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Záloha\Rozpočty\Holašovice\"/>
    </mc:Choice>
  </mc:AlternateContent>
  <bookViews>
    <workbookView xWindow="0" yWindow="0" windowWidth="17745" windowHeight="10815"/>
  </bookViews>
  <sheets>
    <sheet name="Rekapitulace stavby" sheetId="1" r:id="rId1"/>
    <sheet name="VRN-00 - Vedlejší rozpočt..." sheetId="2" r:id="rId2"/>
    <sheet name="SO-01 - Kanalizace oddíln..." sheetId="3" r:id="rId3"/>
    <sheet name="SO-02 - Přípojky kanaliza..." sheetId="4" r:id="rId4"/>
    <sheet name="SO-03.1 - ČOV" sheetId="5" r:id="rId5"/>
    <sheet name="SO-03.2 - ČS" sheetId="6" r:id="rId6"/>
    <sheet name="SO-04 - Příjezdová komuni..." sheetId="7" r:id="rId7"/>
    <sheet name="SO-05 - Vodovodní přípojk..." sheetId="8" r:id="rId8"/>
    <sheet name="SO-06 - Přípojka NN pro ČOV" sheetId="9" r:id="rId9"/>
    <sheet name="SO-07 - Odtok z ČOV" sheetId="10" r:id="rId10"/>
    <sheet name="PS-01 - Technologie čistí..." sheetId="11" r:id="rId11"/>
    <sheet name="Rekapitulace PS-01" sheetId="18" r:id="rId12"/>
    <sheet name="PS-01" sheetId="17" r:id="rId13"/>
    <sheet name="PS-02 - Přípojka NN, elek..." sheetId="12" r:id="rId14"/>
    <sheet name="Rekapitulace" sheetId="16" r:id="rId15"/>
    <sheet name="Dodávky" sheetId="15" r:id="rId16"/>
    <sheet name="Elektromontáže a služby" sheetId="14" r:id="rId17"/>
    <sheet name="Pokyny pro vyplnění" sheetId="13" r:id="rId18"/>
  </sheets>
  <definedNames>
    <definedName name="_xlnm._FilterDatabase" localSheetId="15" hidden="1">Dodávky!$A$1:$H$104</definedName>
    <definedName name="_xlnm._FilterDatabase" localSheetId="10" hidden="1">'PS-01 - Technologie čistí...'!$C$77:$K$82</definedName>
    <definedName name="_xlnm._FilterDatabase" localSheetId="13" hidden="1">'PS-02 - Přípojka NN, elek...'!$C$77:$K$81</definedName>
    <definedName name="_xlnm._FilterDatabase" localSheetId="2" hidden="1">'SO-01 - Kanalizace oddíln...'!$C$84:$K$353</definedName>
    <definedName name="_xlnm._FilterDatabase" localSheetId="3" hidden="1">'SO-02 - Přípojky kanaliza...'!$C$83:$K$188</definedName>
    <definedName name="_xlnm._FilterDatabase" localSheetId="4" hidden="1">'SO-03.1 - ČOV'!$C$111:$K$733</definedName>
    <definedName name="_xlnm._FilterDatabase" localSheetId="5" hidden="1">'SO-03.2 - ČS'!$C$88:$K$163</definedName>
    <definedName name="_xlnm._FilterDatabase" localSheetId="6" hidden="1">'SO-04 - Příjezdová komuni...'!$C$83:$K$201</definedName>
    <definedName name="_xlnm._FilterDatabase" localSheetId="7" hidden="1">'SO-05 - Vodovodní přípojk...'!$C$86:$K$237</definedName>
    <definedName name="_xlnm._FilterDatabase" localSheetId="8" hidden="1">'SO-06 - Přípojka NN pro ČOV'!$C$77:$K$92</definedName>
    <definedName name="_xlnm._FilterDatabase" localSheetId="9" hidden="1">'SO-07 - Odtok z ČOV'!$C$84:$K$265</definedName>
    <definedName name="_xlnm._FilterDatabase" localSheetId="1" hidden="1">'VRN-00 - Vedlejší rozpočt...'!$C$79:$K$109</definedName>
    <definedName name="_xlnm.Print_Titles" localSheetId="10">'PS-01 - Technologie čistí...'!$77:$77</definedName>
    <definedName name="_xlnm.Print_Titles" localSheetId="13">'PS-02 - Přípojka NN, elek...'!$77:$77</definedName>
    <definedName name="_xlnm.Print_Titles" localSheetId="0">'Rekapitulace stavby'!$49:$49</definedName>
    <definedName name="_xlnm.Print_Titles" localSheetId="2">'SO-01 - Kanalizace oddíln...'!$84:$84</definedName>
    <definedName name="_xlnm.Print_Titles" localSheetId="3">'SO-02 - Přípojky kanaliza...'!$83:$83</definedName>
    <definedName name="_xlnm.Print_Titles" localSheetId="4">'SO-03.1 - ČOV'!$111:$111</definedName>
    <definedName name="_xlnm.Print_Titles" localSheetId="5">'SO-03.2 - ČS'!$88:$88</definedName>
    <definedName name="_xlnm.Print_Titles" localSheetId="6">'SO-04 - Příjezdová komuni...'!$83:$83</definedName>
    <definedName name="_xlnm.Print_Titles" localSheetId="7">'SO-05 - Vodovodní přípojk...'!$86:$86</definedName>
    <definedName name="_xlnm.Print_Titles" localSheetId="8">'SO-06 - Přípojka NN pro ČOV'!$77:$77</definedName>
    <definedName name="_xlnm.Print_Titles" localSheetId="9">'SO-07 - Odtok z ČOV'!$84:$84</definedName>
    <definedName name="_xlnm.Print_Titles" localSheetId="1">'VRN-00 - Vedlejší rozpočt...'!$79:$79</definedName>
    <definedName name="_xlnm.Print_Area" localSheetId="15">Dodávky!$A$1:$H$104</definedName>
    <definedName name="_xlnm.Print_Area" localSheetId="17">'Pokyny pro vyplnění'!$B$2:$K$69,'Pokyny pro vyplnění'!$B$72:$K$116,'Pokyny pro vyplnění'!$B$119:$K$188,'Pokyny pro vyplnění'!$B$196:$K$216</definedName>
    <definedName name="_xlnm.Print_Area" localSheetId="12">'PS-01'!$A$1:$H$79</definedName>
    <definedName name="_xlnm.Print_Area" localSheetId="10">'PS-01 - Technologie čistí...'!$C$4:$J$36,'PS-01 - Technologie čistí...'!$C$42:$J$59,'PS-01 - Technologie čistí...'!$C$65:$K$82</definedName>
    <definedName name="_xlnm.Print_Area" localSheetId="13">'PS-02 - Přípojka NN, elek...'!$C$4:$J$36,'PS-02 - Přípojka NN, elek...'!$C$42:$J$59,'PS-02 - Přípojka NN, elek...'!$C$65:$K$81</definedName>
    <definedName name="_xlnm.Print_Area" localSheetId="0">'Rekapitulace stavby'!$D$4:$AO$33,'Rekapitulace stavby'!$C$39:$AQ$64</definedName>
    <definedName name="_xlnm.Print_Area" localSheetId="2">'SO-01 - Kanalizace oddíln...'!$C$4:$J$36,'SO-01 - Kanalizace oddíln...'!$C$42:$J$66,'SO-01 - Kanalizace oddíln...'!$C$72:$K$353</definedName>
    <definedName name="_xlnm.Print_Area" localSheetId="3">'SO-02 - Přípojky kanaliza...'!$C$4:$J$36,'SO-02 - Přípojky kanaliza...'!$C$42:$J$65,'SO-02 - Přípojky kanaliza...'!$C$71:$K$188</definedName>
    <definedName name="_xlnm.Print_Area" localSheetId="4">'SO-03.1 - ČOV'!$C$4:$J$38,'SO-03.1 - ČOV'!$C$44:$J$91,'SO-03.1 - ČOV'!$C$97:$K$733</definedName>
    <definedName name="_xlnm.Print_Area" localSheetId="5">'SO-03.2 - ČS'!$C$4:$J$38,'SO-03.2 - ČS'!$C$44:$J$68,'SO-03.2 - ČS'!$C$74:$K$163</definedName>
    <definedName name="_xlnm.Print_Area" localSheetId="6">'SO-04 - Příjezdová komuni...'!$C$4:$J$36,'SO-04 - Příjezdová komuni...'!$C$42:$J$65,'SO-04 - Příjezdová komuni...'!$C$71:$K$201</definedName>
    <definedName name="_xlnm.Print_Area" localSheetId="7">'SO-05 - Vodovodní přípojk...'!$C$4:$J$36,'SO-05 - Vodovodní přípojk...'!$C$42:$J$68,'SO-05 - Vodovodní přípojk...'!$C$74:$K$237</definedName>
    <definedName name="_xlnm.Print_Area" localSheetId="8">'SO-06 - Přípojka NN pro ČOV'!$C$4:$J$36,'SO-06 - Přípojka NN pro ČOV'!$C$42:$J$59,'SO-06 - Přípojka NN pro ČOV'!$C$65:$K$92</definedName>
    <definedName name="_xlnm.Print_Area" localSheetId="9">'SO-07 - Odtok z ČOV'!$C$4:$J$36,'SO-07 - Odtok z ČOV'!$C$42:$J$66,'SO-07 - Odtok z ČOV'!$C$72:$K$265</definedName>
    <definedName name="_xlnm.Print_Area" localSheetId="1">'VRN-00 - Vedlejší rozpočt...'!$C$4:$J$36,'VRN-00 - Vedlejší rozpočt...'!$C$42:$J$61,'VRN-00 - Vedlejší rozpočt...'!$C$67:$K$109</definedName>
  </definedNames>
  <calcPr calcId="152511"/>
</workbook>
</file>

<file path=xl/calcChain.xml><?xml version="1.0" encoding="utf-8"?>
<calcChain xmlns="http://schemas.openxmlformats.org/spreadsheetml/2006/main">
  <c r="F6" i="18" l="1"/>
  <c r="F9" i="18"/>
  <c r="F10" i="18"/>
  <c r="F11" i="18"/>
  <c r="F31" i="18" s="1"/>
  <c r="F12" i="18"/>
  <c r="F13" i="18"/>
  <c r="F14" i="18"/>
  <c r="E8" i="17"/>
  <c r="F10" i="17"/>
  <c r="F11" i="17"/>
  <c r="F12" i="17"/>
  <c r="F13" i="17"/>
  <c r="F14" i="17"/>
  <c r="F15" i="17"/>
  <c r="F16" i="17"/>
  <c r="F17" i="17"/>
  <c r="F18" i="17"/>
  <c r="F19" i="17"/>
  <c r="F20" i="17"/>
  <c r="F21" i="17"/>
  <c r="F22" i="17"/>
  <c r="E24" i="17"/>
  <c r="F26" i="17"/>
  <c r="F27" i="17"/>
  <c r="F28" i="17"/>
  <c r="F29" i="17"/>
  <c r="E31" i="17"/>
  <c r="F33" i="17"/>
  <c r="F34" i="17"/>
  <c r="F35" i="17"/>
  <c r="F36" i="17"/>
  <c r="F37" i="17"/>
  <c r="F38" i="17"/>
  <c r="F39" i="17"/>
  <c r="F40" i="17"/>
  <c r="F41" i="17"/>
  <c r="F42" i="17"/>
  <c r="F43" i="17"/>
  <c r="F44" i="17"/>
  <c r="F45" i="17"/>
  <c r="F46" i="17"/>
  <c r="F47" i="17"/>
  <c r="F48" i="17"/>
  <c r="E50" i="17"/>
  <c r="F52" i="17"/>
  <c r="F53" i="17"/>
  <c r="F54" i="17"/>
  <c r="F55" i="17"/>
  <c r="F56" i="17"/>
  <c r="F57" i="17"/>
  <c r="F58" i="17"/>
  <c r="F59" i="17"/>
  <c r="F63" i="17"/>
  <c r="F64" i="17"/>
  <c r="F65" i="17"/>
  <c r="F66" i="17"/>
  <c r="F67" i="17"/>
  <c r="F68" i="17"/>
  <c r="F72" i="17"/>
  <c r="F73" i="17"/>
  <c r="F74" i="17"/>
  <c r="F75" i="17"/>
  <c r="F76" i="17"/>
  <c r="F77" i="17"/>
  <c r="F78" i="17"/>
  <c r="E3014" i="17"/>
  <c r="E3015" i="17"/>
  <c r="E3016" i="17"/>
  <c r="E3017" i="17"/>
  <c r="E3018" i="17"/>
  <c r="E3019" i="17"/>
  <c r="E3020" i="17"/>
  <c r="E3021" i="17"/>
  <c r="E3022" i="17"/>
  <c r="E3023" i="17"/>
  <c r="E3024" i="17"/>
  <c r="E3025" i="17"/>
  <c r="E3026" i="17"/>
  <c r="E3027" i="17"/>
  <c r="E3028" i="17"/>
  <c r="E3029" i="17"/>
  <c r="E3030" i="17"/>
  <c r="E3031" i="17"/>
  <c r="E3032" i="17"/>
  <c r="E3033" i="17"/>
  <c r="E3034" i="17"/>
  <c r="E3035" i="17"/>
  <c r="E3036" i="17"/>
  <c r="E3037" i="17"/>
  <c r="E3038" i="17"/>
  <c r="E3039" i="17"/>
  <c r="E3040" i="17"/>
  <c r="E3041" i="17"/>
  <c r="E3042" i="17"/>
  <c r="E3043" i="17"/>
  <c r="E3044" i="17"/>
  <c r="E3045" i="17"/>
  <c r="E3046" i="17"/>
  <c r="E3047" i="17"/>
  <c r="E3048" i="17"/>
  <c r="E3049" i="17"/>
  <c r="E3050" i="17"/>
  <c r="E3051" i="17"/>
  <c r="E3052" i="17"/>
  <c r="E3053" i="17"/>
  <c r="E3054" i="17"/>
  <c r="E3055" i="17"/>
  <c r="E3056" i="17"/>
  <c r="E3057" i="17"/>
  <c r="E3058" i="17"/>
  <c r="E3059" i="17"/>
  <c r="E3060" i="17"/>
  <c r="E3061" i="17"/>
  <c r="E3062" i="17"/>
  <c r="E3063" i="17"/>
  <c r="E3064" i="17"/>
  <c r="E3065" i="17"/>
  <c r="E3066" i="17"/>
  <c r="E3067" i="17"/>
  <c r="E3068" i="17"/>
  <c r="E3069" i="17"/>
  <c r="E3070" i="17"/>
  <c r="E3071" i="17"/>
  <c r="E3072" i="17"/>
  <c r="E3073" i="17"/>
  <c r="E3074" i="17"/>
  <c r="E3075" i="17"/>
  <c r="E3076" i="17"/>
  <c r="E3077" i="17"/>
  <c r="E3078" i="17"/>
  <c r="E3079" i="17"/>
  <c r="E3080" i="17"/>
  <c r="E3081" i="17"/>
  <c r="E3082" i="17"/>
  <c r="E3083" i="17"/>
  <c r="E3084" i="17"/>
  <c r="E3085" i="17"/>
  <c r="E3086" i="17"/>
  <c r="E3087" i="17"/>
  <c r="E3088" i="17"/>
  <c r="E3089" i="17"/>
  <c r="E3090" i="17"/>
  <c r="E3091" i="17"/>
  <c r="E3092" i="17"/>
  <c r="E3093" i="17"/>
  <c r="E3094" i="17"/>
  <c r="E3095" i="17"/>
  <c r="E3096" i="17"/>
  <c r="E3097" i="17"/>
  <c r="E3098" i="17"/>
  <c r="E3099" i="17"/>
  <c r="E3100" i="17"/>
  <c r="E3101" i="17"/>
  <c r="E3102" i="17"/>
  <c r="E3103" i="17"/>
  <c r="E3104" i="17"/>
  <c r="E3105" i="17"/>
  <c r="E3106" i="17"/>
  <c r="E3107" i="17"/>
  <c r="E3108" i="17"/>
  <c r="E3109" i="17"/>
  <c r="E3110" i="17"/>
  <c r="E3111" i="17"/>
  <c r="E3112" i="17"/>
  <c r="E3113" i="17"/>
  <c r="E3114" i="17"/>
  <c r="E3115" i="17"/>
  <c r="E3116" i="17"/>
  <c r="E3117" i="17"/>
  <c r="E3118" i="17"/>
  <c r="E3119" i="17"/>
  <c r="E3120" i="17"/>
  <c r="E3121" i="17"/>
  <c r="E3122" i="17"/>
  <c r="E3123" i="17"/>
  <c r="E3124" i="17"/>
  <c r="E3125" i="17"/>
  <c r="E3126" i="17"/>
  <c r="E3127" i="17"/>
  <c r="E3128" i="17"/>
  <c r="E3129" i="17"/>
  <c r="E3130" i="17"/>
  <c r="E3131" i="17"/>
  <c r="E3132" i="17"/>
  <c r="E3133" i="17"/>
  <c r="E3134" i="17"/>
  <c r="E3135" i="17"/>
  <c r="E3136" i="17"/>
  <c r="E3137" i="17"/>
  <c r="E3138" i="17"/>
  <c r="E3139" i="17"/>
  <c r="E3140" i="17"/>
  <c r="E3141" i="17"/>
  <c r="E3142" i="17"/>
  <c r="E3143" i="17"/>
  <c r="E3144" i="17"/>
  <c r="E3145" i="17"/>
  <c r="E3146" i="17"/>
  <c r="E3147" i="17"/>
  <c r="E3148" i="17"/>
  <c r="E3149" i="17"/>
  <c r="E3150" i="17"/>
  <c r="E3151" i="17"/>
  <c r="E3152" i="17"/>
  <c r="E3153" i="17"/>
  <c r="E3154" i="17"/>
  <c r="E3155" i="17"/>
  <c r="E3156" i="17"/>
  <c r="E3157" i="17"/>
  <c r="E3158" i="17"/>
  <c r="E3159" i="17"/>
  <c r="E3160" i="17"/>
  <c r="E3161" i="17"/>
  <c r="E3162" i="17"/>
  <c r="E3163" i="17"/>
  <c r="E3164" i="17"/>
  <c r="E3165" i="17"/>
  <c r="E3166" i="17"/>
  <c r="E3167" i="17"/>
  <c r="E3168" i="17"/>
  <c r="E3169" i="17"/>
  <c r="E3170" i="17"/>
  <c r="E3171" i="17"/>
  <c r="E3172" i="17"/>
  <c r="E3173" i="17"/>
  <c r="E3174" i="17"/>
  <c r="E3175" i="17"/>
  <c r="E3176" i="17"/>
  <c r="E3177" i="17"/>
  <c r="E3178" i="17"/>
  <c r="E3179" i="17"/>
  <c r="E3180" i="17"/>
  <c r="E3181" i="17"/>
  <c r="E3182" i="17"/>
  <c r="E3183" i="17"/>
  <c r="E3184" i="17"/>
  <c r="E3185" i="17"/>
  <c r="E3186" i="17"/>
  <c r="E3187" i="17"/>
  <c r="E3188" i="17"/>
  <c r="E3189" i="17"/>
  <c r="E3190" i="17"/>
  <c r="E3191" i="17"/>
  <c r="E3192" i="17"/>
  <c r="E3193" i="17"/>
  <c r="E3194" i="17"/>
  <c r="E3195" i="17"/>
  <c r="E3196" i="17"/>
  <c r="E3197" i="17"/>
  <c r="E3198" i="17"/>
  <c r="E3199" i="17"/>
  <c r="E3200" i="17"/>
  <c r="E3201" i="17"/>
  <c r="E3202" i="17"/>
  <c r="E3203" i="17"/>
  <c r="E3204" i="17"/>
  <c r="E3205" i="17"/>
  <c r="E3206" i="17"/>
  <c r="E3207" i="17"/>
  <c r="E3208" i="17"/>
  <c r="E3209" i="17"/>
  <c r="E3210" i="17"/>
  <c r="E3211" i="17"/>
  <c r="E3212" i="17"/>
  <c r="E3213" i="17"/>
  <c r="E3214" i="17"/>
  <c r="E3215" i="17"/>
  <c r="E3216" i="17"/>
  <c r="E3217" i="17"/>
  <c r="E3218" i="17"/>
  <c r="E3219" i="17"/>
  <c r="E3220" i="17"/>
  <c r="E3221" i="17"/>
  <c r="E3222" i="17"/>
  <c r="E3223" i="17"/>
  <c r="E3224" i="17"/>
  <c r="E3225" i="17"/>
  <c r="E3226" i="17"/>
  <c r="E3227" i="17"/>
  <c r="E3228" i="17"/>
  <c r="E3229" i="17"/>
  <c r="E3230" i="17"/>
  <c r="E3231" i="17"/>
  <c r="E3232" i="17"/>
  <c r="E3233" i="17"/>
  <c r="E3234" i="17"/>
  <c r="E3235" i="17"/>
  <c r="E3236" i="17"/>
  <c r="E3237" i="17"/>
  <c r="E3238" i="17"/>
  <c r="E3239" i="17"/>
  <c r="E3240" i="17"/>
  <c r="E3241" i="17"/>
  <c r="E3242" i="17"/>
  <c r="E3243" i="17"/>
  <c r="E3244" i="17"/>
  <c r="E3245" i="17"/>
  <c r="E3246" i="17"/>
  <c r="E3247" i="17"/>
  <c r="E3248" i="17"/>
  <c r="E3249" i="17"/>
  <c r="E3250" i="17"/>
  <c r="E3251" i="17"/>
  <c r="E3252" i="17"/>
  <c r="E3253" i="17"/>
  <c r="E3254" i="17"/>
  <c r="E3255" i="17"/>
  <c r="E3256" i="17"/>
  <c r="E3257" i="17"/>
  <c r="E3258" i="17"/>
  <c r="E3259" i="17"/>
  <c r="E3260" i="17"/>
  <c r="E3261" i="17"/>
  <c r="E3262" i="17"/>
  <c r="E3263" i="17"/>
  <c r="E3264" i="17"/>
  <c r="E3265" i="17"/>
  <c r="E3266" i="17"/>
  <c r="E3267" i="17"/>
  <c r="E3268" i="17"/>
  <c r="E3269" i="17"/>
  <c r="E3270" i="17"/>
  <c r="E3271" i="17"/>
  <c r="E3272" i="17"/>
  <c r="E3273" i="17"/>
  <c r="E3274" i="17"/>
  <c r="E3275" i="17"/>
  <c r="E3276" i="17"/>
  <c r="E3277" i="17"/>
  <c r="E3278" i="17"/>
  <c r="E3279" i="17"/>
  <c r="E3280" i="17"/>
  <c r="E3281" i="17"/>
  <c r="E3282" i="17"/>
  <c r="E3283" i="17"/>
  <c r="E3284" i="17"/>
  <c r="E3285" i="17"/>
  <c r="E3286" i="17"/>
  <c r="E3287" i="17"/>
  <c r="E3288" i="17"/>
  <c r="E3289" i="17"/>
  <c r="E3290" i="17"/>
  <c r="E3291" i="17"/>
  <c r="E3292" i="17"/>
  <c r="E3293" i="17"/>
  <c r="E3294" i="17"/>
  <c r="E3295" i="17"/>
  <c r="E3296" i="17"/>
  <c r="E3297" i="17"/>
  <c r="E3298" i="17"/>
  <c r="E3299" i="17"/>
  <c r="E3300" i="17"/>
  <c r="E3301" i="17"/>
  <c r="E3302" i="17"/>
  <c r="E3303" i="17"/>
  <c r="E3304" i="17"/>
  <c r="E3305" i="17"/>
  <c r="E3306" i="17"/>
  <c r="E3307" i="17"/>
  <c r="E3308" i="17"/>
  <c r="E3309" i="17"/>
  <c r="E3310" i="17"/>
  <c r="E3311" i="17"/>
  <c r="E3312" i="17"/>
  <c r="E3313" i="17"/>
  <c r="E3314" i="17"/>
  <c r="E3315" i="17"/>
  <c r="E3316" i="17"/>
  <c r="E3317" i="17"/>
  <c r="E3318" i="17"/>
  <c r="E3319" i="17"/>
  <c r="E3320" i="17"/>
  <c r="E3321" i="17"/>
  <c r="E3322" i="17"/>
  <c r="E3323" i="17"/>
  <c r="E3324" i="17"/>
  <c r="E3325" i="17"/>
  <c r="E3326" i="17"/>
  <c r="E3327" i="17"/>
  <c r="E3328" i="17"/>
  <c r="E3329" i="17"/>
  <c r="E3330" i="17"/>
  <c r="E3331" i="17"/>
  <c r="E3332" i="17"/>
  <c r="E3333" i="17"/>
  <c r="E3334" i="17"/>
  <c r="E3335" i="17"/>
  <c r="E3336" i="17"/>
  <c r="E3337" i="17"/>
  <c r="E3338" i="17"/>
  <c r="E3339" i="17"/>
  <c r="E3340" i="17"/>
  <c r="E3341" i="17"/>
  <c r="E3342" i="17"/>
  <c r="E3343" i="17"/>
  <c r="E3344" i="17"/>
  <c r="E3345" i="17"/>
  <c r="E3346" i="17"/>
  <c r="E3347" i="17"/>
  <c r="E3348" i="17"/>
  <c r="E3349" i="17"/>
  <c r="E3350" i="17"/>
  <c r="E3351" i="17"/>
  <c r="E3352" i="17"/>
  <c r="E3353" i="17"/>
  <c r="E3354" i="17"/>
  <c r="E3355" i="17"/>
  <c r="E3356" i="17"/>
  <c r="E3357" i="17"/>
  <c r="E3358" i="17"/>
  <c r="E3359" i="17"/>
  <c r="E3360" i="17"/>
  <c r="E3361" i="17"/>
  <c r="E3362" i="17"/>
  <c r="E3363" i="17"/>
  <c r="E3364" i="17"/>
  <c r="E3365" i="17"/>
  <c r="E3366" i="17"/>
  <c r="E3367" i="17"/>
  <c r="E3368" i="17"/>
  <c r="E3369" i="17"/>
  <c r="E3370" i="17"/>
  <c r="E3371" i="17"/>
  <c r="E3372" i="17"/>
  <c r="E3373" i="17"/>
  <c r="E3374" i="17"/>
  <c r="E3375" i="17"/>
  <c r="E3376" i="17"/>
  <c r="E3377" i="17"/>
  <c r="E3378" i="17"/>
  <c r="E3379" i="17"/>
  <c r="E3380" i="17"/>
  <c r="E3381" i="17"/>
  <c r="E3382" i="17"/>
  <c r="E3383" i="17"/>
  <c r="E3384" i="17"/>
  <c r="E3385" i="17"/>
  <c r="E3386" i="17"/>
  <c r="E3387" i="17"/>
  <c r="E3388" i="17"/>
  <c r="E3389" i="17"/>
  <c r="E3390" i="17"/>
  <c r="E3391" i="17"/>
  <c r="E3392" i="17"/>
  <c r="E3393" i="17"/>
  <c r="E3394" i="17"/>
  <c r="E3395" i="17"/>
  <c r="E3396" i="17"/>
  <c r="E3397" i="17"/>
  <c r="E3398" i="17"/>
  <c r="E3399" i="17"/>
  <c r="E3400" i="17"/>
  <c r="E3401" i="17"/>
  <c r="E3402" i="17"/>
  <c r="E3403" i="17"/>
  <c r="E3404" i="17"/>
  <c r="E3405" i="17"/>
  <c r="E3406" i="17"/>
  <c r="E3407" i="17"/>
  <c r="E3408" i="17"/>
  <c r="E3409" i="17"/>
  <c r="E3410" i="17"/>
  <c r="E3411" i="17"/>
  <c r="E3412" i="17"/>
  <c r="E3413" i="17"/>
  <c r="E3414" i="17"/>
  <c r="E3415" i="17"/>
  <c r="E3416" i="17"/>
  <c r="E3417" i="17"/>
  <c r="E3418" i="17"/>
  <c r="E3419" i="17"/>
  <c r="E3420" i="17"/>
  <c r="E3421" i="17"/>
  <c r="E3422" i="17"/>
  <c r="E3423" i="17"/>
  <c r="E3424" i="17"/>
  <c r="E3425" i="17"/>
  <c r="E3426" i="17"/>
  <c r="E3427" i="17"/>
  <c r="E3428" i="17"/>
  <c r="E3429" i="17"/>
  <c r="E3430" i="17"/>
  <c r="E3431" i="17"/>
  <c r="E3432" i="17"/>
  <c r="E3433" i="17"/>
  <c r="E3434" i="17"/>
  <c r="E3435" i="17"/>
  <c r="E3436" i="17"/>
  <c r="E3437" i="17"/>
  <c r="E3438" i="17"/>
  <c r="E3439" i="17"/>
  <c r="E3440" i="17"/>
  <c r="E3441" i="17"/>
  <c r="E3442" i="17"/>
  <c r="E3443" i="17"/>
  <c r="E3444" i="17"/>
  <c r="E3445" i="17"/>
  <c r="E3446" i="17"/>
  <c r="E3447" i="17"/>
  <c r="E3448" i="17"/>
  <c r="E3449" i="17"/>
  <c r="E3450" i="17"/>
  <c r="E3451" i="17"/>
  <c r="E3452" i="17"/>
  <c r="E3453" i="17"/>
  <c r="E3454" i="17"/>
  <c r="E3455" i="17"/>
  <c r="E3456" i="17"/>
  <c r="E3457" i="17"/>
  <c r="E3458" i="17"/>
  <c r="E3459" i="17"/>
  <c r="E3460" i="17"/>
  <c r="E3461" i="17"/>
  <c r="E3462" i="17"/>
  <c r="E3463" i="17"/>
  <c r="E3464" i="17"/>
  <c r="E3465" i="17"/>
  <c r="E3466" i="17"/>
  <c r="E3467" i="17"/>
  <c r="E3468" i="17"/>
  <c r="E3469" i="17"/>
  <c r="E3470" i="17"/>
  <c r="E3471" i="17"/>
  <c r="E3472" i="17"/>
  <c r="E3473" i="17"/>
  <c r="E3474" i="17"/>
  <c r="E3475" i="17"/>
  <c r="E3476" i="17"/>
  <c r="E3477" i="17"/>
  <c r="E3478" i="17"/>
  <c r="E3479" i="17"/>
  <c r="E3480" i="17"/>
  <c r="E3481" i="17"/>
  <c r="E3482" i="17"/>
  <c r="E3483" i="17"/>
  <c r="E3484" i="17"/>
  <c r="E3485" i="17"/>
  <c r="E3486" i="17"/>
  <c r="E3487" i="17"/>
  <c r="E3488" i="17"/>
  <c r="E3489" i="17"/>
  <c r="E3490" i="17"/>
  <c r="E3491" i="17"/>
  <c r="E3492" i="17"/>
  <c r="E3493" i="17"/>
  <c r="E3494" i="17"/>
  <c r="E3495" i="17"/>
  <c r="E3496" i="17"/>
  <c r="E3497" i="17"/>
  <c r="E3498" i="17"/>
  <c r="E3499" i="17"/>
  <c r="E3500" i="17"/>
  <c r="E3501" i="17"/>
  <c r="E3502" i="17"/>
  <c r="E3503" i="17"/>
  <c r="E3504" i="17"/>
  <c r="E3505" i="17"/>
  <c r="E3506" i="17"/>
  <c r="E3507" i="17"/>
  <c r="E3508" i="17"/>
  <c r="E3509" i="17"/>
  <c r="E3510" i="17"/>
  <c r="E3511" i="17"/>
  <c r="E3512" i="17"/>
  <c r="E3513" i="17"/>
  <c r="E3514" i="17"/>
  <c r="E3515" i="17"/>
  <c r="E3516" i="17"/>
  <c r="E3517" i="17"/>
  <c r="E3518" i="17"/>
  <c r="E3519" i="17"/>
  <c r="E3520" i="17"/>
  <c r="E3521" i="17"/>
  <c r="E3522" i="17"/>
  <c r="E3523" i="17"/>
  <c r="E3524" i="17"/>
  <c r="E3525" i="17"/>
  <c r="E3526" i="17"/>
  <c r="E3527" i="17"/>
  <c r="E3528" i="17"/>
  <c r="E3529" i="17"/>
  <c r="E3530" i="17"/>
  <c r="E3531" i="17"/>
  <c r="E3532" i="17"/>
  <c r="E3533" i="17"/>
  <c r="E3534" i="17"/>
  <c r="E3535" i="17"/>
  <c r="E3536" i="17"/>
  <c r="E3537" i="17"/>
  <c r="E3538" i="17"/>
  <c r="E3539" i="17"/>
  <c r="E3540" i="17"/>
  <c r="E3541" i="17"/>
  <c r="E3542" i="17"/>
  <c r="E3543" i="17"/>
  <c r="E3544" i="17"/>
  <c r="E3545" i="17"/>
  <c r="E3546" i="17"/>
  <c r="E3547" i="17"/>
  <c r="E3548" i="17"/>
  <c r="E3549" i="17"/>
  <c r="E3550" i="17"/>
  <c r="E3551" i="17"/>
  <c r="E3552" i="17"/>
  <c r="E3553" i="17"/>
  <c r="E3554" i="17"/>
  <c r="E3555" i="17"/>
  <c r="E3556" i="17"/>
  <c r="E3557" i="17"/>
  <c r="E3558" i="17"/>
  <c r="E3559" i="17"/>
  <c r="E3560" i="17"/>
  <c r="E3561" i="17"/>
  <c r="E3562" i="17"/>
  <c r="E3563" i="17"/>
  <c r="E3564" i="17"/>
  <c r="E3565" i="17"/>
  <c r="E3566" i="17"/>
  <c r="E3567" i="17"/>
  <c r="E3568" i="17"/>
  <c r="E3569" i="17"/>
  <c r="E3570" i="17"/>
  <c r="E3571" i="17"/>
  <c r="E3572" i="17"/>
  <c r="E3573" i="17"/>
  <c r="E3574" i="17"/>
  <c r="E3575" i="17"/>
  <c r="E3576" i="17"/>
  <c r="E3577" i="17"/>
  <c r="E3578" i="17"/>
  <c r="E3579" i="17"/>
  <c r="E3580" i="17"/>
  <c r="E3581" i="17"/>
  <c r="E3582" i="17"/>
  <c r="E3583" i="17"/>
  <c r="E3584" i="17"/>
  <c r="E3585" i="17"/>
  <c r="E3586" i="17"/>
  <c r="E3587" i="17"/>
  <c r="E3588" i="17"/>
  <c r="E3589" i="17"/>
  <c r="E3590" i="17"/>
  <c r="E3591" i="17"/>
  <c r="E3592" i="17"/>
  <c r="E3593" i="17"/>
  <c r="E3594" i="17"/>
  <c r="E3595" i="17"/>
  <c r="E3596" i="17"/>
  <c r="E3597" i="17"/>
  <c r="E3598" i="17"/>
  <c r="E3599" i="17"/>
  <c r="E3600" i="17"/>
  <c r="E3601" i="17"/>
  <c r="E3602" i="17"/>
  <c r="E3603" i="17"/>
  <c r="E3604" i="17"/>
  <c r="E3605" i="17"/>
  <c r="E3606" i="17"/>
  <c r="E3607" i="17"/>
  <c r="E3608" i="17"/>
  <c r="E3609" i="17"/>
  <c r="E3610" i="17"/>
  <c r="E3611" i="17"/>
  <c r="E3612" i="17"/>
  <c r="E3613" i="17"/>
  <c r="E3614" i="17"/>
  <c r="E3615" i="17"/>
  <c r="E3616" i="17"/>
  <c r="E3617" i="17"/>
  <c r="E3618" i="17"/>
  <c r="E3619" i="17"/>
  <c r="E3620" i="17"/>
  <c r="E3621" i="17"/>
  <c r="E3622" i="17"/>
  <c r="E3623" i="17"/>
  <c r="E3624" i="17"/>
  <c r="E3625" i="17"/>
  <c r="E3626" i="17"/>
  <c r="E3627" i="17"/>
  <c r="E3628" i="17"/>
  <c r="E3629" i="17"/>
  <c r="E3630" i="17"/>
  <c r="E3631" i="17"/>
  <c r="E3632" i="17"/>
  <c r="E3633" i="17"/>
  <c r="E3634" i="17"/>
  <c r="E3635" i="17"/>
  <c r="E3636" i="17"/>
  <c r="E3637" i="17"/>
  <c r="E3638" i="17"/>
  <c r="E3639" i="17"/>
  <c r="E3640" i="17"/>
  <c r="E3641" i="17"/>
  <c r="E3642" i="17"/>
  <c r="E3643" i="17"/>
  <c r="E3644" i="17"/>
  <c r="E3645" i="17"/>
  <c r="E3646" i="17"/>
  <c r="E3647" i="17"/>
  <c r="E3648" i="17"/>
  <c r="E3649" i="17"/>
  <c r="E3650" i="17"/>
  <c r="E3651" i="17"/>
  <c r="E3652" i="17"/>
  <c r="E3653" i="17"/>
  <c r="E3654" i="17"/>
  <c r="E3655" i="17"/>
  <c r="E3656" i="17"/>
  <c r="E3657" i="17"/>
  <c r="E3658" i="17"/>
  <c r="E3659" i="17"/>
  <c r="E3660" i="17"/>
  <c r="E3661" i="17"/>
  <c r="E3662" i="17"/>
  <c r="E3663" i="17"/>
  <c r="E3664" i="17"/>
  <c r="E3665" i="17"/>
  <c r="E3666" i="17"/>
  <c r="E3667" i="17"/>
  <c r="E3668" i="17"/>
  <c r="E3669" i="17"/>
  <c r="E3670" i="17"/>
  <c r="E3671" i="17"/>
  <c r="E3672" i="17"/>
  <c r="E3673" i="17"/>
  <c r="E3674" i="17"/>
  <c r="E3675" i="17"/>
  <c r="E3676" i="17"/>
  <c r="E3677" i="17"/>
  <c r="E3678" i="17"/>
  <c r="E3679" i="17"/>
  <c r="E3680" i="17"/>
  <c r="E3681" i="17"/>
  <c r="E3682" i="17"/>
  <c r="E3683" i="17"/>
  <c r="E3684" i="17"/>
  <c r="E3685" i="17"/>
  <c r="E3686" i="17"/>
  <c r="E3687" i="17"/>
  <c r="E3688" i="17"/>
  <c r="E3689" i="17"/>
  <c r="E3690" i="17"/>
  <c r="E3691" i="17"/>
  <c r="E3692" i="17"/>
  <c r="E3693" i="17"/>
  <c r="E3694" i="17"/>
  <c r="E3695" i="17"/>
  <c r="E3696" i="17"/>
  <c r="E3697" i="17"/>
  <c r="E3698" i="17"/>
  <c r="E3699" i="17"/>
  <c r="E3700" i="17"/>
  <c r="E3701" i="17"/>
  <c r="E3702" i="17"/>
  <c r="E3703" i="17"/>
  <c r="E3704" i="17"/>
  <c r="E3705" i="17"/>
  <c r="E3706" i="17"/>
  <c r="E3707" i="17"/>
  <c r="E3708" i="17"/>
  <c r="E3709" i="17"/>
  <c r="E3710" i="17"/>
  <c r="E3711" i="17"/>
  <c r="E3712" i="17"/>
  <c r="E3713" i="17"/>
  <c r="E3714" i="17"/>
  <c r="E3715" i="17"/>
  <c r="E3716" i="17"/>
  <c r="E3717" i="17"/>
  <c r="E3718" i="17"/>
  <c r="E3719" i="17"/>
  <c r="E3720" i="17"/>
  <c r="E3721" i="17"/>
  <c r="E3722" i="17"/>
  <c r="E3723" i="17"/>
  <c r="E3724" i="17"/>
  <c r="E3725" i="17"/>
  <c r="E3726" i="17"/>
  <c r="E3727" i="17"/>
  <c r="E3728" i="17"/>
  <c r="E3729" i="17"/>
  <c r="E3730" i="17"/>
  <c r="E3731" i="17"/>
  <c r="E3732" i="17"/>
  <c r="E3733" i="17"/>
  <c r="E3734" i="17"/>
  <c r="E3735" i="17"/>
  <c r="E3736" i="17"/>
  <c r="E3737" i="17"/>
  <c r="E3738" i="17"/>
  <c r="E3739" i="17"/>
  <c r="E3740" i="17"/>
  <c r="E3741" i="17"/>
  <c r="E3742" i="17"/>
  <c r="E3743" i="17"/>
  <c r="E3744" i="17"/>
  <c r="E3745" i="17"/>
  <c r="E3746" i="17"/>
  <c r="E3747" i="17"/>
  <c r="E3748" i="17"/>
  <c r="E3749" i="17"/>
  <c r="E3750" i="17"/>
  <c r="E3751" i="17"/>
  <c r="E3752" i="17"/>
  <c r="E3753" i="17"/>
  <c r="E3754" i="17"/>
  <c r="E3755" i="17"/>
  <c r="E3756" i="17"/>
  <c r="E3757" i="17"/>
  <c r="E3758" i="17"/>
  <c r="E3759" i="17"/>
  <c r="E3760" i="17"/>
  <c r="E3761" i="17"/>
  <c r="E3762" i="17"/>
  <c r="E3763" i="17"/>
  <c r="E3764" i="17"/>
  <c r="E3765" i="17"/>
  <c r="E3766" i="17"/>
  <c r="E3767" i="17"/>
  <c r="E3768" i="17"/>
  <c r="E3769" i="17"/>
  <c r="E3770" i="17"/>
  <c r="E3771" i="17"/>
  <c r="E3772" i="17"/>
  <c r="E3773" i="17"/>
  <c r="E3774" i="17"/>
  <c r="E3775" i="17"/>
  <c r="E3776" i="17"/>
  <c r="E3777" i="17"/>
  <c r="E3778" i="17"/>
  <c r="E3779" i="17"/>
  <c r="E3780" i="17"/>
  <c r="E3781" i="17"/>
  <c r="E3782" i="17"/>
  <c r="E3783" i="17"/>
  <c r="E3784" i="17"/>
  <c r="E3785" i="17"/>
  <c r="E3786" i="17"/>
  <c r="E3787" i="17"/>
  <c r="E3788" i="17"/>
  <c r="E3789" i="17"/>
  <c r="E3790" i="17"/>
  <c r="E3791" i="17"/>
  <c r="E3792" i="17"/>
  <c r="E3793" i="17"/>
  <c r="E3794" i="17"/>
  <c r="E3795" i="17"/>
  <c r="E3796" i="17"/>
  <c r="E3797" i="17"/>
  <c r="E3798" i="17"/>
  <c r="E3799" i="17"/>
  <c r="E3800" i="17"/>
  <c r="E3801" i="17"/>
  <c r="E3802" i="17"/>
  <c r="E3803" i="17"/>
  <c r="E3804" i="17"/>
  <c r="E3805" i="17"/>
  <c r="E3806" i="17"/>
  <c r="E3807" i="17"/>
  <c r="E3808" i="17"/>
  <c r="E3809" i="17"/>
  <c r="E3810" i="17"/>
  <c r="E3811" i="17"/>
  <c r="E3812" i="17"/>
  <c r="E3813" i="17"/>
  <c r="E3814" i="17"/>
  <c r="E3815" i="17"/>
  <c r="E3816" i="17"/>
  <c r="E3817" i="17"/>
  <c r="E3818" i="17"/>
  <c r="E3819" i="17"/>
  <c r="E3820" i="17"/>
  <c r="E3821" i="17"/>
  <c r="E3822" i="17"/>
  <c r="E3823" i="17"/>
  <c r="E3824" i="17"/>
  <c r="E3825" i="17"/>
  <c r="E3826" i="17"/>
  <c r="E3827" i="17"/>
  <c r="E3828" i="17"/>
  <c r="E3829" i="17"/>
  <c r="E3830" i="17"/>
  <c r="E3831" i="17"/>
  <c r="E3832" i="17"/>
  <c r="E3833" i="17"/>
  <c r="E3834" i="17"/>
  <c r="E3835" i="17"/>
  <c r="E3836" i="17"/>
  <c r="E3837" i="17"/>
  <c r="E3838" i="17"/>
  <c r="E3839" i="17"/>
  <c r="E3840" i="17"/>
  <c r="E3841" i="17"/>
  <c r="E3842" i="17"/>
  <c r="E3843" i="17"/>
  <c r="E3844" i="17"/>
  <c r="E3845" i="17"/>
  <c r="E3846" i="17"/>
  <c r="E3847" i="17"/>
  <c r="E3848" i="17"/>
  <c r="E3849" i="17"/>
  <c r="E3850" i="17"/>
  <c r="E3851" i="17"/>
  <c r="E3852" i="17"/>
  <c r="E3853" i="17"/>
  <c r="E3854" i="17"/>
  <c r="E3855" i="17"/>
  <c r="E3856" i="17"/>
  <c r="E3857" i="17"/>
  <c r="E3858" i="17"/>
  <c r="E3859" i="17"/>
  <c r="E3860" i="17"/>
  <c r="E3861" i="17"/>
  <c r="E3862" i="17"/>
  <c r="E3863" i="17"/>
  <c r="E3864" i="17"/>
  <c r="E3865" i="17"/>
  <c r="E3866" i="17"/>
  <c r="E3867" i="17"/>
  <c r="E3868" i="17"/>
  <c r="E3869" i="17"/>
  <c r="E3870" i="17"/>
  <c r="E3871" i="17"/>
  <c r="E3872" i="17"/>
  <c r="E3873" i="17"/>
  <c r="E3874" i="17"/>
  <c r="E3875" i="17"/>
  <c r="E3876" i="17"/>
  <c r="E3877" i="17"/>
  <c r="E3878" i="17"/>
  <c r="E3879" i="17"/>
  <c r="E3880" i="17"/>
  <c r="E3881" i="17"/>
  <c r="E3882" i="17"/>
  <c r="E3883" i="17"/>
  <c r="E3884" i="17"/>
  <c r="E3885" i="17"/>
  <c r="E3886" i="17"/>
  <c r="E3887" i="17"/>
  <c r="E3888" i="17"/>
  <c r="E3889" i="17"/>
  <c r="E3890" i="17"/>
  <c r="E3891" i="17"/>
  <c r="E3892" i="17"/>
  <c r="E3893" i="17"/>
  <c r="E3894" i="17"/>
  <c r="E3895" i="17"/>
  <c r="E3896" i="17"/>
  <c r="E3897" i="17"/>
  <c r="E3898" i="17"/>
  <c r="E3899" i="17"/>
  <c r="E3900" i="17"/>
  <c r="E3901" i="17"/>
  <c r="E3902" i="17"/>
  <c r="E3903" i="17"/>
  <c r="E3904" i="17"/>
  <c r="E3905" i="17"/>
  <c r="E3906" i="17"/>
  <c r="E3907" i="17"/>
  <c r="E3908" i="17"/>
  <c r="E3909" i="17"/>
  <c r="E3910" i="17"/>
  <c r="E3911" i="17"/>
  <c r="E3912" i="17"/>
  <c r="E3913" i="17"/>
  <c r="E3914" i="17"/>
  <c r="E3915" i="17"/>
  <c r="E3916" i="17"/>
  <c r="E3917" i="17"/>
  <c r="E3918" i="17"/>
  <c r="E3919" i="17"/>
  <c r="E3920" i="17"/>
  <c r="E3921" i="17"/>
  <c r="E3922" i="17"/>
  <c r="E3923" i="17"/>
  <c r="E3924" i="17"/>
  <c r="E3925" i="17"/>
  <c r="E3926" i="17"/>
  <c r="E3927" i="17"/>
  <c r="E3928" i="17"/>
  <c r="E3929" i="17"/>
  <c r="E3930" i="17"/>
  <c r="E3931" i="17"/>
  <c r="E3932" i="17"/>
  <c r="E3933" i="17"/>
  <c r="E3934" i="17"/>
  <c r="E3935" i="17"/>
  <c r="E3936" i="17"/>
  <c r="E3937" i="17"/>
  <c r="E3938" i="17"/>
  <c r="E3939" i="17"/>
  <c r="E3940" i="17"/>
  <c r="E3941" i="17"/>
  <c r="E3942" i="17"/>
  <c r="E3943" i="17"/>
  <c r="E3944" i="17"/>
  <c r="E3945" i="17"/>
  <c r="E3946" i="17"/>
  <c r="E3947" i="17"/>
  <c r="E3948" i="17"/>
  <c r="E3949" i="17"/>
  <c r="E3950" i="17"/>
  <c r="E3951" i="17"/>
  <c r="E3952" i="17"/>
  <c r="E3953" i="17"/>
  <c r="E3954" i="17"/>
  <c r="E3955" i="17"/>
  <c r="E3956" i="17"/>
  <c r="E3957" i="17"/>
  <c r="E3958" i="17"/>
  <c r="E3959" i="17"/>
  <c r="E3960" i="17"/>
  <c r="E3961" i="17"/>
  <c r="E3962" i="17"/>
  <c r="E3963" i="17"/>
  <c r="E3964" i="17"/>
  <c r="E3965" i="17"/>
  <c r="E3966" i="17"/>
  <c r="E3967" i="17"/>
  <c r="E3968" i="17"/>
  <c r="E3969" i="17"/>
  <c r="E3970" i="17"/>
  <c r="E3971" i="17"/>
  <c r="E3972" i="17"/>
  <c r="E3973" i="17"/>
  <c r="E3974" i="17"/>
  <c r="E3975" i="17"/>
  <c r="E3976" i="17"/>
  <c r="E3977" i="17"/>
  <c r="E3978" i="17"/>
  <c r="E3979" i="17"/>
  <c r="E3980" i="17"/>
  <c r="E3981" i="17"/>
  <c r="E3982" i="17"/>
  <c r="E3983" i="17"/>
  <c r="E3984" i="17"/>
  <c r="E3985" i="17"/>
  <c r="E3986" i="17"/>
  <c r="E3987" i="17"/>
  <c r="E3988" i="17"/>
  <c r="E3989" i="17"/>
  <c r="E3990" i="17"/>
  <c r="E3991" i="17"/>
  <c r="E3992" i="17"/>
  <c r="E3993" i="17"/>
  <c r="E3994" i="17"/>
  <c r="E3995" i="17"/>
  <c r="E3996" i="17"/>
  <c r="E3997" i="17"/>
  <c r="E3998" i="17"/>
  <c r="E3999" i="17"/>
  <c r="E4000" i="17"/>
  <c r="E4001" i="17"/>
  <c r="E4002" i="17"/>
  <c r="E4003" i="17"/>
  <c r="E4004" i="17"/>
  <c r="E4005" i="17"/>
  <c r="E4006" i="17"/>
  <c r="E4007" i="17"/>
  <c r="E4008" i="17"/>
  <c r="E4009" i="17"/>
  <c r="E4010" i="17"/>
  <c r="E4011" i="17"/>
  <c r="E4012" i="17"/>
  <c r="E4013" i="17"/>
  <c r="E4014" i="17"/>
  <c r="E4015" i="17"/>
  <c r="E4016" i="17"/>
  <c r="E4017" i="17"/>
  <c r="E4018" i="17"/>
  <c r="E4019" i="17"/>
  <c r="E4020" i="17"/>
  <c r="E4021" i="17"/>
  <c r="E4022" i="17"/>
  <c r="E4023" i="17"/>
  <c r="E4024" i="17"/>
  <c r="E4025" i="17"/>
  <c r="E4026" i="17"/>
  <c r="E4027" i="17"/>
  <c r="E4028" i="17"/>
  <c r="E4029" i="17"/>
  <c r="E4030" i="17"/>
  <c r="E4031" i="17"/>
  <c r="E4032" i="17"/>
  <c r="E4033" i="17"/>
  <c r="E4034" i="17"/>
  <c r="E4035" i="17"/>
  <c r="E4036" i="17"/>
  <c r="E4037" i="17"/>
  <c r="E4038" i="17"/>
  <c r="E4039" i="17"/>
  <c r="E4040" i="17"/>
  <c r="E4041" i="17"/>
  <c r="E4042" i="17"/>
  <c r="E4043" i="17"/>
  <c r="E4044" i="17"/>
  <c r="E4045" i="17"/>
  <c r="E4046" i="17"/>
  <c r="E4047" i="17"/>
  <c r="E4048" i="17"/>
  <c r="E4049" i="17"/>
  <c r="E4050" i="17"/>
  <c r="E4051" i="17"/>
  <c r="E4052" i="17"/>
  <c r="E4053" i="17"/>
  <c r="E4054" i="17"/>
  <c r="E4055" i="17"/>
  <c r="E4056" i="17"/>
  <c r="E4057" i="17"/>
  <c r="E4058" i="17"/>
  <c r="E4059" i="17"/>
  <c r="E4060" i="17"/>
  <c r="E4061" i="17"/>
  <c r="E4062" i="17"/>
  <c r="E4063" i="17"/>
  <c r="E4064" i="17"/>
  <c r="E4065" i="17"/>
  <c r="E4066" i="17"/>
  <c r="E4067" i="17"/>
  <c r="E4068" i="17"/>
  <c r="E4069" i="17"/>
  <c r="E4070" i="17"/>
  <c r="E4071" i="17"/>
  <c r="E4072" i="17"/>
  <c r="E4073" i="17"/>
  <c r="E4074" i="17"/>
  <c r="E4075" i="17"/>
  <c r="E4076" i="17"/>
  <c r="E4077" i="17"/>
  <c r="E4078" i="17"/>
  <c r="E4079" i="17"/>
  <c r="E4080" i="17"/>
  <c r="E4081" i="17"/>
  <c r="E4082" i="17"/>
  <c r="E4083" i="17"/>
  <c r="E4084" i="17"/>
  <c r="E4085" i="17"/>
  <c r="E4086" i="17"/>
  <c r="E4087" i="17"/>
  <c r="E4088" i="17"/>
  <c r="E4089" i="17"/>
  <c r="E4090" i="17"/>
  <c r="E4091" i="17"/>
  <c r="E4092" i="17"/>
  <c r="E4093" i="17"/>
  <c r="E4094" i="17"/>
  <c r="E4095" i="17"/>
  <c r="E4096" i="17"/>
  <c r="E4097" i="17"/>
  <c r="E4098" i="17"/>
  <c r="E4099" i="17"/>
  <c r="E4100" i="17"/>
  <c r="E4101" i="17"/>
  <c r="E4102" i="17"/>
  <c r="E4103" i="17"/>
  <c r="E4104" i="17"/>
  <c r="E4105" i="17"/>
  <c r="E4106" i="17"/>
  <c r="E4107" i="17"/>
  <c r="E4108" i="17"/>
  <c r="E4109" i="17"/>
  <c r="E4110" i="17"/>
  <c r="E4111" i="17"/>
  <c r="E4112" i="17"/>
  <c r="E4113" i="17"/>
  <c r="E4114" i="17"/>
  <c r="E4115" i="17"/>
  <c r="E4116" i="17"/>
  <c r="E4117" i="17"/>
  <c r="E4118" i="17"/>
  <c r="E4119" i="17"/>
  <c r="E4120" i="17"/>
  <c r="E4121" i="17"/>
  <c r="E4122" i="17"/>
  <c r="E4123" i="17"/>
  <c r="E4124" i="17"/>
  <c r="E4125" i="17"/>
  <c r="E4126" i="17"/>
  <c r="E4127" i="17"/>
  <c r="E4128" i="17"/>
  <c r="E4129" i="17"/>
  <c r="E4130" i="17"/>
  <c r="E4131" i="17"/>
  <c r="E4132" i="17"/>
  <c r="E4133" i="17"/>
  <c r="E4134" i="17"/>
  <c r="E4135" i="17"/>
  <c r="E4136" i="17"/>
  <c r="E4137" i="17"/>
  <c r="E4138" i="17"/>
  <c r="E4139" i="17"/>
  <c r="E4140" i="17"/>
  <c r="E4141" i="17"/>
  <c r="E4142" i="17"/>
  <c r="E4143" i="17"/>
  <c r="E4144" i="17"/>
  <c r="E4145" i="17"/>
  <c r="E4146" i="17"/>
  <c r="E4147" i="17"/>
  <c r="E4148" i="17"/>
  <c r="E4149" i="17"/>
  <c r="E4150" i="17"/>
  <c r="E4151" i="17"/>
  <c r="E4152" i="17"/>
  <c r="E4153" i="17"/>
  <c r="E4154" i="17"/>
  <c r="E4155" i="17"/>
  <c r="E4156" i="17"/>
  <c r="E4157" i="17"/>
  <c r="E4158" i="17"/>
  <c r="E4159" i="17"/>
  <c r="E4160" i="17"/>
  <c r="E4161" i="17"/>
  <c r="E4162" i="17"/>
  <c r="E4163" i="17"/>
  <c r="E4164" i="17"/>
  <c r="E4165" i="17"/>
  <c r="E4166" i="17"/>
  <c r="E4167" i="17"/>
  <c r="E4168" i="17"/>
  <c r="E4169" i="17"/>
  <c r="E4170" i="17"/>
  <c r="E4171" i="17"/>
  <c r="E4172" i="17"/>
  <c r="E4173" i="17"/>
  <c r="E4174" i="17"/>
  <c r="E4175" i="17"/>
  <c r="E4176" i="17"/>
  <c r="E4177" i="17"/>
  <c r="E4178" i="17"/>
  <c r="E4179" i="17"/>
  <c r="E4180" i="17"/>
  <c r="E4181" i="17"/>
  <c r="E4182" i="17"/>
  <c r="E4183" i="17"/>
  <c r="E4184" i="17"/>
  <c r="E4185" i="17"/>
  <c r="E4186" i="17"/>
  <c r="E4187" i="17"/>
  <c r="E4188" i="17"/>
  <c r="E4189" i="17"/>
  <c r="E4190" i="17"/>
  <c r="E4191" i="17"/>
  <c r="E4192" i="17"/>
  <c r="E4193" i="17"/>
  <c r="E4194" i="17"/>
  <c r="E4195" i="17"/>
  <c r="E4196" i="17"/>
  <c r="E4197" i="17"/>
  <c r="E4198" i="17"/>
  <c r="E4199" i="17"/>
  <c r="E4200" i="17"/>
  <c r="E4201" i="17"/>
  <c r="E4202" i="17"/>
  <c r="E4203" i="17"/>
  <c r="E4204" i="17"/>
  <c r="E4205" i="17"/>
  <c r="E4206" i="17"/>
  <c r="E4207" i="17"/>
  <c r="E4208" i="17"/>
  <c r="E4209" i="17"/>
  <c r="E4210" i="17"/>
  <c r="E4211" i="17"/>
  <c r="E4212" i="17"/>
  <c r="E4213" i="17"/>
  <c r="E4214" i="17"/>
  <c r="E4215" i="17"/>
  <c r="E4216" i="17"/>
  <c r="E4217" i="17"/>
  <c r="E4218" i="17"/>
  <c r="E4219" i="17"/>
  <c r="E4220" i="17"/>
  <c r="E4221" i="17"/>
  <c r="E4222" i="17"/>
  <c r="E4223" i="17"/>
  <c r="E4224" i="17"/>
  <c r="E4225" i="17"/>
  <c r="E4226" i="17"/>
  <c r="E4227" i="17"/>
  <c r="E4228" i="17"/>
  <c r="E4229" i="17"/>
  <c r="E4230" i="17"/>
  <c r="E4231" i="17"/>
  <c r="E4232" i="17"/>
  <c r="E4233" i="17"/>
  <c r="E4234" i="17"/>
  <c r="E4235" i="17"/>
  <c r="E4236" i="17"/>
  <c r="E4237" i="17"/>
  <c r="E4238" i="17"/>
  <c r="E4239" i="17"/>
  <c r="E4240" i="17"/>
  <c r="E4241" i="17"/>
  <c r="E4242" i="17"/>
  <c r="E4243" i="17"/>
  <c r="E4244" i="17"/>
  <c r="E4245" i="17"/>
  <c r="E4246" i="17"/>
  <c r="E4247" i="17"/>
  <c r="E4248" i="17"/>
  <c r="E4249" i="17"/>
  <c r="E4250" i="17"/>
  <c r="E4251" i="17"/>
  <c r="E4252" i="17"/>
  <c r="E4253" i="17"/>
  <c r="E4254" i="17"/>
  <c r="E4255" i="17"/>
  <c r="E4256" i="17"/>
  <c r="E4257" i="17"/>
  <c r="E4258" i="17"/>
  <c r="E4259" i="17"/>
  <c r="E4260" i="17"/>
  <c r="E4261" i="17"/>
  <c r="E4262" i="17"/>
  <c r="E4263" i="17"/>
  <c r="E4264" i="17"/>
  <c r="E4265" i="17"/>
  <c r="E4266" i="17"/>
  <c r="E4267" i="17"/>
  <c r="E4268" i="17"/>
  <c r="E4269" i="17"/>
  <c r="E4270" i="17"/>
  <c r="E4271" i="17"/>
  <c r="E4272" i="17"/>
  <c r="E4273" i="17"/>
  <c r="E4274" i="17"/>
  <c r="E4275" i="17"/>
  <c r="E4276" i="17"/>
  <c r="E4277" i="17"/>
  <c r="E4278" i="17"/>
  <c r="E4279" i="17"/>
  <c r="E4280" i="17"/>
  <c r="E4281" i="17"/>
  <c r="E4282" i="17"/>
  <c r="E4283" i="17"/>
  <c r="E4284" i="17"/>
  <c r="E4285" i="17"/>
  <c r="E4286" i="17"/>
  <c r="E4287" i="17"/>
  <c r="E4288" i="17"/>
  <c r="E4289" i="17"/>
  <c r="E4290" i="17"/>
  <c r="E4291" i="17"/>
  <c r="E4292" i="17"/>
  <c r="E4293" i="17"/>
  <c r="E4294" i="17"/>
  <c r="E4295" i="17"/>
  <c r="E4296" i="17"/>
  <c r="E4297" i="17"/>
  <c r="E4298" i="17"/>
  <c r="E4299" i="17"/>
  <c r="E4300" i="17"/>
  <c r="E4301" i="17"/>
  <c r="E4302" i="17"/>
  <c r="E4303" i="17"/>
  <c r="E4304" i="17"/>
  <c r="E4305" i="17"/>
  <c r="E4306" i="17"/>
  <c r="E4307" i="17"/>
  <c r="E4308" i="17"/>
  <c r="E4309" i="17"/>
  <c r="E4310" i="17"/>
  <c r="E4311" i="17"/>
  <c r="E4312" i="17"/>
  <c r="E4313" i="17"/>
  <c r="E4314" i="17"/>
  <c r="E4315" i="17"/>
  <c r="E4316" i="17"/>
  <c r="E4317" i="17"/>
  <c r="E4318" i="17"/>
  <c r="E4319" i="17"/>
  <c r="E4320" i="17"/>
  <c r="E4321" i="17"/>
  <c r="E4322" i="17"/>
  <c r="E4323" i="17"/>
  <c r="E4324" i="17"/>
  <c r="E4325" i="17"/>
  <c r="E4326" i="17"/>
  <c r="E4327" i="17"/>
  <c r="E4328" i="17"/>
  <c r="E4329" i="17"/>
  <c r="E4330" i="17"/>
  <c r="E4331" i="17"/>
  <c r="E4332" i="17"/>
  <c r="E4333" i="17"/>
  <c r="E4334" i="17"/>
  <c r="E4335" i="17"/>
  <c r="E4336" i="17"/>
  <c r="E4337" i="17"/>
  <c r="E4338" i="17"/>
  <c r="E4339" i="17"/>
  <c r="E4340" i="17"/>
  <c r="E4341" i="17"/>
  <c r="E4342" i="17"/>
  <c r="E4343" i="17"/>
  <c r="E4344" i="17"/>
  <c r="E4345" i="17"/>
  <c r="E4346" i="17"/>
  <c r="E4347" i="17"/>
  <c r="E4348" i="17"/>
  <c r="E4349" i="17"/>
  <c r="E4350" i="17"/>
  <c r="E4351" i="17"/>
  <c r="E4352" i="17"/>
  <c r="E4353" i="17"/>
  <c r="E4354" i="17"/>
  <c r="E4355" i="17"/>
  <c r="E4356" i="17"/>
  <c r="E4357" i="17"/>
  <c r="E4358" i="17"/>
  <c r="E4359" i="17"/>
  <c r="E4360" i="17"/>
  <c r="E4361" i="17"/>
  <c r="E4362" i="17"/>
  <c r="E4363" i="17"/>
  <c r="E4364" i="17"/>
  <c r="E4365" i="17"/>
  <c r="E4366" i="17"/>
  <c r="E4367" i="17"/>
  <c r="E4368" i="17"/>
  <c r="E4369" i="17"/>
  <c r="E4370" i="17"/>
  <c r="E4371" i="17"/>
  <c r="E4372" i="17"/>
  <c r="E4373" i="17"/>
  <c r="E4374" i="17"/>
  <c r="E4375" i="17"/>
  <c r="E4376" i="17"/>
  <c r="E4377" i="17"/>
  <c r="E4378" i="17"/>
  <c r="E4379" i="17"/>
  <c r="E4380" i="17"/>
  <c r="E4381" i="17"/>
  <c r="E4382" i="17"/>
  <c r="E4383" i="17"/>
  <c r="E4384" i="17"/>
  <c r="E4385" i="17"/>
  <c r="E4386" i="17"/>
  <c r="E4387" i="17"/>
  <c r="E4388" i="17"/>
  <c r="E4389" i="17"/>
  <c r="E4390" i="17"/>
  <c r="E4391" i="17"/>
  <c r="E4392" i="17"/>
  <c r="E4393" i="17"/>
  <c r="E4394" i="17"/>
  <c r="E4395" i="17"/>
  <c r="E4396" i="17"/>
  <c r="E4397" i="17"/>
  <c r="E4398" i="17"/>
  <c r="E4399" i="17"/>
  <c r="E4400" i="17"/>
  <c r="E4401" i="17"/>
  <c r="E4402" i="17"/>
  <c r="E4403" i="17"/>
  <c r="E4404" i="17"/>
  <c r="E4405" i="17"/>
  <c r="E4406" i="17"/>
  <c r="E4407" i="17"/>
  <c r="E4408" i="17"/>
  <c r="E4409" i="17"/>
  <c r="E4410" i="17"/>
  <c r="E4411" i="17"/>
  <c r="E4412" i="17"/>
  <c r="E4413" i="17"/>
  <c r="E4414" i="17"/>
  <c r="E4415" i="17"/>
  <c r="E4416" i="17"/>
  <c r="E4417" i="17"/>
  <c r="E4418" i="17"/>
  <c r="E4419" i="17"/>
  <c r="E4420" i="17"/>
  <c r="E4421" i="17"/>
  <c r="E4422" i="17"/>
  <c r="E4423" i="17"/>
  <c r="E4424" i="17"/>
  <c r="E4425" i="17"/>
  <c r="E4426" i="17"/>
  <c r="E4427" i="17"/>
  <c r="E4428" i="17"/>
  <c r="E4429" i="17"/>
  <c r="E4430" i="17"/>
  <c r="E4431" i="17"/>
  <c r="E4432" i="17"/>
  <c r="E4433" i="17"/>
  <c r="E4434" i="17"/>
  <c r="E4435" i="17"/>
  <c r="E4436" i="17"/>
  <c r="E4437" i="17"/>
  <c r="E4438" i="17"/>
  <c r="E4439" i="17"/>
  <c r="E4440" i="17"/>
  <c r="E4441" i="17"/>
  <c r="E4442" i="17"/>
  <c r="E4443" i="17"/>
  <c r="E4444" i="17"/>
  <c r="E4445" i="17"/>
  <c r="E4446" i="17"/>
  <c r="E4447" i="17"/>
  <c r="E4448" i="17"/>
  <c r="E4449" i="17"/>
  <c r="E4450" i="17"/>
  <c r="E4451" i="17"/>
  <c r="E4452" i="17"/>
  <c r="E4453" i="17"/>
  <c r="E4454" i="17"/>
  <c r="E4455" i="17"/>
  <c r="E4456" i="17"/>
  <c r="E4457" i="17"/>
  <c r="E4458" i="17"/>
  <c r="E4459" i="17"/>
  <c r="E4460" i="17"/>
  <c r="E4461" i="17"/>
  <c r="E4462" i="17"/>
  <c r="E4463" i="17"/>
  <c r="E4464" i="17"/>
  <c r="E4465" i="17"/>
  <c r="E4466" i="17"/>
  <c r="E4467" i="17"/>
  <c r="E4468" i="17"/>
  <c r="E4469" i="17"/>
  <c r="E4470" i="17"/>
  <c r="E4471" i="17"/>
  <c r="E4472" i="17"/>
  <c r="E4473" i="17"/>
  <c r="E4474" i="17"/>
  <c r="E4475" i="17"/>
  <c r="E4476" i="17"/>
  <c r="E4477" i="17"/>
  <c r="E4478" i="17"/>
  <c r="E4479" i="17"/>
  <c r="E4480" i="17"/>
  <c r="E4481" i="17"/>
  <c r="E4482" i="17"/>
  <c r="E4483" i="17"/>
  <c r="E4484" i="17"/>
  <c r="E4485" i="17"/>
  <c r="E4486" i="17"/>
  <c r="E4487" i="17"/>
  <c r="E4488" i="17"/>
  <c r="E4489" i="17"/>
  <c r="E4490" i="17"/>
  <c r="E4491" i="17"/>
  <c r="E4492" i="17"/>
  <c r="E4493" i="17"/>
  <c r="E4494" i="17"/>
  <c r="E4495" i="17"/>
  <c r="E4496" i="17"/>
  <c r="E4497" i="17"/>
  <c r="E4498" i="17"/>
  <c r="E4499" i="17"/>
  <c r="E4500" i="17"/>
  <c r="E4501" i="17"/>
  <c r="E4502" i="17"/>
  <c r="E4503" i="17"/>
  <c r="E4504" i="17"/>
  <c r="E4505" i="17"/>
  <c r="E4506" i="17"/>
  <c r="E4507" i="17"/>
  <c r="E4508" i="17"/>
  <c r="E4509" i="17"/>
  <c r="E4510" i="17"/>
  <c r="E4511" i="17"/>
  <c r="E4512" i="17"/>
  <c r="E4513" i="17"/>
  <c r="E4514" i="17"/>
  <c r="E4515" i="17"/>
  <c r="E4516" i="17"/>
  <c r="E4517" i="17"/>
  <c r="E4518" i="17"/>
  <c r="E4519" i="17"/>
  <c r="E4520" i="17"/>
  <c r="E4521" i="17"/>
  <c r="E4522" i="17"/>
  <c r="E4523" i="17"/>
  <c r="E4524" i="17"/>
  <c r="E4525" i="17"/>
  <c r="E4526" i="17"/>
  <c r="E4527" i="17"/>
  <c r="E4528" i="17"/>
  <c r="E4529" i="17"/>
  <c r="E4530" i="17"/>
  <c r="E4531" i="17"/>
  <c r="E4532" i="17"/>
  <c r="E4533" i="17"/>
  <c r="E4534" i="17"/>
  <c r="E4535" i="17"/>
  <c r="E4536" i="17"/>
  <c r="E4537" i="17"/>
  <c r="E4538" i="17"/>
  <c r="E4539" i="17"/>
  <c r="E4540" i="17"/>
  <c r="E4541" i="17"/>
  <c r="E4542" i="17"/>
  <c r="E4543" i="17"/>
  <c r="E4544" i="17"/>
  <c r="E4545" i="17"/>
  <c r="E4546" i="17"/>
  <c r="E4547" i="17"/>
  <c r="E4548" i="17"/>
  <c r="E4549" i="17"/>
  <c r="E4550" i="17"/>
  <c r="E4551" i="17"/>
  <c r="E4552" i="17"/>
  <c r="E4553" i="17"/>
  <c r="E4554" i="17"/>
  <c r="E4555" i="17"/>
  <c r="E4556" i="17"/>
  <c r="E4557" i="17"/>
  <c r="E4558" i="17"/>
  <c r="E4559" i="17"/>
  <c r="E4560" i="17"/>
  <c r="E4561" i="17"/>
  <c r="E4562" i="17"/>
  <c r="E4563" i="17"/>
  <c r="E4564" i="17"/>
  <c r="E4565" i="17"/>
  <c r="E4566" i="17"/>
  <c r="E4567" i="17"/>
  <c r="E4568" i="17"/>
  <c r="E4569" i="17"/>
  <c r="E4570" i="17"/>
  <c r="E4571" i="17"/>
  <c r="E4572" i="17"/>
  <c r="E4573" i="17"/>
  <c r="E4574" i="17"/>
  <c r="E4575" i="17"/>
  <c r="E4576" i="17"/>
  <c r="E4577" i="17"/>
  <c r="E4578" i="17"/>
  <c r="E4579" i="17"/>
  <c r="E4580" i="17"/>
  <c r="E4581" i="17"/>
  <c r="E4582" i="17"/>
  <c r="E4583" i="17"/>
  <c r="E4584" i="17"/>
  <c r="E4585" i="17"/>
  <c r="E4586" i="17"/>
  <c r="E4587" i="17"/>
  <c r="E4588" i="17"/>
  <c r="E4589" i="17"/>
  <c r="E4590" i="17"/>
  <c r="E4591" i="17"/>
  <c r="E4592" i="17"/>
  <c r="E4593" i="17"/>
  <c r="E4594" i="17"/>
  <c r="E4595" i="17"/>
  <c r="E4596" i="17"/>
  <c r="E4597" i="17"/>
  <c r="E4598" i="17"/>
  <c r="E4599" i="17"/>
  <c r="E4600" i="17"/>
  <c r="E4601" i="17"/>
  <c r="E4602" i="17"/>
  <c r="E4603" i="17"/>
  <c r="E4604" i="17"/>
  <c r="E4605" i="17"/>
  <c r="E4606" i="17"/>
  <c r="E4607" i="17"/>
  <c r="E4608" i="17"/>
  <c r="E4609" i="17"/>
  <c r="E4610" i="17"/>
  <c r="E4611" i="17"/>
  <c r="E4612" i="17"/>
  <c r="E4613" i="17"/>
  <c r="E4614" i="17"/>
  <c r="E4615" i="17"/>
  <c r="E4616" i="17"/>
  <c r="E4617" i="17"/>
  <c r="E4618" i="17"/>
  <c r="E4619" i="17"/>
  <c r="E4620" i="17"/>
  <c r="E4621" i="17"/>
  <c r="E4622" i="17"/>
  <c r="E4623" i="17"/>
  <c r="E4624" i="17"/>
  <c r="E4625" i="17"/>
  <c r="E4626" i="17"/>
  <c r="E4627" i="17"/>
  <c r="E4628" i="17"/>
  <c r="E4629" i="17"/>
  <c r="E4630" i="17"/>
  <c r="E4631" i="17"/>
  <c r="E4632" i="17"/>
  <c r="E4633" i="17"/>
  <c r="E4634" i="17"/>
  <c r="E4635" i="17"/>
  <c r="E4636" i="17"/>
  <c r="E4637" i="17"/>
  <c r="E4638" i="17"/>
  <c r="E4639" i="17"/>
  <c r="E4640" i="17"/>
  <c r="E4641" i="17"/>
  <c r="E4642" i="17"/>
  <c r="E4643" i="17"/>
  <c r="E4644" i="17"/>
  <c r="E4645" i="17"/>
  <c r="E4646" i="17"/>
  <c r="E4647" i="17"/>
  <c r="E4648" i="17"/>
  <c r="E4649" i="17"/>
  <c r="E4650" i="17"/>
  <c r="E4651" i="17"/>
  <c r="E4652" i="17"/>
  <c r="E4653" i="17"/>
  <c r="E4654" i="17"/>
  <c r="E4655" i="17"/>
  <c r="E4656" i="17"/>
  <c r="E4657" i="17"/>
  <c r="E4658" i="17"/>
  <c r="E4659" i="17"/>
  <c r="E4660" i="17"/>
  <c r="E4661" i="17"/>
  <c r="E4662" i="17"/>
  <c r="E4663" i="17"/>
  <c r="E4664" i="17"/>
  <c r="E4665" i="17"/>
  <c r="E4666" i="17"/>
  <c r="E4667" i="17"/>
  <c r="E4668" i="17"/>
  <c r="E4669" i="17"/>
  <c r="E4670" i="17"/>
  <c r="E4671" i="17"/>
  <c r="E4672" i="17"/>
  <c r="E4673" i="17"/>
  <c r="E4674" i="17"/>
  <c r="E4675" i="17"/>
  <c r="E4676" i="17"/>
  <c r="E4677" i="17"/>
  <c r="E4678" i="17"/>
  <c r="E4679" i="17"/>
  <c r="E4680" i="17"/>
  <c r="E4681" i="17"/>
  <c r="E4682" i="17"/>
  <c r="E4683" i="17"/>
  <c r="E4684" i="17"/>
  <c r="E4685" i="17"/>
  <c r="E4686" i="17"/>
  <c r="E4687" i="17"/>
  <c r="E4688" i="17"/>
  <c r="E4689" i="17"/>
  <c r="E4690" i="17"/>
  <c r="E4691" i="17"/>
  <c r="E4692" i="17"/>
  <c r="E4693" i="17"/>
  <c r="E4694" i="17"/>
  <c r="E4695" i="17"/>
  <c r="E4696" i="17"/>
  <c r="E4697" i="17"/>
  <c r="E4698" i="17"/>
  <c r="E4699" i="17"/>
  <c r="E4700" i="17"/>
  <c r="E4701" i="17"/>
  <c r="E4702" i="17"/>
  <c r="E4703" i="17"/>
  <c r="E4704" i="17"/>
  <c r="E4705" i="17"/>
  <c r="E4706" i="17"/>
  <c r="E4707" i="17"/>
  <c r="E4708" i="17"/>
  <c r="E4709" i="17"/>
  <c r="E4710" i="17"/>
  <c r="E4711" i="17"/>
  <c r="E4712" i="17"/>
  <c r="E4713" i="17"/>
  <c r="E4714" i="17"/>
  <c r="E4715" i="17"/>
  <c r="E4716" i="17"/>
  <c r="E4717" i="17"/>
  <c r="E4718" i="17"/>
  <c r="E4719" i="17"/>
  <c r="E4720" i="17"/>
  <c r="E4721" i="17"/>
  <c r="E4722" i="17"/>
  <c r="E4723" i="17"/>
  <c r="E4724" i="17"/>
  <c r="E4725" i="17"/>
  <c r="E4726" i="17"/>
  <c r="E4727" i="17"/>
  <c r="E4728" i="17"/>
  <c r="E4729" i="17"/>
  <c r="E4730" i="17"/>
  <c r="E4731" i="17"/>
  <c r="E4732" i="17"/>
  <c r="E4733" i="17"/>
  <c r="E4734" i="17"/>
  <c r="E4735" i="17"/>
  <c r="E4736" i="17"/>
  <c r="E4737" i="17"/>
  <c r="E4738" i="17"/>
  <c r="E4739" i="17"/>
  <c r="E4740" i="17"/>
  <c r="E4741" i="17"/>
  <c r="E4742" i="17"/>
  <c r="E4743" i="17"/>
  <c r="E4744" i="17"/>
  <c r="E4745" i="17"/>
  <c r="E4746" i="17"/>
  <c r="E4747" i="17"/>
  <c r="E4748" i="17"/>
  <c r="E4749" i="17"/>
  <c r="E4750" i="17"/>
  <c r="E4751" i="17"/>
  <c r="E4752" i="17"/>
  <c r="E4753" i="17"/>
  <c r="E4754" i="17"/>
  <c r="E4755" i="17"/>
  <c r="E4756" i="17"/>
  <c r="E4757" i="17"/>
  <c r="E4758" i="17"/>
  <c r="E4759" i="17"/>
  <c r="E4760" i="17"/>
  <c r="E4761" i="17"/>
  <c r="E4762" i="17"/>
  <c r="E4763" i="17"/>
  <c r="E4764" i="17"/>
  <c r="E4765" i="17"/>
  <c r="E4766" i="17"/>
  <c r="E4767" i="17"/>
  <c r="E4768" i="17"/>
  <c r="E4769" i="17"/>
  <c r="E4770" i="17"/>
  <c r="E4771" i="17"/>
  <c r="E4772" i="17"/>
  <c r="E4773" i="17"/>
  <c r="E4774" i="17"/>
  <c r="E4775" i="17"/>
  <c r="E4776" i="17"/>
  <c r="E4777" i="17"/>
  <c r="E4778" i="17"/>
  <c r="E4779" i="17"/>
  <c r="E4780" i="17"/>
  <c r="E4781" i="17"/>
  <c r="E4782" i="17"/>
  <c r="E4783" i="17"/>
  <c r="E4784" i="17"/>
  <c r="E4785" i="17"/>
  <c r="E4786" i="17"/>
  <c r="E4787" i="17"/>
  <c r="E4788" i="17"/>
  <c r="E4789" i="17"/>
  <c r="E4790" i="17"/>
  <c r="E4791" i="17"/>
  <c r="E4792" i="17"/>
  <c r="E4793" i="17"/>
  <c r="E4794" i="17"/>
  <c r="E4795" i="17"/>
  <c r="E4796" i="17"/>
  <c r="E4797" i="17"/>
  <c r="E4798" i="17"/>
  <c r="E4799" i="17"/>
  <c r="E4800" i="17"/>
  <c r="E4801" i="17"/>
  <c r="E4802" i="17"/>
  <c r="E4803" i="17"/>
  <c r="E4804" i="17"/>
  <c r="E4805" i="17"/>
  <c r="E4806" i="17"/>
  <c r="E4807" i="17"/>
  <c r="E4808" i="17"/>
  <c r="E4809" i="17"/>
  <c r="E4810" i="17"/>
  <c r="E4811" i="17"/>
  <c r="E4812" i="17"/>
  <c r="E4813" i="17"/>
  <c r="E4814" i="17"/>
  <c r="E4815" i="17"/>
  <c r="E4816" i="17"/>
  <c r="E4817" i="17"/>
  <c r="E4818" i="17"/>
  <c r="E4819" i="17"/>
  <c r="E4820" i="17"/>
  <c r="E4821" i="17"/>
  <c r="E4822" i="17"/>
  <c r="E4823" i="17"/>
  <c r="E4824" i="17"/>
  <c r="E4825" i="17"/>
  <c r="E4826" i="17"/>
  <c r="E4827" i="17"/>
  <c r="E4828" i="17"/>
  <c r="E4829" i="17"/>
  <c r="E4830" i="17"/>
  <c r="E4831" i="17"/>
  <c r="E4832" i="17"/>
  <c r="E4833" i="17"/>
  <c r="E4834" i="17"/>
  <c r="E4835" i="17"/>
  <c r="E4836" i="17"/>
  <c r="E4837" i="17"/>
  <c r="E4838" i="17"/>
  <c r="E4839" i="17"/>
  <c r="E4840" i="17"/>
  <c r="E4841" i="17"/>
  <c r="E4842" i="17"/>
  <c r="E4843" i="17"/>
  <c r="E4844" i="17"/>
  <c r="E4845" i="17"/>
  <c r="E4846" i="17"/>
  <c r="E4847" i="17"/>
  <c r="E4848" i="17"/>
  <c r="E4849" i="17"/>
  <c r="E4850" i="17"/>
  <c r="E4851" i="17"/>
  <c r="E4852" i="17"/>
  <c r="E4853" i="17"/>
  <c r="E4854" i="17"/>
  <c r="E4855" i="17"/>
  <c r="E4856" i="17"/>
  <c r="E4857" i="17"/>
  <c r="E4858" i="17"/>
  <c r="E4859" i="17"/>
  <c r="E4860" i="17"/>
  <c r="E4861" i="17"/>
  <c r="E4862" i="17"/>
  <c r="E4863" i="17"/>
  <c r="E4864" i="17"/>
  <c r="E4865" i="17"/>
  <c r="E4866" i="17"/>
  <c r="E4867" i="17"/>
  <c r="E4868" i="17"/>
  <c r="E4869" i="17"/>
  <c r="E4870" i="17"/>
  <c r="E4871" i="17"/>
  <c r="E4872" i="17"/>
  <c r="E4873" i="17"/>
  <c r="E4874" i="17"/>
  <c r="E4875" i="17"/>
  <c r="E4876" i="17"/>
  <c r="E4877" i="17"/>
  <c r="E4878" i="17"/>
  <c r="E4879" i="17"/>
  <c r="E4880" i="17"/>
  <c r="E4881" i="17"/>
  <c r="E4882" i="17"/>
  <c r="E4883" i="17"/>
  <c r="E4884" i="17"/>
  <c r="E4885" i="17"/>
  <c r="E4886" i="17"/>
  <c r="E4887" i="17"/>
  <c r="E4888" i="17"/>
  <c r="E4889" i="17"/>
  <c r="E4890" i="17"/>
  <c r="E4891" i="17"/>
  <c r="E4892" i="17"/>
  <c r="E4893" i="17"/>
  <c r="E4894" i="17"/>
  <c r="E4895" i="17"/>
  <c r="E4896" i="17"/>
  <c r="E4897" i="17"/>
  <c r="E4898" i="17"/>
  <c r="E4899" i="17"/>
  <c r="E4900" i="17"/>
  <c r="E4901" i="17"/>
  <c r="E4902" i="17"/>
  <c r="E4903" i="17"/>
  <c r="E4904" i="17"/>
  <c r="E4905" i="17"/>
  <c r="E4906" i="17"/>
  <c r="E4907" i="17"/>
  <c r="E4908" i="17"/>
  <c r="E4909" i="17"/>
  <c r="E4910" i="17"/>
  <c r="E4911" i="17"/>
  <c r="E4912" i="17"/>
  <c r="E4913" i="17"/>
  <c r="E4914" i="17"/>
  <c r="E4915" i="17"/>
  <c r="E4916" i="17"/>
  <c r="E4917" i="17"/>
  <c r="E4918" i="17"/>
  <c r="E4919" i="17"/>
  <c r="E4920" i="17"/>
  <c r="E4921" i="17"/>
  <c r="E4922" i="17"/>
  <c r="E4923" i="17"/>
  <c r="E4924" i="17"/>
  <c r="E4925" i="17"/>
  <c r="E4926" i="17"/>
  <c r="E4927" i="17"/>
  <c r="E4928" i="17"/>
  <c r="E4929" i="17"/>
  <c r="E4930" i="17"/>
  <c r="E4931" i="17"/>
  <c r="E4932" i="17"/>
  <c r="E4933" i="17"/>
  <c r="E4934" i="17"/>
  <c r="E4935" i="17"/>
  <c r="E4936" i="17"/>
  <c r="E4937" i="17"/>
  <c r="E4938" i="17"/>
  <c r="E4939" i="17"/>
  <c r="E4940" i="17"/>
  <c r="E4941" i="17"/>
  <c r="E4942" i="17"/>
  <c r="E4943" i="17"/>
  <c r="E4944" i="17"/>
  <c r="E4945" i="17"/>
  <c r="E4946" i="17"/>
  <c r="E4947" i="17"/>
  <c r="E4948" i="17"/>
  <c r="E4949" i="17"/>
  <c r="E4950" i="17"/>
  <c r="E4951" i="17"/>
  <c r="E4952" i="17"/>
  <c r="E4953" i="17"/>
  <c r="E4954" i="17"/>
  <c r="E4955" i="17"/>
  <c r="E4956" i="17"/>
  <c r="E4957" i="17"/>
  <c r="E4958" i="17"/>
  <c r="E4959" i="17"/>
  <c r="E4960" i="17"/>
  <c r="E4961" i="17"/>
  <c r="E4962" i="17"/>
  <c r="E4963" i="17"/>
  <c r="E4964" i="17"/>
  <c r="E4965" i="17"/>
  <c r="E4966" i="17"/>
  <c r="E4967" i="17"/>
  <c r="E4968" i="17"/>
  <c r="E4969" i="17"/>
  <c r="E4970" i="17"/>
  <c r="E4971" i="17"/>
  <c r="E4972" i="17"/>
  <c r="E4973" i="17"/>
  <c r="E4974" i="17"/>
  <c r="E4975" i="17"/>
  <c r="E4976" i="17"/>
  <c r="E4977" i="17"/>
  <c r="E4978" i="17"/>
  <c r="E4979" i="17"/>
  <c r="E4980" i="17"/>
  <c r="E4981" i="17"/>
  <c r="E4982" i="17"/>
  <c r="E4983" i="17"/>
  <c r="E4984" i="17"/>
  <c r="E4985" i="17"/>
  <c r="E4986" i="17"/>
  <c r="E4987" i="17"/>
  <c r="E4988" i="17"/>
  <c r="E4989" i="17"/>
  <c r="E4990" i="17"/>
  <c r="E4991" i="17"/>
  <c r="E4992" i="17"/>
  <c r="E4993" i="17"/>
  <c r="E4994" i="17"/>
  <c r="E4995" i="17"/>
  <c r="E4996" i="17"/>
  <c r="E4997" i="17"/>
  <c r="E4998" i="17"/>
  <c r="E4999" i="17"/>
  <c r="E5000" i="17"/>
  <c r="E5001" i="17"/>
  <c r="E5002" i="17"/>
  <c r="E5003" i="17"/>
  <c r="E5004" i="17"/>
  <c r="E5005" i="17"/>
  <c r="E5006" i="17"/>
  <c r="E5007" i="17"/>
  <c r="E5008" i="17"/>
  <c r="E5009" i="17"/>
  <c r="E5010" i="17"/>
  <c r="E5011" i="17"/>
  <c r="E5012" i="17"/>
  <c r="E5013" i="17"/>
  <c r="E5014" i="17"/>
  <c r="E5015" i="17"/>
  <c r="E5016" i="17"/>
  <c r="E5017" i="17"/>
  <c r="E5018" i="17"/>
  <c r="E5019" i="17"/>
  <c r="E5020" i="17"/>
  <c r="E5021" i="17"/>
  <c r="E5022" i="17"/>
  <c r="E5023" i="17"/>
  <c r="E5024" i="17"/>
  <c r="E5025" i="17"/>
  <c r="E5026" i="17"/>
  <c r="E5027" i="17"/>
  <c r="E5028" i="17"/>
  <c r="E5029" i="17"/>
  <c r="E5030" i="17"/>
  <c r="E5031" i="17"/>
  <c r="E5032" i="17"/>
  <c r="E5033" i="17"/>
  <c r="E5034" i="17"/>
  <c r="E5035" i="17"/>
  <c r="E5036" i="17"/>
  <c r="E5037" i="17"/>
  <c r="E5038" i="17"/>
  <c r="E5039" i="17"/>
  <c r="E5040" i="17"/>
  <c r="E5041" i="17"/>
  <c r="E5042" i="17"/>
  <c r="E5043" i="17"/>
  <c r="E5044" i="17"/>
  <c r="E5045" i="17"/>
  <c r="E5046" i="17"/>
  <c r="E5047" i="17"/>
  <c r="E5048" i="17"/>
  <c r="E5049" i="17"/>
  <c r="E5050" i="17"/>
  <c r="E5051" i="17"/>
  <c r="E5052" i="17"/>
  <c r="E5053" i="17"/>
  <c r="E5054" i="17"/>
  <c r="E5055" i="17"/>
  <c r="E5056" i="17"/>
  <c r="E5057" i="17"/>
  <c r="E5058" i="17"/>
  <c r="E5059" i="17"/>
  <c r="E5060" i="17"/>
  <c r="E5061" i="17"/>
  <c r="E5062" i="17"/>
  <c r="E5063" i="17"/>
  <c r="E5064" i="17"/>
  <c r="E5065" i="17"/>
  <c r="E5066" i="17"/>
  <c r="E5067" i="17"/>
  <c r="E5068" i="17"/>
  <c r="E5069" i="17"/>
  <c r="E5070" i="17"/>
  <c r="E5071" i="17"/>
  <c r="E5072" i="17"/>
  <c r="E5073" i="17"/>
  <c r="E5074" i="17"/>
  <c r="E5075" i="17"/>
  <c r="E5076" i="17"/>
  <c r="E5077" i="17"/>
  <c r="E5078" i="17"/>
  <c r="E5079" i="17"/>
  <c r="E5080" i="17"/>
  <c r="E5081" i="17"/>
  <c r="E5082" i="17"/>
  <c r="E5083" i="17"/>
  <c r="E5084" i="17"/>
  <c r="E5085" i="17"/>
  <c r="E5086" i="17"/>
  <c r="E5087" i="17"/>
  <c r="E5088" i="17"/>
  <c r="E5089" i="17"/>
  <c r="E5090" i="17"/>
  <c r="E5091" i="17"/>
  <c r="E5092" i="17"/>
  <c r="E5093" i="17"/>
  <c r="E5094" i="17"/>
  <c r="E5095" i="17"/>
  <c r="E5096" i="17"/>
  <c r="E5097" i="17"/>
  <c r="E5098" i="17"/>
  <c r="E5099" i="17"/>
  <c r="E5100" i="17"/>
  <c r="E5101" i="17"/>
  <c r="E5102" i="17"/>
  <c r="E5103" i="17"/>
  <c r="E5104" i="17"/>
  <c r="E5105" i="17"/>
  <c r="E5106" i="17"/>
  <c r="E5107" i="17"/>
  <c r="E5108" i="17"/>
  <c r="E5109" i="17"/>
  <c r="E5110" i="17"/>
  <c r="E5111" i="17"/>
  <c r="E5112" i="17"/>
  <c r="E5113" i="17"/>
  <c r="E5114" i="17"/>
  <c r="E5115" i="17"/>
  <c r="E5116" i="17"/>
  <c r="E5117" i="17"/>
  <c r="E5118" i="17"/>
  <c r="E5119" i="17"/>
  <c r="E5120" i="17"/>
  <c r="E5121" i="17"/>
  <c r="E5122" i="17"/>
  <c r="E5123" i="17"/>
  <c r="E5124" i="17"/>
  <c r="E5125" i="17"/>
  <c r="E5126" i="17"/>
  <c r="E5127" i="17"/>
  <c r="E5128" i="17"/>
  <c r="E5129" i="17"/>
  <c r="E5130" i="17"/>
  <c r="E5131" i="17"/>
  <c r="E5132" i="17"/>
  <c r="E5133" i="17"/>
  <c r="E5134" i="17"/>
  <c r="E5135" i="17"/>
  <c r="E5136" i="17"/>
  <c r="E5137" i="17"/>
  <c r="E5138" i="17"/>
  <c r="E5139" i="17"/>
  <c r="E5140" i="17"/>
  <c r="E5141" i="17"/>
  <c r="E5142" i="17"/>
  <c r="E5143" i="17"/>
  <c r="E5144" i="17"/>
  <c r="E5145" i="17"/>
  <c r="E5146" i="17"/>
  <c r="E5147" i="17"/>
  <c r="E5148" i="17"/>
  <c r="E5149" i="17"/>
  <c r="E5150" i="17"/>
  <c r="E5151" i="17"/>
  <c r="E5152" i="17"/>
  <c r="E5153" i="17"/>
  <c r="E5154" i="17"/>
  <c r="E5155" i="17"/>
  <c r="E5156" i="17"/>
  <c r="E5157" i="17"/>
  <c r="E5158" i="17"/>
  <c r="E5159" i="17"/>
  <c r="E5160" i="17"/>
  <c r="E5161" i="17"/>
  <c r="E5162" i="17"/>
  <c r="E5163" i="17"/>
  <c r="E5164" i="17"/>
  <c r="E5165" i="17"/>
  <c r="E5166" i="17"/>
  <c r="E5167" i="17"/>
  <c r="E5168" i="17"/>
  <c r="E5169" i="17"/>
  <c r="E5170" i="17"/>
  <c r="E5171" i="17"/>
  <c r="E5172" i="17"/>
  <c r="E5173" i="17"/>
  <c r="E5174" i="17"/>
  <c r="E5175" i="17"/>
  <c r="E5176" i="17"/>
  <c r="E5177" i="17"/>
  <c r="E5178" i="17"/>
  <c r="E5179" i="17"/>
  <c r="E5180" i="17"/>
  <c r="E5181" i="17"/>
  <c r="E5182" i="17"/>
  <c r="E5183" i="17"/>
  <c r="E5184" i="17"/>
  <c r="E5185" i="17"/>
  <c r="E5186" i="17"/>
  <c r="E5187" i="17"/>
  <c r="E5188" i="17"/>
  <c r="E5189" i="17"/>
  <c r="E5190" i="17"/>
  <c r="E5191" i="17"/>
  <c r="E5192" i="17"/>
  <c r="E5193" i="17"/>
  <c r="E5194" i="17"/>
  <c r="E5195" i="17"/>
  <c r="E5196" i="17"/>
  <c r="E5197" i="17"/>
  <c r="E5198" i="17"/>
  <c r="E5199" i="17"/>
  <c r="E5200" i="17"/>
  <c r="E5201" i="17"/>
  <c r="E5202" i="17"/>
  <c r="E5203" i="17"/>
  <c r="E5204" i="17"/>
  <c r="E5205" i="17"/>
  <c r="E5206" i="17"/>
  <c r="E5207" i="17"/>
  <c r="E5208" i="17"/>
  <c r="E5209" i="17"/>
  <c r="E5210" i="17"/>
  <c r="E5211" i="17"/>
  <c r="E5212" i="17"/>
  <c r="E5213" i="17"/>
  <c r="E5214" i="17"/>
  <c r="E5215" i="17"/>
  <c r="E5216" i="17"/>
  <c r="E5217" i="17"/>
  <c r="E5218" i="17"/>
  <c r="E5219" i="17"/>
  <c r="E5220" i="17"/>
  <c r="E5221" i="17"/>
  <c r="E5222" i="17"/>
  <c r="E5223" i="17"/>
  <c r="E5224" i="17"/>
  <c r="E5225" i="17"/>
  <c r="E5226" i="17"/>
  <c r="E5227" i="17"/>
  <c r="E5228" i="17"/>
  <c r="E5229" i="17"/>
  <c r="E5230" i="17"/>
  <c r="E5231" i="17"/>
  <c r="E5232" i="17"/>
  <c r="E5233" i="17"/>
  <c r="E5234" i="17"/>
  <c r="E5235" i="17"/>
  <c r="E5236" i="17"/>
  <c r="E5237" i="17"/>
  <c r="E5238" i="17"/>
  <c r="E5239" i="17"/>
  <c r="E5240" i="17"/>
  <c r="E5241" i="17"/>
  <c r="E5242" i="17"/>
  <c r="E5243" i="17"/>
  <c r="E5244" i="17"/>
  <c r="E5245" i="17"/>
  <c r="E5246" i="17"/>
  <c r="E5247" i="17"/>
  <c r="E5248" i="17"/>
  <c r="E5249" i="17"/>
  <c r="E5250" i="17"/>
  <c r="E5251" i="17"/>
  <c r="E5252" i="17"/>
  <c r="E5253" i="17"/>
  <c r="E5254" i="17"/>
  <c r="E5255" i="17"/>
  <c r="E5256" i="17"/>
  <c r="E5257" i="17"/>
  <c r="E5258" i="17"/>
  <c r="E5259" i="17"/>
  <c r="E5260" i="17"/>
  <c r="E5261" i="17"/>
  <c r="E5262" i="17"/>
  <c r="E5263" i="17"/>
  <c r="E5264" i="17"/>
  <c r="E5265" i="17"/>
  <c r="E5266" i="17"/>
  <c r="E5267" i="17"/>
  <c r="E5268" i="17"/>
  <c r="E5269" i="17"/>
  <c r="E5270" i="17"/>
  <c r="E5271" i="17"/>
  <c r="E5272" i="17"/>
  <c r="E5273" i="17"/>
  <c r="E5274" i="17"/>
  <c r="E5275" i="17"/>
  <c r="E5276" i="17"/>
  <c r="E5277" i="17"/>
  <c r="E5278" i="17"/>
  <c r="E5279" i="17"/>
  <c r="E5280" i="17"/>
  <c r="E5281" i="17"/>
  <c r="E5282" i="17"/>
  <c r="E5283" i="17"/>
  <c r="E5284" i="17"/>
  <c r="E5285" i="17"/>
  <c r="E5286" i="17"/>
  <c r="E5287" i="17"/>
  <c r="E5288" i="17"/>
  <c r="B14" i="16"/>
  <c r="H14" i="16"/>
  <c r="H12" i="16" s="1"/>
  <c r="A15" i="16"/>
  <c r="B15" i="16"/>
  <c r="H15" i="16"/>
  <c r="A16" i="16"/>
  <c r="B16" i="16"/>
  <c r="H16" i="16"/>
  <c r="A17" i="16"/>
  <c r="B17" i="16"/>
  <c r="H17" i="16"/>
  <c r="A18" i="16"/>
  <c r="B18" i="16"/>
  <c r="H18" i="16"/>
  <c r="A19" i="16"/>
  <c r="B19" i="16"/>
  <c r="H19" i="16"/>
  <c r="A20" i="16"/>
  <c r="B20" i="16"/>
  <c r="H20" i="16"/>
  <c r="B22" i="16"/>
  <c r="H22" i="16"/>
  <c r="A23" i="16"/>
  <c r="B23" i="16"/>
  <c r="H23" i="16"/>
  <c r="A24" i="16"/>
  <c r="B24" i="16"/>
  <c r="H24" i="16"/>
  <c r="H5" i="15"/>
  <c r="H4" i="15" s="1"/>
  <c r="H6" i="15"/>
  <c r="H7" i="15"/>
  <c r="H8" i="15"/>
  <c r="H9" i="15"/>
  <c r="H10" i="15"/>
  <c r="H11" i="15"/>
  <c r="H12" i="15"/>
  <c r="H13" i="15"/>
  <c r="H14" i="15"/>
  <c r="H15" i="15"/>
  <c r="H16" i="15"/>
  <c r="H17" i="15"/>
  <c r="H18" i="15"/>
  <c r="H19" i="15"/>
  <c r="H20" i="15"/>
  <c r="H21" i="15"/>
  <c r="H22" i="15"/>
  <c r="H24" i="15"/>
  <c r="H23" i="15" s="1"/>
  <c r="H25" i="15"/>
  <c r="H26" i="15"/>
  <c r="H27" i="15"/>
  <c r="H28" i="15"/>
  <c r="H29" i="15"/>
  <c r="H30" i="15"/>
  <c r="H33" i="15"/>
  <c r="H34" i="15"/>
  <c r="H35" i="15"/>
  <c r="H32" i="15" s="1"/>
  <c r="H36" i="15"/>
  <c r="H39" i="15"/>
  <c r="H40" i="15"/>
  <c r="H38" i="15" s="1"/>
  <c r="H41" i="15"/>
  <c r="H42" i="15"/>
  <c r="H43" i="15"/>
  <c r="H44" i="15"/>
  <c r="H45" i="15"/>
  <c r="H46" i="15"/>
  <c r="H47" i="15"/>
  <c r="H48" i="15"/>
  <c r="H49" i="15"/>
  <c r="H50" i="15"/>
  <c r="H53" i="15"/>
  <c r="H52" i="15" s="1"/>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6" i="15"/>
  <c r="H87" i="15"/>
  <c r="H88" i="15"/>
  <c r="H89" i="15"/>
  <c r="H90" i="15"/>
  <c r="H91" i="15"/>
  <c r="H92" i="15"/>
  <c r="H93" i="15"/>
  <c r="H94" i="15"/>
  <c r="H95" i="15"/>
  <c r="H96" i="15"/>
  <c r="H97" i="15"/>
  <c r="H98" i="15"/>
  <c r="H99" i="15"/>
  <c r="H100" i="15"/>
  <c r="H101" i="15"/>
  <c r="H102" i="15"/>
  <c r="H103" i="15"/>
  <c r="G5" i="14"/>
  <c r="G6" i="14"/>
  <c r="G4" i="14" s="1"/>
  <c r="G9" i="14"/>
  <c r="G8" i="14" s="1"/>
  <c r="G10" i="14"/>
  <c r="G11" i="14"/>
  <c r="G12" i="14"/>
  <c r="G13" i="14"/>
  <c r="G14" i="14"/>
  <c r="G15" i="14"/>
  <c r="G16" i="14"/>
  <c r="G17" i="14"/>
  <c r="G18" i="14"/>
  <c r="G19" i="14"/>
  <c r="G20" i="14"/>
  <c r="G21" i="14"/>
  <c r="G22" i="14"/>
  <c r="G23" i="14"/>
  <c r="G24" i="14"/>
  <c r="AY63" i="1"/>
  <c r="AX63" i="1"/>
  <c r="BI81" i="12"/>
  <c r="F34" i="12" s="1"/>
  <c r="BD63" i="1" s="1"/>
  <c r="BH81" i="12"/>
  <c r="F33" i="12" s="1"/>
  <c r="BC63" i="1" s="1"/>
  <c r="BG81" i="12"/>
  <c r="F32" i="12" s="1"/>
  <c r="BB63" i="1" s="1"/>
  <c r="BF81" i="12"/>
  <c r="F31" i="12" s="1"/>
  <c r="BA63" i="1" s="1"/>
  <c r="J31" i="12"/>
  <c r="AW63" i="1" s="1"/>
  <c r="T81" i="12"/>
  <c r="T80" i="12" s="1"/>
  <c r="T79" i="12" s="1"/>
  <c r="T78" i="12" s="1"/>
  <c r="R81" i="12"/>
  <c r="R80" i="12" s="1"/>
  <c r="R79" i="12" s="1"/>
  <c r="R78" i="12" s="1"/>
  <c r="P81" i="12"/>
  <c r="P80" i="12" s="1"/>
  <c r="P79" i="12" s="1"/>
  <c r="P78" i="12" s="1"/>
  <c r="AU63" i="1"/>
  <c r="BK81" i="12"/>
  <c r="BK80" i="12" s="1"/>
  <c r="J81" i="12"/>
  <c r="BE81" i="12"/>
  <c r="J74" i="12"/>
  <c r="F74" i="12"/>
  <c r="F72" i="12"/>
  <c r="E70" i="12"/>
  <c r="J51" i="12"/>
  <c r="F51" i="12"/>
  <c r="F49" i="12"/>
  <c r="E47" i="12"/>
  <c r="J18" i="12"/>
  <c r="E18" i="12"/>
  <c r="F75" i="12" s="1"/>
  <c r="J17" i="12"/>
  <c r="J12" i="12"/>
  <c r="J72" i="12" s="1"/>
  <c r="E7" i="12"/>
  <c r="AY62" i="1"/>
  <c r="AX62" i="1"/>
  <c r="BI81" i="11"/>
  <c r="F34" i="11" s="1"/>
  <c r="BD62" i="1" s="1"/>
  <c r="BH81" i="11"/>
  <c r="F33" i="11" s="1"/>
  <c r="BC62" i="1" s="1"/>
  <c r="BG81" i="11"/>
  <c r="F32" i="11"/>
  <c r="BB62" i="1" s="1"/>
  <c r="BF81" i="11"/>
  <c r="J31" i="11"/>
  <c r="AW62" i="1"/>
  <c r="F31" i="11"/>
  <c r="BA62" i="1" s="1"/>
  <c r="T81" i="11"/>
  <c r="T80" i="11"/>
  <c r="T79" i="11" s="1"/>
  <c r="T78" i="11" s="1"/>
  <c r="R81" i="11"/>
  <c r="R80" i="11"/>
  <c r="R79" i="11" s="1"/>
  <c r="R78" i="11" s="1"/>
  <c r="P81" i="11"/>
  <c r="P80" i="11"/>
  <c r="P79" i="11" s="1"/>
  <c r="P78" i="11" s="1"/>
  <c r="AU62" i="1" s="1"/>
  <c r="BK81" i="11"/>
  <c r="BK80" i="11" s="1"/>
  <c r="J81" i="11"/>
  <c r="BE81" i="11"/>
  <c r="F30" i="11" s="1"/>
  <c r="AZ62" i="1" s="1"/>
  <c r="J30" i="11"/>
  <c r="AV62" i="1" s="1"/>
  <c r="J74" i="11"/>
  <c r="F74" i="11"/>
  <c r="F72" i="11"/>
  <c r="E70" i="11"/>
  <c r="J51" i="11"/>
  <c r="F51" i="11"/>
  <c r="F49" i="11"/>
  <c r="E47" i="11"/>
  <c r="J18" i="11"/>
  <c r="E18" i="11"/>
  <c r="J17" i="11"/>
  <c r="J12" i="11"/>
  <c r="E7" i="11"/>
  <c r="E45" i="11" s="1"/>
  <c r="E68" i="11"/>
  <c r="AY61" i="1"/>
  <c r="AX61" i="1"/>
  <c r="BI265" i="10"/>
  <c r="BH265" i="10"/>
  <c r="BG265" i="10"/>
  <c r="BF265" i="10"/>
  <c r="T265" i="10"/>
  <c r="T264" i="10" s="1"/>
  <c r="R265" i="10"/>
  <c r="R264" i="10"/>
  <c r="P265" i="10"/>
  <c r="P264" i="10" s="1"/>
  <c r="BK265" i="10"/>
  <c r="BK264" i="10"/>
  <c r="J264" i="10"/>
  <c r="J65" i="10" s="1"/>
  <c r="J265" i="10"/>
  <c r="BE265" i="10" s="1"/>
  <c r="BI263" i="10"/>
  <c r="BH263" i="10"/>
  <c r="BG263" i="10"/>
  <c r="BF263" i="10"/>
  <c r="T263" i="10"/>
  <c r="R263" i="10"/>
  <c r="P263" i="10"/>
  <c r="BK263" i="10"/>
  <c r="J263" i="10"/>
  <c r="BE263" i="10" s="1"/>
  <c r="BI262" i="10"/>
  <c r="BH262" i="10"/>
  <c r="BG262" i="10"/>
  <c r="BF262" i="10"/>
  <c r="T262" i="10"/>
  <c r="R262" i="10"/>
  <c r="P262" i="10"/>
  <c r="P258" i="10" s="1"/>
  <c r="BK262" i="10"/>
  <c r="J262" i="10"/>
  <c r="BE262" i="10"/>
  <c r="BI260" i="10"/>
  <c r="BH260" i="10"/>
  <c r="BG260" i="10"/>
  <c r="BF260" i="10"/>
  <c r="T260" i="10"/>
  <c r="T258" i="10" s="1"/>
  <c r="R260" i="10"/>
  <c r="P260" i="10"/>
  <c r="BK260" i="10"/>
  <c r="J260" i="10"/>
  <c r="BE260" i="10" s="1"/>
  <c r="BI259" i="10"/>
  <c r="BH259" i="10"/>
  <c r="BG259" i="10"/>
  <c r="BF259" i="10"/>
  <c r="T259" i="10"/>
  <c r="R259" i="10"/>
  <c r="R258" i="10" s="1"/>
  <c r="P259" i="10"/>
  <c r="BK259" i="10"/>
  <c r="BK258" i="10" s="1"/>
  <c r="J258" i="10" s="1"/>
  <c r="J64" i="10" s="1"/>
  <c r="J259" i="10"/>
  <c r="BE259" i="10"/>
  <c r="BI256" i="10"/>
  <c r="BH256" i="10"/>
  <c r="BG256" i="10"/>
  <c r="BF256" i="10"/>
  <c r="T256" i="10"/>
  <c r="R256" i="10"/>
  <c r="P256" i="10"/>
  <c r="BK256" i="10"/>
  <c r="J256" i="10"/>
  <c r="BE256" i="10"/>
  <c r="BI254" i="10"/>
  <c r="BH254" i="10"/>
  <c r="BG254" i="10"/>
  <c r="BF254" i="10"/>
  <c r="T254" i="10"/>
  <c r="T253" i="10" s="1"/>
  <c r="R254" i="10"/>
  <c r="R253" i="10"/>
  <c r="P254" i="10"/>
  <c r="P253" i="10" s="1"/>
  <c r="BK254" i="10"/>
  <c r="BK253" i="10"/>
  <c r="J253" i="10"/>
  <c r="J63" i="10" s="1"/>
  <c r="J254" i="10"/>
  <c r="BE254" i="10" s="1"/>
  <c r="BI251" i="10"/>
  <c r="BH251" i="10"/>
  <c r="BG251" i="10"/>
  <c r="BF251" i="10"/>
  <c r="T251" i="10"/>
  <c r="R251" i="10"/>
  <c r="P251" i="10"/>
  <c r="BK251" i="10"/>
  <c r="J251" i="10"/>
  <c r="BE251" i="10" s="1"/>
  <c r="BI249" i="10"/>
  <c r="BH249" i="10"/>
  <c r="BG249" i="10"/>
  <c r="BF249" i="10"/>
  <c r="T249" i="10"/>
  <c r="R249" i="10"/>
  <c r="P249" i="10"/>
  <c r="BK249" i="10"/>
  <c r="J249" i="10"/>
  <c r="BE249" i="10"/>
  <c r="BI247" i="10"/>
  <c r="BH247" i="10"/>
  <c r="BG247" i="10"/>
  <c r="BF247" i="10"/>
  <c r="T247" i="10"/>
  <c r="R247" i="10"/>
  <c r="P247" i="10"/>
  <c r="BK247" i="10"/>
  <c r="J247" i="10"/>
  <c r="BE247" i="10" s="1"/>
  <c r="BI245" i="10"/>
  <c r="BH245" i="10"/>
  <c r="BG245" i="10"/>
  <c r="BF245" i="10"/>
  <c r="T245" i="10"/>
  <c r="R245" i="10"/>
  <c r="P245" i="10"/>
  <c r="BK245" i="10"/>
  <c r="J245" i="10"/>
  <c r="BE245" i="10"/>
  <c r="BI243" i="10"/>
  <c r="BH243" i="10"/>
  <c r="BG243" i="10"/>
  <c r="BF243" i="10"/>
  <c r="T243" i="10"/>
  <c r="R243" i="10"/>
  <c r="P243" i="10"/>
  <c r="BK243" i="10"/>
  <c r="J243" i="10"/>
  <c r="BE243" i="10" s="1"/>
  <c r="BI241" i="10"/>
  <c r="BH241" i="10"/>
  <c r="BG241" i="10"/>
  <c r="BF241" i="10"/>
  <c r="T241" i="10"/>
  <c r="R241" i="10"/>
  <c r="P241" i="10"/>
  <c r="BK241" i="10"/>
  <c r="J241" i="10"/>
  <c r="BE241" i="10"/>
  <c r="BI239" i="10"/>
  <c r="BH239" i="10"/>
  <c r="BG239" i="10"/>
  <c r="BF239" i="10"/>
  <c r="T239" i="10"/>
  <c r="R239" i="10"/>
  <c r="P239" i="10"/>
  <c r="BK239" i="10"/>
  <c r="J239" i="10"/>
  <c r="BE239" i="10" s="1"/>
  <c r="BI237" i="10"/>
  <c r="BH237" i="10"/>
  <c r="BG237" i="10"/>
  <c r="BF237" i="10"/>
  <c r="T237" i="10"/>
  <c r="R237" i="10"/>
  <c r="P237" i="10"/>
  <c r="BK237" i="10"/>
  <c r="J237" i="10"/>
  <c r="BE237" i="10"/>
  <c r="BI235" i="10"/>
  <c r="BH235" i="10"/>
  <c r="BG235" i="10"/>
  <c r="BF235" i="10"/>
  <c r="T235" i="10"/>
  <c r="R235" i="10"/>
  <c r="P235" i="10"/>
  <c r="BK235" i="10"/>
  <c r="J235" i="10"/>
  <c r="BE235" i="10" s="1"/>
  <c r="BI232" i="10"/>
  <c r="BH232" i="10"/>
  <c r="BG232" i="10"/>
  <c r="BF232" i="10"/>
  <c r="T232" i="10"/>
  <c r="R232" i="10"/>
  <c r="P232" i="10"/>
  <c r="BK232" i="10"/>
  <c r="J232" i="10"/>
  <c r="BE232" i="10"/>
  <c r="BI230" i="10"/>
  <c r="BH230" i="10"/>
  <c r="BG230" i="10"/>
  <c r="BF230" i="10"/>
  <c r="T230" i="10"/>
  <c r="R230" i="10"/>
  <c r="P230" i="10"/>
  <c r="BK230" i="10"/>
  <c r="J230" i="10"/>
  <c r="BE230" i="10" s="1"/>
  <c r="BI228" i="10"/>
  <c r="BH228" i="10"/>
  <c r="BG228" i="10"/>
  <c r="BF228" i="10"/>
  <c r="T228" i="10"/>
  <c r="R228" i="10"/>
  <c r="P228" i="10"/>
  <c r="BK228" i="10"/>
  <c r="J228" i="10"/>
  <c r="BE228" i="10"/>
  <c r="BI226" i="10"/>
  <c r="BH226" i="10"/>
  <c r="BG226" i="10"/>
  <c r="BF226" i="10"/>
  <c r="T226" i="10"/>
  <c r="R226" i="10"/>
  <c r="P226" i="10"/>
  <c r="BK226" i="10"/>
  <c r="J226" i="10"/>
  <c r="BE226" i="10" s="1"/>
  <c r="BI224" i="10"/>
  <c r="BH224" i="10"/>
  <c r="BG224" i="10"/>
  <c r="BF224" i="10"/>
  <c r="T224" i="10"/>
  <c r="R224" i="10"/>
  <c r="P224" i="10"/>
  <c r="BK224" i="10"/>
  <c r="J224" i="10"/>
  <c r="BE224" i="10"/>
  <c r="BI222" i="10"/>
  <c r="BH222" i="10"/>
  <c r="BG222" i="10"/>
  <c r="BF222" i="10"/>
  <c r="T222" i="10"/>
  <c r="R222" i="10"/>
  <c r="P222" i="10"/>
  <c r="BK222" i="10"/>
  <c r="J222" i="10"/>
  <c r="BE222" i="10" s="1"/>
  <c r="BI220" i="10"/>
  <c r="BH220" i="10"/>
  <c r="BG220" i="10"/>
  <c r="BF220" i="10"/>
  <c r="T220" i="10"/>
  <c r="R220" i="10"/>
  <c r="P220" i="10"/>
  <c r="BK220" i="10"/>
  <c r="J220" i="10"/>
  <c r="BE220" i="10"/>
  <c r="BI218" i="10"/>
  <c r="BH218" i="10"/>
  <c r="BG218" i="10"/>
  <c r="BF218" i="10"/>
  <c r="T218" i="10"/>
  <c r="R218" i="10"/>
  <c r="P218" i="10"/>
  <c r="BK218" i="10"/>
  <c r="J218" i="10"/>
  <c r="BE218" i="10" s="1"/>
  <c r="BI216" i="10"/>
  <c r="BH216" i="10"/>
  <c r="BG216" i="10"/>
  <c r="BF216" i="10"/>
  <c r="T216" i="10"/>
  <c r="R216" i="10"/>
  <c r="P216" i="10"/>
  <c r="BK216" i="10"/>
  <c r="J216" i="10"/>
  <c r="BE216" i="10"/>
  <c r="BI214" i="10"/>
  <c r="BH214" i="10"/>
  <c r="BG214" i="10"/>
  <c r="BF214" i="10"/>
  <c r="T214" i="10"/>
  <c r="R214" i="10"/>
  <c r="P214" i="10"/>
  <c r="BK214" i="10"/>
  <c r="J214" i="10"/>
  <c r="BE214" i="10" s="1"/>
  <c r="BI212" i="10"/>
  <c r="BH212" i="10"/>
  <c r="BG212" i="10"/>
  <c r="BF212" i="10"/>
  <c r="T212" i="10"/>
  <c r="R212" i="10"/>
  <c r="P212" i="10"/>
  <c r="BK212" i="10"/>
  <c r="J212" i="10"/>
  <c r="BE212" i="10"/>
  <c r="BI210" i="10"/>
  <c r="BH210" i="10"/>
  <c r="BG210" i="10"/>
  <c r="BF210" i="10"/>
  <c r="T210" i="10"/>
  <c r="R210" i="10"/>
  <c r="P210" i="10"/>
  <c r="BK210" i="10"/>
  <c r="J210" i="10"/>
  <c r="BE210" i="10" s="1"/>
  <c r="BI208" i="10"/>
  <c r="BH208" i="10"/>
  <c r="BG208" i="10"/>
  <c r="BF208" i="10"/>
  <c r="T208" i="10"/>
  <c r="R208" i="10"/>
  <c r="P208" i="10"/>
  <c r="BK208" i="10"/>
  <c r="J208" i="10"/>
  <c r="BE208" i="10"/>
  <c r="BI206" i="10"/>
  <c r="BH206" i="10"/>
  <c r="BG206" i="10"/>
  <c r="BF206" i="10"/>
  <c r="T206" i="10"/>
  <c r="R206" i="10"/>
  <c r="P206" i="10"/>
  <c r="BK206" i="10"/>
  <c r="J206" i="10"/>
  <c r="BE206" i="10" s="1"/>
  <c r="BI204" i="10"/>
  <c r="BH204" i="10"/>
  <c r="BG204" i="10"/>
  <c r="BF204" i="10"/>
  <c r="T204" i="10"/>
  <c r="R204" i="10"/>
  <c r="P204" i="10"/>
  <c r="BK204" i="10"/>
  <c r="J204" i="10"/>
  <c r="BE204" i="10"/>
  <c r="BI202" i="10"/>
  <c r="BH202" i="10"/>
  <c r="BG202" i="10"/>
  <c r="BF202" i="10"/>
  <c r="T202" i="10"/>
  <c r="R202" i="10"/>
  <c r="P202" i="10"/>
  <c r="BK202" i="10"/>
  <c r="J202" i="10"/>
  <c r="BE202" i="10" s="1"/>
  <c r="BI200" i="10"/>
  <c r="BH200" i="10"/>
  <c r="BG200" i="10"/>
  <c r="BF200" i="10"/>
  <c r="T200" i="10"/>
  <c r="R200" i="10"/>
  <c r="P200" i="10"/>
  <c r="BK200" i="10"/>
  <c r="J200" i="10"/>
  <c r="BE200" i="10"/>
  <c r="BI198" i="10"/>
  <c r="BH198" i="10"/>
  <c r="BG198" i="10"/>
  <c r="BF198" i="10"/>
  <c r="T198" i="10"/>
  <c r="R198" i="10"/>
  <c r="P198" i="10"/>
  <c r="BK198" i="10"/>
  <c r="J198" i="10"/>
  <c r="BE198" i="10" s="1"/>
  <c r="BI196" i="10"/>
  <c r="BH196" i="10"/>
  <c r="BG196" i="10"/>
  <c r="BF196" i="10"/>
  <c r="T196" i="10"/>
  <c r="R196" i="10"/>
  <c r="P196" i="10"/>
  <c r="BK196" i="10"/>
  <c r="J196" i="10"/>
  <c r="BE196" i="10"/>
  <c r="BI194" i="10"/>
  <c r="BH194" i="10"/>
  <c r="BG194" i="10"/>
  <c r="BF194" i="10"/>
  <c r="T194" i="10"/>
  <c r="R194" i="10"/>
  <c r="P194" i="10"/>
  <c r="BK194" i="10"/>
  <c r="J194" i="10"/>
  <c r="BE194" i="10" s="1"/>
  <c r="BI190" i="10"/>
  <c r="BH190" i="10"/>
  <c r="BG190" i="10"/>
  <c r="BF190" i="10"/>
  <c r="T190" i="10"/>
  <c r="R190" i="10"/>
  <c r="P190" i="10"/>
  <c r="BK190" i="10"/>
  <c r="J190" i="10"/>
  <c r="BE190" i="10"/>
  <c r="BI188" i="10"/>
  <c r="BH188" i="10"/>
  <c r="BG188" i="10"/>
  <c r="BF188" i="10"/>
  <c r="T188" i="10"/>
  <c r="R188" i="10"/>
  <c r="P188" i="10"/>
  <c r="BK188" i="10"/>
  <c r="J188" i="10"/>
  <c r="BE188" i="10" s="1"/>
  <c r="BI186" i="10"/>
  <c r="BH186" i="10"/>
  <c r="BG186" i="10"/>
  <c r="BF186" i="10"/>
  <c r="T186" i="10"/>
  <c r="R186" i="10"/>
  <c r="P186" i="10"/>
  <c r="BK186" i="10"/>
  <c r="J186" i="10"/>
  <c r="BE186" i="10"/>
  <c r="BI184" i="10"/>
  <c r="BH184" i="10"/>
  <c r="BG184" i="10"/>
  <c r="BF184" i="10"/>
  <c r="T184" i="10"/>
  <c r="R184" i="10"/>
  <c r="P184" i="10"/>
  <c r="BK184" i="10"/>
  <c r="J184" i="10"/>
  <c r="BE184" i="10" s="1"/>
  <c r="BI181" i="10"/>
  <c r="BH181" i="10"/>
  <c r="BG181" i="10"/>
  <c r="BF181" i="10"/>
  <c r="T181" i="10"/>
  <c r="R181" i="10"/>
  <c r="P181" i="10"/>
  <c r="BK181" i="10"/>
  <c r="J181" i="10"/>
  <c r="BE181" i="10"/>
  <c r="BI177" i="10"/>
  <c r="BH177" i="10"/>
  <c r="BG177" i="10"/>
  <c r="BF177" i="10"/>
  <c r="T177" i="10"/>
  <c r="R177" i="10"/>
  <c r="P177" i="10"/>
  <c r="BK177" i="10"/>
  <c r="J177" i="10"/>
  <c r="BE177" i="10" s="1"/>
  <c r="BI174" i="10"/>
  <c r="BH174" i="10"/>
  <c r="BG174" i="10"/>
  <c r="BF174" i="10"/>
  <c r="T174" i="10"/>
  <c r="R174" i="10"/>
  <c r="P174" i="10"/>
  <c r="P169" i="10" s="1"/>
  <c r="BK174" i="10"/>
  <c r="J174" i="10"/>
  <c r="BE174" i="10"/>
  <c r="BI172" i="10"/>
  <c r="BH172" i="10"/>
  <c r="BG172" i="10"/>
  <c r="BF172" i="10"/>
  <c r="T172" i="10"/>
  <c r="T169" i="10" s="1"/>
  <c r="R172" i="10"/>
  <c r="P172" i="10"/>
  <c r="BK172" i="10"/>
  <c r="J172" i="10"/>
  <c r="BE172" i="10" s="1"/>
  <c r="BI170" i="10"/>
  <c r="BH170" i="10"/>
  <c r="BG170" i="10"/>
  <c r="BF170" i="10"/>
  <c r="T170" i="10"/>
  <c r="R170" i="10"/>
  <c r="R169" i="10" s="1"/>
  <c r="P170" i="10"/>
  <c r="BK170" i="10"/>
  <c r="BK169" i="10" s="1"/>
  <c r="J169" i="10" s="1"/>
  <c r="J62" i="10" s="1"/>
  <c r="J170" i="10"/>
  <c r="BE170" i="10"/>
  <c r="BI167" i="10"/>
  <c r="BH167" i="10"/>
  <c r="BG167" i="10"/>
  <c r="BF167" i="10"/>
  <c r="T167" i="10"/>
  <c r="R167" i="10"/>
  <c r="P167" i="10"/>
  <c r="BK167" i="10"/>
  <c r="J167" i="10"/>
  <c r="BE167" i="10"/>
  <c r="BI165" i="10"/>
  <c r="BH165" i="10"/>
  <c r="BG165" i="10"/>
  <c r="BF165" i="10"/>
  <c r="T165" i="10"/>
  <c r="R165" i="10"/>
  <c r="P165" i="10"/>
  <c r="BK165" i="10"/>
  <c r="J165" i="10"/>
  <c r="BE165" i="10" s="1"/>
  <c r="BI163" i="10"/>
  <c r="BH163" i="10"/>
  <c r="BG163" i="10"/>
  <c r="BF163" i="10"/>
  <c r="T163" i="10"/>
  <c r="R163" i="10"/>
  <c r="P163" i="10"/>
  <c r="BK163" i="10"/>
  <c r="J163" i="10"/>
  <c r="BE163" i="10"/>
  <c r="BI161" i="10"/>
  <c r="BH161" i="10"/>
  <c r="BG161" i="10"/>
  <c r="BF161" i="10"/>
  <c r="T161" i="10"/>
  <c r="R161" i="10"/>
  <c r="P161" i="10"/>
  <c r="BK161" i="10"/>
  <c r="J161" i="10"/>
  <c r="BE161" i="10" s="1"/>
  <c r="BI159" i="10"/>
  <c r="BH159" i="10"/>
  <c r="BG159" i="10"/>
  <c r="BF159" i="10"/>
  <c r="T159" i="10"/>
  <c r="R159" i="10"/>
  <c r="P159" i="10"/>
  <c r="BK159" i="10"/>
  <c r="J159" i="10"/>
  <c r="BE159" i="10"/>
  <c r="BI157" i="10"/>
  <c r="BH157" i="10"/>
  <c r="BG157" i="10"/>
  <c r="BF157" i="10"/>
  <c r="T157" i="10"/>
  <c r="R157" i="10"/>
  <c r="P157" i="10"/>
  <c r="BK157" i="10"/>
  <c r="J157" i="10"/>
  <c r="BE157" i="10" s="1"/>
  <c r="BI155" i="10"/>
  <c r="BH155" i="10"/>
  <c r="BG155" i="10"/>
  <c r="BF155" i="10"/>
  <c r="T155" i="10"/>
  <c r="R155" i="10"/>
  <c r="P155" i="10"/>
  <c r="BK155" i="10"/>
  <c r="J155" i="10"/>
  <c r="BE155" i="10"/>
  <c r="BI153" i="10"/>
  <c r="BH153" i="10"/>
  <c r="BG153" i="10"/>
  <c r="BF153" i="10"/>
  <c r="T153" i="10"/>
  <c r="R153" i="10"/>
  <c r="R152" i="10"/>
  <c r="P153" i="10"/>
  <c r="BK153" i="10"/>
  <c r="BK152" i="10"/>
  <c r="J152" i="10"/>
  <c r="J61" i="10" s="1"/>
  <c r="J153" i="10"/>
  <c r="BE153" i="10" s="1"/>
  <c r="BI150" i="10"/>
  <c r="BH150" i="10"/>
  <c r="BG150" i="10"/>
  <c r="BF150" i="10"/>
  <c r="T150" i="10"/>
  <c r="R150" i="10"/>
  <c r="P150" i="10"/>
  <c r="BK150" i="10"/>
  <c r="J150" i="10"/>
  <c r="BE150" i="10" s="1"/>
  <c r="BI148" i="10"/>
  <c r="BH148" i="10"/>
  <c r="BG148" i="10"/>
  <c r="BF148" i="10"/>
  <c r="T148" i="10"/>
  <c r="R148" i="10"/>
  <c r="P148" i="10"/>
  <c r="P143" i="10" s="1"/>
  <c r="BK148" i="10"/>
  <c r="J148" i="10"/>
  <c r="BE148" i="10"/>
  <c r="BI146" i="10"/>
  <c r="BH146" i="10"/>
  <c r="BG146" i="10"/>
  <c r="BF146" i="10"/>
  <c r="T146" i="10"/>
  <c r="T143" i="10" s="1"/>
  <c r="R146" i="10"/>
  <c r="P146" i="10"/>
  <c r="BK146" i="10"/>
  <c r="J146" i="10"/>
  <c r="BE146" i="10" s="1"/>
  <c r="BI144" i="10"/>
  <c r="BH144" i="10"/>
  <c r="BG144" i="10"/>
  <c r="BF144" i="10"/>
  <c r="T144" i="10"/>
  <c r="R144" i="10"/>
  <c r="R143" i="10" s="1"/>
  <c r="P144" i="10"/>
  <c r="BK144" i="10"/>
  <c r="BK143" i="10" s="1"/>
  <c r="J143" i="10" s="1"/>
  <c r="J60" i="10" s="1"/>
  <c r="J144" i="10"/>
  <c r="BE144" i="10"/>
  <c r="BI141" i="10"/>
  <c r="BH141" i="10"/>
  <c r="BG141" i="10"/>
  <c r="BF141" i="10"/>
  <c r="T141" i="10"/>
  <c r="R141" i="10"/>
  <c r="P141" i="10"/>
  <c r="BK141" i="10"/>
  <c r="J141" i="10"/>
  <c r="BE141" i="10"/>
  <c r="BI139" i="10"/>
  <c r="BH139" i="10"/>
  <c r="BG139" i="10"/>
  <c r="BF139" i="10"/>
  <c r="T139" i="10"/>
  <c r="R139" i="10"/>
  <c r="P139" i="10"/>
  <c r="BK139" i="10"/>
  <c r="J139" i="10"/>
  <c r="BE139" i="10" s="1"/>
  <c r="BI137" i="10"/>
  <c r="BH137" i="10"/>
  <c r="BG137" i="10"/>
  <c r="BF137" i="10"/>
  <c r="T137" i="10"/>
  <c r="R137" i="10"/>
  <c r="P137" i="10"/>
  <c r="BK137" i="10"/>
  <c r="J137" i="10"/>
  <c r="BE137" i="10"/>
  <c r="BI135" i="10"/>
  <c r="BH135" i="10"/>
  <c r="BG135" i="10"/>
  <c r="BF135" i="10"/>
  <c r="T135" i="10"/>
  <c r="T134" i="10" s="1"/>
  <c r="R135" i="10"/>
  <c r="R134" i="10"/>
  <c r="P135" i="10"/>
  <c r="P134" i="10" s="1"/>
  <c r="BK135" i="10"/>
  <c r="BK134" i="10"/>
  <c r="J134" i="10"/>
  <c r="J59" i="10" s="1"/>
  <c r="J135" i="10"/>
  <c r="BE135" i="10" s="1"/>
  <c r="BI132" i="10"/>
  <c r="BH132" i="10"/>
  <c r="BG132" i="10"/>
  <c r="BF132" i="10"/>
  <c r="T132" i="10"/>
  <c r="R132" i="10"/>
  <c r="P132" i="10"/>
  <c r="BK132" i="10"/>
  <c r="J132" i="10"/>
  <c r="BE132" i="10" s="1"/>
  <c r="BI130" i="10"/>
  <c r="BH130" i="10"/>
  <c r="BG130" i="10"/>
  <c r="BF130" i="10"/>
  <c r="T130" i="10"/>
  <c r="R130" i="10"/>
  <c r="P130" i="10"/>
  <c r="BK130" i="10"/>
  <c r="J130" i="10"/>
  <c r="BE130" i="10"/>
  <c r="BI128" i="10"/>
  <c r="BH128" i="10"/>
  <c r="BG128" i="10"/>
  <c r="BF128" i="10"/>
  <c r="T128" i="10"/>
  <c r="R128" i="10"/>
  <c r="P128" i="10"/>
  <c r="BK128" i="10"/>
  <c r="J128" i="10"/>
  <c r="BE128" i="10" s="1"/>
  <c r="BI126" i="10"/>
  <c r="BH126" i="10"/>
  <c r="BG126" i="10"/>
  <c r="BF126" i="10"/>
  <c r="T126" i="10"/>
  <c r="R126" i="10"/>
  <c r="P126" i="10"/>
  <c r="BK126" i="10"/>
  <c r="J126" i="10"/>
  <c r="BE126" i="10"/>
  <c r="BI122" i="10"/>
  <c r="BH122" i="10"/>
  <c r="BG122" i="10"/>
  <c r="BF122" i="10"/>
  <c r="T122" i="10"/>
  <c r="R122" i="10"/>
  <c r="P122" i="10"/>
  <c r="BK122" i="10"/>
  <c r="J122" i="10"/>
  <c r="BE122" i="10" s="1"/>
  <c r="BI113" i="10"/>
  <c r="BH113" i="10"/>
  <c r="BG113" i="10"/>
  <c r="BF113" i="10"/>
  <c r="T113" i="10"/>
  <c r="R113" i="10"/>
  <c r="P113" i="10"/>
  <c r="BK113" i="10"/>
  <c r="J113" i="10"/>
  <c r="BE113" i="10"/>
  <c r="BI111" i="10"/>
  <c r="BH111" i="10"/>
  <c r="BG111" i="10"/>
  <c r="BF111" i="10"/>
  <c r="T111" i="10"/>
  <c r="R111" i="10"/>
  <c r="P111" i="10"/>
  <c r="BK111" i="10"/>
  <c r="J111" i="10"/>
  <c r="BE111" i="10" s="1"/>
  <c r="BI109" i="10"/>
  <c r="BH109" i="10"/>
  <c r="BG109" i="10"/>
  <c r="BF109" i="10"/>
  <c r="T109" i="10"/>
  <c r="R109" i="10"/>
  <c r="P109" i="10"/>
  <c r="BK109" i="10"/>
  <c r="J109" i="10"/>
  <c r="BE109" i="10"/>
  <c r="BI106" i="10"/>
  <c r="BH106" i="10"/>
  <c r="BG106" i="10"/>
  <c r="BF106" i="10"/>
  <c r="T106" i="10"/>
  <c r="R106" i="10"/>
  <c r="P106" i="10"/>
  <c r="BK106" i="10"/>
  <c r="J106" i="10"/>
  <c r="BE106" i="10" s="1"/>
  <c r="BI104" i="10"/>
  <c r="BH104" i="10"/>
  <c r="BG104" i="10"/>
  <c r="BF104" i="10"/>
  <c r="T104" i="10"/>
  <c r="R104" i="10"/>
  <c r="P104" i="10"/>
  <c r="BK104" i="10"/>
  <c r="J104" i="10"/>
  <c r="BE104" i="10"/>
  <c r="BI102" i="10"/>
  <c r="BH102" i="10"/>
  <c r="BG102" i="10"/>
  <c r="BF102" i="10"/>
  <c r="T102" i="10"/>
  <c r="R102" i="10"/>
  <c r="P102" i="10"/>
  <c r="BK102" i="10"/>
  <c r="J102" i="10"/>
  <c r="BE102" i="10" s="1"/>
  <c r="BI100" i="10"/>
  <c r="BH100" i="10"/>
  <c r="BG100" i="10"/>
  <c r="BF100" i="10"/>
  <c r="T100" i="10"/>
  <c r="R100" i="10"/>
  <c r="P100" i="10"/>
  <c r="BK100" i="10"/>
  <c r="J100" i="10"/>
  <c r="BE100" i="10"/>
  <c r="BI98" i="10"/>
  <c r="BH98" i="10"/>
  <c r="BG98" i="10"/>
  <c r="BF98" i="10"/>
  <c r="T98" i="10"/>
  <c r="R98" i="10"/>
  <c r="P98" i="10"/>
  <c r="BK98" i="10"/>
  <c r="J98" i="10"/>
  <c r="BE98" i="10" s="1"/>
  <c r="BI96" i="10"/>
  <c r="BH96" i="10"/>
  <c r="BG96" i="10"/>
  <c r="BF96" i="10"/>
  <c r="T96" i="10"/>
  <c r="R96" i="10"/>
  <c r="P96" i="10"/>
  <c r="BK96" i="10"/>
  <c r="J96" i="10"/>
  <c r="BE96" i="10"/>
  <c r="BI94" i="10"/>
  <c r="BH94" i="10"/>
  <c r="BG94" i="10"/>
  <c r="BF94" i="10"/>
  <c r="T94" i="10"/>
  <c r="R94" i="10"/>
  <c r="P94" i="10"/>
  <c r="BK94" i="10"/>
  <c r="J94" i="10"/>
  <c r="BE94" i="10" s="1"/>
  <c r="BI91" i="10"/>
  <c r="BH91" i="10"/>
  <c r="BG91" i="10"/>
  <c r="BF91" i="10"/>
  <c r="T91" i="10"/>
  <c r="R91" i="10"/>
  <c r="P91" i="10"/>
  <c r="BK91" i="10"/>
  <c r="J91" i="10"/>
  <c r="BE91" i="10"/>
  <c r="BI88" i="10"/>
  <c r="BH88" i="10"/>
  <c r="F33" i="10"/>
  <c r="BC61" i="1" s="1"/>
  <c r="BG88" i="10"/>
  <c r="BF88" i="10"/>
  <c r="J31" i="10" s="1"/>
  <c r="AW61" i="1" s="1"/>
  <c r="F31" i="10"/>
  <c r="BA61" i="1" s="1"/>
  <c r="T88" i="10"/>
  <c r="R88" i="10"/>
  <c r="R87" i="10"/>
  <c r="R86" i="10"/>
  <c r="R85" i="10" s="1"/>
  <c r="P88" i="10"/>
  <c r="BK88" i="10"/>
  <c r="BK87" i="10"/>
  <c r="J88" i="10"/>
  <c r="BE88" i="10" s="1"/>
  <c r="J81" i="10"/>
  <c r="F81" i="10"/>
  <c r="F79" i="10"/>
  <c r="E77" i="10"/>
  <c r="J51" i="10"/>
  <c r="F51" i="10"/>
  <c r="F49" i="10"/>
  <c r="E47" i="10"/>
  <c r="J18" i="10"/>
  <c r="E18" i="10"/>
  <c r="F52" i="10" s="1"/>
  <c r="F82" i="10"/>
  <c r="J17" i="10"/>
  <c r="J12" i="10"/>
  <c r="J49" i="10" s="1"/>
  <c r="J79" i="10"/>
  <c r="E7" i="10"/>
  <c r="E75" i="10"/>
  <c r="E45" i="10"/>
  <c r="AY60" i="1"/>
  <c r="AX60" i="1"/>
  <c r="BI91" i="9"/>
  <c r="BH91" i="9"/>
  <c r="BG91" i="9"/>
  <c r="BF91" i="9"/>
  <c r="T91" i="9"/>
  <c r="R91" i="9"/>
  <c r="P91" i="9"/>
  <c r="BK91" i="9"/>
  <c r="J91" i="9"/>
  <c r="BE91" i="9"/>
  <c r="BI89" i="9"/>
  <c r="BH89" i="9"/>
  <c r="BG89" i="9"/>
  <c r="BF89" i="9"/>
  <c r="J31" i="9" s="1"/>
  <c r="T89" i="9"/>
  <c r="R89" i="9"/>
  <c r="P89" i="9"/>
  <c r="BK89" i="9"/>
  <c r="J89" i="9"/>
  <c r="BE89" i="9" s="1"/>
  <c r="BI87" i="9"/>
  <c r="BH87" i="9"/>
  <c r="BG87" i="9"/>
  <c r="F32" i="9" s="1"/>
  <c r="BB60" i="1" s="1"/>
  <c r="BF87" i="9"/>
  <c r="T87" i="9"/>
  <c r="R87" i="9"/>
  <c r="P87" i="9"/>
  <c r="BK87" i="9"/>
  <c r="J87" i="9"/>
  <c r="BE87" i="9"/>
  <c r="BI85" i="9"/>
  <c r="BH85" i="9"/>
  <c r="BG85" i="9"/>
  <c r="BF85" i="9"/>
  <c r="T85" i="9"/>
  <c r="T80" i="9" s="1"/>
  <c r="T79" i="9" s="1"/>
  <c r="T78" i="9" s="1"/>
  <c r="R85" i="9"/>
  <c r="P85" i="9"/>
  <c r="BK85" i="9"/>
  <c r="J85" i="9"/>
  <c r="BE85" i="9" s="1"/>
  <c r="BI83" i="9"/>
  <c r="BH83" i="9"/>
  <c r="BG83" i="9"/>
  <c r="BF83" i="9"/>
  <c r="T83" i="9"/>
  <c r="R83" i="9"/>
  <c r="P83" i="9"/>
  <c r="BK83" i="9"/>
  <c r="J83" i="9"/>
  <c r="BE83" i="9" s="1"/>
  <c r="BI81" i="9"/>
  <c r="BH81" i="9"/>
  <c r="F33" i="9" s="1"/>
  <c r="BC60" i="1" s="1"/>
  <c r="BG81" i="9"/>
  <c r="BF81" i="9"/>
  <c r="AW60" i="1"/>
  <c r="T81" i="9"/>
  <c r="R81" i="9"/>
  <c r="P81" i="9"/>
  <c r="P80" i="9" s="1"/>
  <c r="P79" i="9" s="1"/>
  <c r="P78" i="9" s="1"/>
  <c r="AU60" i="1" s="1"/>
  <c r="BK81" i="9"/>
  <c r="BK80" i="9" s="1"/>
  <c r="J81" i="9"/>
  <c r="BE81" i="9"/>
  <c r="J74" i="9"/>
  <c r="F74" i="9"/>
  <c r="F72" i="9"/>
  <c r="E70" i="9"/>
  <c r="J51" i="9"/>
  <c r="F51" i="9"/>
  <c r="F49" i="9"/>
  <c r="E47" i="9"/>
  <c r="J18" i="9"/>
  <c r="E18" i="9"/>
  <c r="J17" i="9"/>
  <c r="J12" i="9"/>
  <c r="J49" i="9" s="1"/>
  <c r="J72" i="9"/>
  <c r="E7" i="9"/>
  <c r="E68" i="9" s="1"/>
  <c r="E45" i="9"/>
  <c r="AY59" i="1"/>
  <c r="AX59" i="1"/>
  <c r="BI237" i="8"/>
  <c r="BH237" i="8"/>
  <c r="BG237" i="8"/>
  <c r="BF237" i="8"/>
  <c r="T237" i="8"/>
  <c r="R237" i="8"/>
  <c r="P237" i="8"/>
  <c r="BK237" i="8"/>
  <c r="J237" i="8"/>
  <c r="BE237" i="8"/>
  <c r="BI235" i="8"/>
  <c r="BH235" i="8"/>
  <c r="BG235" i="8"/>
  <c r="BF235" i="8"/>
  <c r="T235" i="8"/>
  <c r="R235" i="8"/>
  <c r="P235" i="8"/>
  <c r="BK235" i="8"/>
  <c r="J235" i="8"/>
  <c r="BE235" i="8"/>
  <c r="BI233" i="8"/>
  <c r="BH233" i="8"/>
  <c r="BG233" i="8"/>
  <c r="BF233" i="8"/>
  <c r="T233" i="8"/>
  <c r="R233" i="8"/>
  <c r="P233" i="8"/>
  <c r="BK233" i="8"/>
  <c r="J233" i="8"/>
  <c r="BE233" i="8"/>
  <c r="BI231" i="8"/>
  <c r="BH231" i="8"/>
  <c r="BG231" i="8"/>
  <c r="BF231" i="8"/>
  <c r="T231" i="8"/>
  <c r="R231" i="8"/>
  <c r="P231" i="8"/>
  <c r="BK231" i="8"/>
  <c r="J231" i="8"/>
  <c r="BE231" i="8"/>
  <c r="BI229" i="8"/>
  <c r="BH229" i="8"/>
  <c r="BG229" i="8"/>
  <c r="BF229" i="8"/>
  <c r="T229" i="8"/>
  <c r="R229" i="8"/>
  <c r="P229" i="8"/>
  <c r="BK229" i="8"/>
  <c r="J229" i="8"/>
  <c r="BE229" i="8"/>
  <c r="BI227" i="8"/>
  <c r="BH227" i="8"/>
  <c r="BG227" i="8"/>
  <c r="BF227" i="8"/>
  <c r="T227" i="8"/>
  <c r="R227" i="8"/>
  <c r="P227" i="8"/>
  <c r="BK227" i="8"/>
  <c r="J227" i="8"/>
  <c r="BE227" i="8"/>
  <c r="BI225" i="8"/>
  <c r="BH225" i="8"/>
  <c r="BG225" i="8"/>
  <c r="BF225" i="8"/>
  <c r="T225" i="8"/>
  <c r="T224" i="8"/>
  <c r="T223" i="8" s="1"/>
  <c r="R225" i="8"/>
  <c r="R224" i="8" s="1"/>
  <c r="R223" i="8" s="1"/>
  <c r="P225" i="8"/>
  <c r="P224" i="8"/>
  <c r="P223" i="8" s="1"/>
  <c r="BK225" i="8"/>
  <c r="J225" i="8"/>
  <c r="BE225" i="8"/>
  <c r="BI222" i="8"/>
  <c r="BH222" i="8"/>
  <c r="BG222" i="8"/>
  <c r="BF222" i="8"/>
  <c r="T222" i="8"/>
  <c r="T221" i="8"/>
  <c r="R222" i="8"/>
  <c r="R221" i="8" s="1"/>
  <c r="P222" i="8"/>
  <c r="P221" i="8"/>
  <c r="BK222" i="8"/>
  <c r="BK221" i="8" s="1"/>
  <c r="J221" i="8" s="1"/>
  <c r="J65" i="8" s="1"/>
  <c r="J222" i="8"/>
  <c r="BE222" i="8"/>
  <c r="BI219" i="8"/>
  <c r="BH219" i="8"/>
  <c r="BG219" i="8"/>
  <c r="BF219" i="8"/>
  <c r="T219" i="8"/>
  <c r="R219" i="8"/>
  <c r="P219" i="8"/>
  <c r="P215" i="8" s="1"/>
  <c r="BK219" i="8"/>
  <c r="J219" i="8"/>
  <c r="BE219" i="8"/>
  <c r="BI217" i="8"/>
  <c r="BH217" i="8"/>
  <c r="BG217" i="8"/>
  <c r="BF217" i="8"/>
  <c r="T217" i="8"/>
  <c r="T215" i="8" s="1"/>
  <c r="R217" i="8"/>
  <c r="P217" i="8"/>
  <c r="BK217" i="8"/>
  <c r="J217" i="8"/>
  <c r="BE217" i="8" s="1"/>
  <c r="BI216" i="8"/>
  <c r="BH216" i="8"/>
  <c r="BG216" i="8"/>
  <c r="BF216" i="8"/>
  <c r="T216" i="8"/>
  <c r="R216" i="8"/>
  <c r="R215" i="8" s="1"/>
  <c r="P216" i="8"/>
  <c r="BK216" i="8"/>
  <c r="BK215" i="8" s="1"/>
  <c r="J215" i="8" s="1"/>
  <c r="J64" i="8" s="1"/>
  <c r="J216" i="8"/>
  <c r="BE216" i="8"/>
  <c r="BI213" i="8"/>
  <c r="BH213" i="8"/>
  <c r="BG213" i="8"/>
  <c r="BF213" i="8"/>
  <c r="T213" i="8"/>
  <c r="R213" i="8"/>
  <c r="P213" i="8"/>
  <c r="BK213" i="8"/>
  <c r="J213" i="8"/>
  <c r="BE213" i="8"/>
  <c r="BI211" i="8"/>
  <c r="BH211" i="8"/>
  <c r="BG211" i="8"/>
  <c r="BF211" i="8"/>
  <c r="T211" i="8"/>
  <c r="T210" i="8" s="1"/>
  <c r="R211" i="8"/>
  <c r="R210" i="8"/>
  <c r="P211" i="8"/>
  <c r="BK211" i="8"/>
  <c r="BK210" i="8"/>
  <c r="J210" i="8"/>
  <c r="J63" i="8" s="1"/>
  <c r="J211" i="8"/>
  <c r="BE211" i="8" s="1"/>
  <c r="BI208" i="8"/>
  <c r="BH208" i="8"/>
  <c r="BG208" i="8"/>
  <c r="BF208" i="8"/>
  <c r="T208" i="8"/>
  <c r="R208" i="8"/>
  <c r="P208" i="8"/>
  <c r="BK208" i="8"/>
  <c r="J208" i="8"/>
  <c r="BE208" i="8" s="1"/>
  <c r="BI206" i="8"/>
  <c r="BH206" i="8"/>
  <c r="BG206" i="8"/>
  <c r="BF206" i="8"/>
  <c r="T206" i="8"/>
  <c r="R206" i="8"/>
  <c r="P206" i="8"/>
  <c r="BK206" i="8"/>
  <c r="J206" i="8"/>
  <c r="BE206" i="8"/>
  <c r="BI204" i="8"/>
  <c r="BH204" i="8"/>
  <c r="BG204" i="8"/>
  <c r="BF204" i="8"/>
  <c r="T204" i="8"/>
  <c r="R204" i="8"/>
  <c r="P204" i="8"/>
  <c r="BK204" i="8"/>
  <c r="J204" i="8"/>
  <c r="BE204" i="8" s="1"/>
  <c r="BI202" i="8"/>
  <c r="BH202" i="8"/>
  <c r="BG202" i="8"/>
  <c r="BF202" i="8"/>
  <c r="T202" i="8"/>
  <c r="R202" i="8"/>
  <c r="P202" i="8"/>
  <c r="BK202" i="8"/>
  <c r="J202" i="8"/>
  <c r="BE202" i="8"/>
  <c r="BI200" i="8"/>
  <c r="BH200" i="8"/>
  <c r="BG200" i="8"/>
  <c r="BF200" i="8"/>
  <c r="T200" i="8"/>
  <c r="R200" i="8"/>
  <c r="P200" i="8"/>
  <c r="BK200" i="8"/>
  <c r="J200" i="8"/>
  <c r="BE200" i="8" s="1"/>
  <c r="BI198" i="8"/>
  <c r="BH198" i="8"/>
  <c r="BG198" i="8"/>
  <c r="BF198" i="8"/>
  <c r="T198" i="8"/>
  <c r="R198" i="8"/>
  <c r="P198" i="8"/>
  <c r="BK198" i="8"/>
  <c r="J198" i="8"/>
  <c r="BE198" i="8"/>
  <c r="BI195" i="8"/>
  <c r="BH195" i="8"/>
  <c r="BG195" i="8"/>
  <c r="BF195" i="8"/>
  <c r="T195" i="8"/>
  <c r="R195" i="8"/>
  <c r="P195" i="8"/>
  <c r="BK195" i="8"/>
  <c r="J195" i="8"/>
  <c r="BE195" i="8" s="1"/>
  <c r="BI193" i="8"/>
  <c r="BH193" i="8"/>
  <c r="BG193" i="8"/>
  <c r="BF193" i="8"/>
  <c r="T193" i="8"/>
  <c r="R193" i="8"/>
  <c r="P193" i="8"/>
  <c r="BK193" i="8"/>
  <c r="J193" i="8"/>
  <c r="BE193" i="8"/>
  <c r="BI191" i="8"/>
  <c r="BH191" i="8"/>
  <c r="BG191" i="8"/>
  <c r="BF191" i="8"/>
  <c r="T191" i="8"/>
  <c r="R191" i="8"/>
  <c r="P191" i="8"/>
  <c r="BK191" i="8"/>
  <c r="J191" i="8"/>
  <c r="BE191" i="8" s="1"/>
  <c r="BI189" i="8"/>
  <c r="BH189" i="8"/>
  <c r="BG189" i="8"/>
  <c r="BF189" i="8"/>
  <c r="T189" i="8"/>
  <c r="R189" i="8"/>
  <c r="P189" i="8"/>
  <c r="BK189" i="8"/>
  <c r="J189" i="8"/>
  <c r="BE189" i="8"/>
  <c r="BI187" i="8"/>
  <c r="BH187" i="8"/>
  <c r="BG187" i="8"/>
  <c r="BF187" i="8"/>
  <c r="T187" i="8"/>
  <c r="R187" i="8"/>
  <c r="P187" i="8"/>
  <c r="BK187" i="8"/>
  <c r="J187" i="8"/>
  <c r="BE187" i="8" s="1"/>
  <c r="BI185" i="8"/>
  <c r="BH185" i="8"/>
  <c r="BG185" i="8"/>
  <c r="BF185" i="8"/>
  <c r="T185" i="8"/>
  <c r="R185" i="8"/>
  <c r="P185" i="8"/>
  <c r="BK185" i="8"/>
  <c r="J185" i="8"/>
  <c r="BE185" i="8"/>
  <c r="BI183" i="8"/>
  <c r="BH183" i="8"/>
  <c r="BG183" i="8"/>
  <c r="BF183" i="8"/>
  <c r="T183" i="8"/>
  <c r="R183" i="8"/>
  <c r="P183" i="8"/>
  <c r="BK183" i="8"/>
  <c r="J183" i="8"/>
  <c r="BE183" i="8" s="1"/>
  <c r="BI181" i="8"/>
  <c r="BH181" i="8"/>
  <c r="BG181" i="8"/>
  <c r="BF181" i="8"/>
  <c r="T181" i="8"/>
  <c r="R181" i="8"/>
  <c r="P181" i="8"/>
  <c r="BK181" i="8"/>
  <c r="J181" i="8"/>
  <c r="BE181" i="8"/>
  <c r="BI179" i="8"/>
  <c r="BH179" i="8"/>
  <c r="BG179" i="8"/>
  <c r="BF179" i="8"/>
  <c r="T179" i="8"/>
  <c r="R179" i="8"/>
  <c r="P179" i="8"/>
  <c r="BK179" i="8"/>
  <c r="J179" i="8"/>
  <c r="BE179" i="8" s="1"/>
  <c r="BI177" i="8"/>
  <c r="BH177" i="8"/>
  <c r="BG177" i="8"/>
  <c r="BF177" i="8"/>
  <c r="T177" i="8"/>
  <c r="R177" i="8"/>
  <c r="P177" i="8"/>
  <c r="BK177" i="8"/>
  <c r="J177" i="8"/>
  <c r="BE177" i="8"/>
  <c r="BI175" i="8"/>
  <c r="BH175" i="8"/>
  <c r="BG175" i="8"/>
  <c r="BF175" i="8"/>
  <c r="T175" i="8"/>
  <c r="R175" i="8"/>
  <c r="P175" i="8"/>
  <c r="BK175" i="8"/>
  <c r="J175" i="8"/>
  <c r="BE175" i="8" s="1"/>
  <c r="BI173" i="8"/>
  <c r="BH173" i="8"/>
  <c r="BG173" i="8"/>
  <c r="BF173" i="8"/>
  <c r="T173" i="8"/>
  <c r="R173" i="8"/>
  <c r="P173" i="8"/>
  <c r="BK173" i="8"/>
  <c r="J173" i="8"/>
  <c r="BE173" i="8"/>
  <c r="BI171" i="8"/>
  <c r="BH171" i="8"/>
  <c r="BG171" i="8"/>
  <c r="BF171" i="8"/>
  <c r="T171" i="8"/>
  <c r="R171" i="8"/>
  <c r="P171" i="8"/>
  <c r="BK171" i="8"/>
  <c r="J171" i="8"/>
  <c r="BE171" i="8" s="1"/>
  <c r="BI169" i="8"/>
  <c r="BH169" i="8"/>
  <c r="BG169" i="8"/>
  <c r="BF169" i="8"/>
  <c r="T169" i="8"/>
  <c r="R169" i="8"/>
  <c r="P169" i="8"/>
  <c r="BK169" i="8"/>
  <c r="J169" i="8"/>
  <c r="BE169" i="8"/>
  <c r="BI167" i="8"/>
  <c r="BH167" i="8"/>
  <c r="BG167" i="8"/>
  <c r="BF167" i="8"/>
  <c r="T167" i="8"/>
  <c r="R167" i="8"/>
  <c r="P167" i="8"/>
  <c r="BK167" i="8"/>
  <c r="J167" i="8"/>
  <c r="BE167" i="8" s="1"/>
  <c r="BI165" i="8"/>
  <c r="BH165" i="8"/>
  <c r="BG165" i="8"/>
  <c r="BF165" i="8"/>
  <c r="T165" i="8"/>
  <c r="R165" i="8"/>
  <c r="P165" i="8"/>
  <c r="BK165" i="8"/>
  <c r="J165" i="8"/>
  <c r="BE165" i="8"/>
  <c r="BI163" i="8"/>
  <c r="BH163" i="8"/>
  <c r="BG163" i="8"/>
  <c r="BF163" i="8"/>
  <c r="T163" i="8"/>
  <c r="R163" i="8"/>
  <c r="P163" i="8"/>
  <c r="BK163" i="8"/>
  <c r="J163" i="8"/>
  <c r="BE163" i="8" s="1"/>
  <c r="BI161" i="8"/>
  <c r="BH161" i="8"/>
  <c r="BG161" i="8"/>
  <c r="BF161" i="8"/>
  <c r="T161" i="8"/>
  <c r="R161" i="8"/>
  <c r="P161" i="8"/>
  <c r="BK161" i="8"/>
  <c r="J161" i="8"/>
  <c r="BE161" i="8"/>
  <c r="BI159" i="8"/>
  <c r="BH159" i="8"/>
  <c r="BG159" i="8"/>
  <c r="BF159" i="8"/>
  <c r="T159" i="8"/>
  <c r="T156" i="8" s="1"/>
  <c r="R159" i="8"/>
  <c r="P159" i="8"/>
  <c r="BK159" i="8"/>
  <c r="J159" i="8"/>
  <c r="BE159" i="8" s="1"/>
  <c r="BI157" i="8"/>
  <c r="BH157" i="8"/>
  <c r="BG157" i="8"/>
  <c r="BF157" i="8"/>
  <c r="T157" i="8"/>
  <c r="R157" i="8"/>
  <c r="P157" i="8"/>
  <c r="P156" i="8"/>
  <c r="BK157" i="8"/>
  <c r="J157" i="8"/>
  <c r="BE157" i="8"/>
  <c r="BI154" i="8"/>
  <c r="BH154" i="8"/>
  <c r="BG154" i="8"/>
  <c r="BF154" i="8"/>
  <c r="T154" i="8"/>
  <c r="R154" i="8"/>
  <c r="P154" i="8"/>
  <c r="BK154" i="8"/>
  <c r="J154" i="8"/>
  <c r="BE154" i="8"/>
  <c r="BI152" i="8"/>
  <c r="BH152" i="8"/>
  <c r="BG152" i="8"/>
  <c r="BF152" i="8"/>
  <c r="T152" i="8"/>
  <c r="R152" i="8"/>
  <c r="P152" i="8"/>
  <c r="BK152" i="8"/>
  <c r="J152" i="8"/>
  <c r="BE152" i="8" s="1"/>
  <c r="BI150" i="8"/>
  <c r="BH150" i="8"/>
  <c r="BG150" i="8"/>
  <c r="BF150" i="8"/>
  <c r="T150" i="8"/>
  <c r="R150" i="8"/>
  <c r="P150" i="8"/>
  <c r="P145" i="8" s="1"/>
  <c r="BK150" i="8"/>
  <c r="J150" i="8"/>
  <c r="BE150" i="8"/>
  <c r="BI148" i="8"/>
  <c r="BH148" i="8"/>
  <c r="BG148" i="8"/>
  <c r="BF148" i="8"/>
  <c r="T148" i="8"/>
  <c r="R148" i="8"/>
  <c r="P148" i="8"/>
  <c r="BK148" i="8"/>
  <c r="J148" i="8"/>
  <c r="BE148" i="8" s="1"/>
  <c r="BI146" i="8"/>
  <c r="BH146" i="8"/>
  <c r="BG146" i="8"/>
  <c r="BF146" i="8"/>
  <c r="T146" i="8"/>
  <c r="T145" i="8"/>
  <c r="R146" i="8"/>
  <c r="R145" i="8" s="1"/>
  <c r="P146" i="8"/>
  <c r="BK146" i="8"/>
  <c r="J146" i="8"/>
  <c r="BE146" i="8" s="1"/>
  <c r="BI143" i="8"/>
  <c r="BH143" i="8"/>
  <c r="BG143" i="8"/>
  <c r="BF143" i="8"/>
  <c r="T143" i="8"/>
  <c r="R143" i="8"/>
  <c r="R140" i="8" s="1"/>
  <c r="P143" i="8"/>
  <c r="BK143" i="8"/>
  <c r="J143" i="8"/>
  <c r="BE143" i="8"/>
  <c r="BI141" i="8"/>
  <c r="BH141" i="8"/>
  <c r="BG141" i="8"/>
  <c r="BF141" i="8"/>
  <c r="T141" i="8"/>
  <c r="T140" i="8" s="1"/>
  <c r="R141" i="8"/>
  <c r="P141" i="8"/>
  <c r="BK141" i="8"/>
  <c r="BK140" i="8"/>
  <c r="J140" i="8" s="1"/>
  <c r="J60" i="8" s="1"/>
  <c r="J141" i="8"/>
  <c r="BE141" i="8" s="1"/>
  <c r="BI138" i="8"/>
  <c r="BH138" i="8"/>
  <c r="BG138" i="8"/>
  <c r="BF138" i="8"/>
  <c r="T138" i="8"/>
  <c r="T137" i="8" s="1"/>
  <c r="R138" i="8"/>
  <c r="R137" i="8"/>
  <c r="P138" i="8"/>
  <c r="P137" i="8" s="1"/>
  <c r="BK138" i="8"/>
  <c r="BK137" i="8"/>
  <c r="J137" i="8"/>
  <c r="J59" i="8" s="1"/>
  <c r="J138" i="8"/>
  <c r="BE138" i="8" s="1"/>
  <c r="BI135" i="8"/>
  <c r="BH135" i="8"/>
  <c r="BG135" i="8"/>
  <c r="BF135" i="8"/>
  <c r="T135" i="8"/>
  <c r="R135" i="8"/>
  <c r="P135" i="8"/>
  <c r="BK135" i="8"/>
  <c r="J135" i="8"/>
  <c r="BE135" i="8" s="1"/>
  <c r="BI133" i="8"/>
  <c r="BH133" i="8"/>
  <c r="BG133" i="8"/>
  <c r="BF133" i="8"/>
  <c r="T133" i="8"/>
  <c r="R133" i="8"/>
  <c r="P133" i="8"/>
  <c r="BK133" i="8"/>
  <c r="J133" i="8"/>
  <c r="BE133" i="8"/>
  <c r="BI131" i="8"/>
  <c r="BH131" i="8"/>
  <c r="BG131" i="8"/>
  <c r="BF131" i="8"/>
  <c r="T131" i="8"/>
  <c r="R131" i="8"/>
  <c r="P131" i="8"/>
  <c r="BK131" i="8"/>
  <c r="J131" i="8"/>
  <c r="BE131" i="8" s="1"/>
  <c r="BI128" i="8"/>
  <c r="BH128" i="8"/>
  <c r="BG128" i="8"/>
  <c r="BF128" i="8"/>
  <c r="T128" i="8"/>
  <c r="R128" i="8"/>
  <c r="P128" i="8"/>
  <c r="BK128" i="8"/>
  <c r="J128" i="8"/>
  <c r="BE128" i="8"/>
  <c r="BI120" i="8"/>
  <c r="BH120" i="8"/>
  <c r="BG120" i="8"/>
  <c r="BF120" i="8"/>
  <c r="T120" i="8"/>
  <c r="R120" i="8"/>
  <c r="P120" i="8"/>
  <c r="BK120" i="8"/>
  <c r="J120" i="8"/>
  <c r="BE120" i="8" s="1"/>
  <c r="BI118" i="8"/>
  <c r="BH118" i="8"/>
  <c r="BG118" i="8"/>
  <c r="BF118" i="8"/>
  <c r="T118" i="8"/>
  <c r="R118" i="8"/>
  <c r="P118" i="8"/>
  <c r="BK118" i="8"/>
  <c r="J118" i="8"/>
  <c r="BE118" i="8"/>
  <c r="BI116" i="8"/>
  <c r="BH116" i="8"/>
  <c r="BG116" i="8"/>
  <c r="BF116" i="8"/>
  <c r="T116" i="8"/>
  <c r="R116" i="8"/>
  <c r="P116" i="8"/>
  <c r="BK116" i="8"/>
  <c r="J116" i="8"/>
  <c r="BE116" i="8" s="1"/>
  <c r="BI114" i="8"/>
  <c r="BH114" i="8"/>
  <c r="BG114" i="8"/>
  <c r="BF114" i="8"/>
  <c r="T114" i="8"/>
  <c r="R114" i="8"/>
  <c r="P114" i="8"/>
  <c r="BK114" i="8"/>
  <c r="J114" i="8"/>
  <c r="BE114" i="8"/>
  <c r="BI112" i="8"/>
  <c r="BH112" i="8"/>
  <c r="BG112" i="8"/>
  <c r="BF112" i="8"/>
  <c r="T112" i="8"/>
  <c r="R112" i="8"/>
  <c r="P112" i="8"/>
  <c r="BK112" i="8"/>
  <c r="J112" i="8"/>
  <c r="BE112" i="8" s="1"/>
  <c r="BI110" i="8"/>
  <c r="BH110" i="8"/>
  <c r="BG110" i="8"/>
  <c r="BF110" i="8"/>
  <c r="T110" i="8"/>
  <c r="R110" i="8"/>
  <c r="P110" i="8"/>
  <c r="BK110" i="8"/>
  <c r="J110" i="8"/>
  <c r="BE110" i="8"/>
  <c r="BI108" i="8"/>
  <c r="BH108" i="8"/>
  <c r="BG108" i="8"/>
  <c r="BF108" i="8"/>
  <c r="T108" i="8"/>
  <c r="R108" i="8"/>
  <c r="P108" i="8"/>
  <c r="BK108" i="8"/>
  <c r="J108" i="8"/>
  <c r="BE108" i="8" s="1"/>
  <c r="BI106" i="8"/>
  <c r="BH106" i="8"/>
  <c r="BG106" i="8"/>
  <c r="BF106" i="8"/>
  <c r="T106" i="8"/>
  <c r="R106" i="8"/>
  <c r="P106" i="8"/>
  <c r="BK106" i="8"/>
  <c r="J106" i="8"/>
  <c r="BE106" i="8"/>
  <c r="BI104" i="8"/>
  <c r="BH104" i="8"/>
  <c r="BG104" i="8"/>
  <c r="BF104" i="8"/>
  <c r="T104" i="8"/>
  <c r="R104" i="8"/>
  <c r="P104" i="8"/>
  <c r="BK104" i="8"/>
  <c r="J104" i="8"/>
  <c r="BE104" i="8" s="1"/>
  <c r="BI102" i="8"/>
  <c r="BH102" i="8"/>
  <c r="BG102" i="8"/>
  <c r="BF102" i="8"/>
  <c r="T102" i="8"/>
  <c r="R102" i="8"/>
  <c r="P102" i="8"/>
  <c r="BK102" i="8"/>
  <c r="J102" i="8"/>
  <c r="BE102" i="8"/>
  <c r="BI100" i="8"/>
  <c r="BH100" i="8"/>
  <c r="BG100" i="8"/>
  <c r="BF100" i="8"/>
  <c r="T100" i="8"/>
  <c r="R100" i="8"/>
  <c r="P100" i="8"/>
  <c r="BK100" i="8"/>
  <c r="J100" i="8"/>
  <c r="BE100" i="8" s="1"/>
  <c r="BI98" i="8"/>
  <c r="BH98" i="8"/>
  <c r="BG98" i="8"/>
  <c r="BF98" i="8"/>
  <c r="T98" i="8"/>
  <c r="R98" i="8"/>
  <c r="P98" i="8"/>
  <c r="BK98" i="8"/>
  <c r="J98" i="8"/>
  <c r="BE98" i="8"/>
  <c r="BI96" i="8"/>
  <c r="BH96" i="8"/>
  <c r="BG96" i="8"/>
  <c r="BF96" i="8"/>
  <c r="T96" i="8"/>
  <c r="R96" i="8"/>
  <c r="P96" i="8"/>
  <c r="BK96" i="8"/>
  <c r="J96" i="8"/>
  <c r="BE96" i="8" s="1"/>
  <c r="BI94" i="8"/>
  <c r="BH94" i="8"/>
  <c r="BG94" i="8"/>
  <c r="BF94" i="8"/>
  <c r="T94" i="8"/>
  <c r="R94" i="8"/>
  <c r="P94" i="8"/>
  <c r="BK94" i="8"/>
  <c r="J94" i="8"/>
  <c r="BE94" i="8"/>
  <c r="BI92" i="8"/>
  <c r="F34" i="8" s="1"/>
  <c r="BD59" i="1" s="1"/>
  <c r="BH92" i="8"/>
  <c r="BG92" i="8"/>
  <c r="BF92" i="8"/>
  <c r="T92" i="8"/>
  <c r="R92" i="8"/>
  <c r="P92" i="8"/>
  <c r="BK92" i="8"/>
  <c r="J92" i="8"/>
  <c r="BE92" i="8" s="1"/>
  <c r="BI90" i="8"/>
  <c r="BH90" i="8"/>
  <c r="BG90" i="8"/>
  <c r="BF90" i="8"/>
  <c r="F31" i="8" s="1"/>
  <c r="BA59" i="1" s="1"/>
  <c r="T90" i="8"/>
  <c r="R90" i="8"/>
  <c r="P90" i="8"/>
  <c r="BK90" i="8"/>
  <c r="J90" i="8"/>
  <c r="BE90" i="8"/>
  <c r="J83" i="8"/>
  <c r="F83" i="8"/>
  <c r="F81" i="8"/>
  <c r="E79" i="8"/>
  <c r="J51" i="8"/>
  <c r="F51" i="8"/>
  <c r="F49" i="8"/>
  <c r="E47" i="8"/>
  <c r="J18" i="8"/>
  <c r="E18" i="8"/>
  <c r="F84" i="8" s="1"/>
  <c r="F52" i="8"/>
  <c r="J17" i="8"/>
  <c r="J12" i="8"/>
  <c r="J81" i="8" s="1"/>
  <c r="J49" i="8"/>
  <c r="E7" i="8"/>
  <c r="AY58" i="1"/>
  <c r="AX58" i="1"/>
  <c r="BI201" i="7"/>
  <c r="BH201" i="7"/>
  <c r="BG201" i="7"/>
  <c r="BF201" i="7"/>
  <c r="T201" i="7"/>
  <c r="T200" i="7" s="1"/>
  <c r="R201" i="7"/>
  <c r="R200" i="7"/>
  <c r="P201" i="7"/>
  <c r="P200" i="7" s="1"/>
  <c r="BK201" i="7"/>
  <c r="BK200" i="7" s="1"/>
  <c r="J200" i="7" s="1"/>
  <c r="J64" i="7" s="1"/>
  <c r="J201" i="7"/>
  <c r="BE201" i="7"/>
  <c r="BI199" i="7"/>
  <c r="BH199" i="7"/>
  <c r="BG199" i="7"/>
  <c r="BF199" i="7"/>
  <c r="T199" i="7"/>
  <c r="R199" i="7"/>
  <c r="P199" i="7"/>
  <c r="BK199" i="7"/>
  <c r="J199" i="7"/>
  <c r="BE199" i="7" s="1"/>
  <c r="BI197" i="7"/>
  <c r="BH197" i="7"/>
  <c r="BG197" i="7"/>
  <c r="BF197" i="7"/>
  <c r="T197" i="7"/>
  <c r="R197" i="7"/>
  <c r="P197" i="7"/>
  <c r="BK197" i="7"/>
  <c r="J197" i="7"/>
  <c r="BE197" i="7"/>
  <c r="BI195" i="7"/>
  <c r="BH195" i="7"/>
  <c r="BG195" i="7"/>
  <c r="BF195" i="7"/>
  <c r="T195" i="7"/>
  <c r="R195" i="7"/>
  <c r="P195" i="7"/>
  <c r="BK195" i="7"/>
  <c r="J195" i="7"/>
  <c r="BE195" i="7" s="1"/>
  <c r="BI194" i="7"/>
  <c r="BH194" i="7"/>
  <c r="BG194" i="7"/>
  <c r="BF194" i="7"/>
  <c r="T194" i="7"/>
  <c r="R194" i="7"/>
  <c r="P194" i="7"/>
  <c r="BK194" i="7"/>
  <c r="J194" i="7"/>
  <c r="BE194" i="7"/>
  <c r="BI192" i="7"/>
  <c r="BH192" i="7"/>
  <c r="BG192" i="7"/>
  <c r="BF192" i="7"/>
  <c r="T192" i="7"/>
  <c r="R192" i="7"/>
  <c r="P192" i="7"/>
  <c r="BK192" i="7"/>
  <c r="J192" i="7"/>
  <c r="BE192" i="7" s="1"/>
  <c r="BI190" i="7"/>
  <c r="BH190" i="7"/>
  <c r="BG190" i="7"/>
  <c r="BF190" i="7"/>
  <c r="T190" i="7"/>
  <c r="R190" i="7"/>
  <c r="P190" i="7"/>
  <c r="BK190" i="7"/>
  <c r="J190" i="7"/>
  <c r="BE190" i="7" s="1"/>
  <c r="BI187" i="7"/>
  <c r="BH187" i="7"/>
  <c r="BG187" i="7"/>
  <c r="BF187" i="7"/>
  <c r="T187" i="7"/>
  <c r="R187" i="7"/>
  <c r="P187" i="7"/>
  <c r="BK187" i="7"/>
  <c r="J187" i="7"/>
  <c r="BE187" i="7" s="1"/>
  <c r="BI186" i="7"/>
  <c r="BH186" i="7"/>
  <c r="BG186" i="7"/>
  <c r="BF186" i="7"/>
  <c r="T186" i="7"/>
  <c r="T185" i="7" s="1"/>
  <c r="R186" i="7"/>
  <c r="P186" i="7"/>
  <c r="P185" i="7"/>
  <c r="BK186" i="7"/>
  <c r="J186" i="7"/>
  <c r="BE186" i="7" s="1"/>
  <c r="BI184" i="7"/>
  <c r="BH184" i="7"/>
  <c r="BG184" i="7"/>
  <c r="BF184" i="7"/>
  <c r="T184" i="7"/>
  <c r="R184" i="7"/>
  <c r="P184" i="7"/>
  <c r="BK184" i="7"/>
  <c r="J184" i="7"/>
  <c r="BE184" i="7" s="1"/>
  <c r="BI182" i="7"/>
  <c r="BH182" i="7"/>
  <c r="BG182" i="7"/>
  <c r="BF182" i="7"/>
  <c r="T182" i="7"/>
  <c r="R182" i="7"/>
  <c r="P182" i="7"/>
  <c r="BK182" i="7"/>
  <c r="J182" i="7"/>
  <c r="BE182" i="7" s="1"/>
  <c r="BI180" i="7"/>
  <c r="BH180" i="7"/>
  <c r="BG180" i="7"/>
  <c r="BF180" i="7"/>
  <c r="T180" i="7"/>
  <c r="R180" i="7"/>
  <c r="P180" i="7"/>
  <c r="BK180" i="7"/>
  <c r="J180" i="7"/>
  <c r="BE180" i="7"/>
  <c r="BI177" i="7"/>
  <c r="BH177" i="7"/>
  <c r="BG177" i="7"/>
  <c r="BF177" i="7"/>
  <c r="T177" i="7"/>
  <c r="R177" i="7"/>
  <c r="P177" i="7"/>
  <c r="BK177" i="7"/>
  <c r="J177" i="7"/>
  <c r="BE177" i="7" s="1"/>
  <c r="BI176" i="7"/>
  <c r="BH176" i="7"/>
  <c r="BG176" i="7"/>
  <c r="BF176" i="7"/>
  <c r="T176" i="7"/>
  <c r="R176" i="7"/>
  <c r="P176" i="7"/>
  <c r="BK176" i="7"/>
  <c r="J176" i="7"/>
  <c r="BE176" i="7"/>
  <c r="BI174" i="7"/>
  <c r="BH174" i="7"/>
  <c r="BG174" i="7"/>
  <c r="BF174" i="7"/>
  <c r="T174" i="7"/>
  <c r="R174" i="7"/>
  <c r="P174" i="7"/>
  <c r="BK174" i="7"/>
  <c r="J174" i="7"/>
  <c r="BE174" i="7" s="1"/>
  <c r="BI172" i="7"/>
  <c r="BH172" i="7"/>
  <c r="BG172" i="7"/>
  <c r="BF172" i="7"/>
  <c r="T172" i="7"/>
  <c r="R172" i="7"/>
  <c r="P172" i="7"/>
  <c r="BK172" i="7"/>
  <c r="J172" i="7"/>
  <c r="BE172" i="7" s="1"/>
  <c r="BI170" i="7"/>
  <c r="BH170" i="7"/>
  <c r="BG170" i="7"/>
  <c r="BF170" i="7"/>
  <c r="T170" i="7"/>
  <c r="R170" i="7"/>
  <c r="P170" i="7"/>
  <c r="BK170" i="7"/>
  <c r="J170" i="7"/>
  <c r="BE170" i="7" s="1"/>
  <c r="BI169" i="7"/>
  <c r="BH169" i="7"/>
  <c r="BG169" i="7"/>
  <c r="BF169" i="7"/>
  <c r="T169" i="7"/>
  <c r="R169" i="7"/>
  <c r="P169" i="7"/>
  <c r="BK169" i="7"/>
  <c r="J169" i="7"/>
  <c r="BE169" i="7" s="1"/>
  <c r="BI167" i="7"/>
  <c r="BH167" i="7"/>
  <c r="BG167" i="7"/>
  <c r="BF167" i="7"/>
  <c r="T167" i="7"/>
  <c r="R167" i="7"/>
  <c r="P167" i="7"/>
  <c r="BK167" i="7"/>
  <c r="J167" i="7"/>
  <c r="BE167" i="7" s="1"/>
  <c r="BI165" i="7"/>
  <c r="BH165" i="7"/>
  <c r="BG165" i="7"/>
  <c r="BF165" i="7"/>
  <c r="T165" i="7"/>
  <c r="R165" i="7"/>
  <c r="P165" i="7"/>
  <c r="BK165" i="7"/>
  <c r="J165" i="7"/>
  <c r="BE165" i="7"/>
  <c r="BI164" i="7"/>
  <c r="BH164" i="7"/>
  <c r="BG164" i="7"/>
  <c r="BF164" i="7"/>
  <c r="T164" i="7"/>
  <c r="R164" i="7"/>
  <c r="P164" i="7"/>
  <c r="BK164" i="7"/>
  <c r="J164" i="7"/>
  <c r="BE164" i="7" s="1"/>
  <c r="BI162" i="7"/>
  <c r="BH162" i="7"/>
  <c r="BG162" i="7"/>
  <c r="BF162" i="7"/>
  <c r="T162" i="7"/>
  <c r="R162" i="7"/>
  <c r="P162" i="7"/>
  <c r="BK162" i="7"/>
  <c r="J162" i="7"/>
  <c r="BE162" i="7"/>
  <c r="BI161" i="7"/>
  <c r="BH161" i="7"/>
  <c r="BG161" i="7"/>
  <c r="BF161" i="7"/>
  <c r="T161" i="7"/>
  <c r="R161" i="7"/>
  <c r="P161" i="7"/>
  <c r="BK161" i="7"/>
  <c r="J161" i="7"/>
  <c r="BE161" i="7" s="1"/>
  <c r="BI159" i="7"/>
  <c r="BH159" i="7"/>
  <c r="BG159" i="7"/>
  <c r="BF159" i="7"/>
  <c r="T159" i="7"/>
  <c r="R159" i="7"/>
  <c r="P159" i="7"/>
  <c r="BK159" i="7"/>
  <c r="J159" i="7"/>
  <c r="BE159" i="7" s="1"/>
  <c r="BI158" i="7"/>
  <c r="BH158" i="7"/>
  <c r="BG158" i="7"/>
  <c r="BF158" i="7"/>
  <c r="T158" i="7"/>
  <c r="R158" i="7"/>
  <c r="P158" i="7"/>
  <c r="BK158" i="7"/>
  <c r="J158" i="7"/>
  <c r="BE158" i="7" s="1"/>
  <c r="BI157" i="7"/>
  <c r="BH157" i="7"/>
  <c r="BG157" i="7"/>
  <c r="BF157" i="7"/>
  <c r="T157" i="7"/>
  <c r="T156" i="7" s="1"/>
  <c r="R157" i="7"/>
  <c r="P157" i="7"/>
  <c r="P156" i="7"/>
  <c r="BK157" i="7"/>
  <c r="J157" i="7"/>
  <c r="BE157" i="7" s="1"/>
  <c r="BI154" i="7"/>
  <c r="BH154" i="7"/>
  <c r="BG154" i="7"/>
  <c r="BF154" i="7"/>
  <c r="T154" i="7"/>
  <c r="R154" i="7"/>
  <c r="P154" i="7"/>
  <c r="BK154" i="7"/>
  <c r="J154" i="7"/>
  <c r="BE154" i="7" s="1"/>
  <c r="BI152" i="7"/>
  <c r="BH152" i="7"/>
  <c r="BG152" i="7"/>
  <c r="BF152" i="7"/>
  <c r="T152" i="7"/>
  <c r="R152" i="7"/>
  <c r="P152" i="7"/>
  <c r="BK152" i="7"/>
  <c r="J152" i="7"/>
  <c r="BE152" i="7" s="1"/>
  <c r="BI151" i="7"/>
  <c r="BH151" i="7"/>
  <c r="BG151" i="7"/>
  <c r="BF151" i="7"/>
  <c r="T151" i="7"/>
  <c r="R151" i="7"/>
  <c r="P151" i="7"/>
  <c r="BK151" i="7"/>
  <c r="J151" i="7"/>
  <c r="BE151" i="7"/>
  <c r="BI149" i="7"/>
  <c r="BH149" i="7"/>
  <c r="BG149" i="7"/>
  <c r="BF149" i="7"/>
  <c r="T149" i="7"/>
  <c r="R149" i="7"/>
  <c r="P149" i="7"/>
  <c r="BK149" i="7"/>
  <c r="J149" i="7"/>
  <c r="BE149" i="7" s="1"/>
  <c r="BI148" i="7"/>
  <c r="BH148" i="7"/>
  <c r="BG148" i="7"/>
  <c r="BF148" i="7"/>
  <c r="T148" i="7"/>
  <c r="R148" i="7"/>
  <c r="P148" i="7"/>
  <c r="BK148" i="7"/>
  <c r="J148" i="7"/>
  <c r="BE148" i="7"/>
  <c r="BI147" i="7"/>
  <c r="BH147" i="7"/>
  <c r="BG147" i="7"/>
  <c r="BF147" i="7"/>
  <c r="T147" i="7"/>
  <c r="R147" i="7"/>
  <c r="P147" i="7"/>
  <c r="BK147" i="7"/>
  <c r="J147" i="7"/>
  <c r="BE147" i="7" s="1"/>
  <c r="BI146" i="7"/>
  <c r="BH146" i="7"/>
  <c r="BG146" i="7"/>
  <c r="BF146" i="7"/>
  <c r="T146" i="7"/>
  <c r="R146" i="7"/>
  <c r="P146" i="7"/>
  <c r="BK146" i="7"/>
  <c r="J146" i="7"/>
  <c r="BE146" i="7" s="1"/>
  <c r="BI144" i="7"/>
  <c r="BH144" i="7"/>
  <c r="BG144" i="7"/>
  <c r="BF144" i="7"/>
  <c r="T144" i="7"/>
  <c r="R144" i="7"/>
  <c r="P144" i="7"/>
  <c r="BK144" i="7"/>
  <c r="J144" i="7"/>
  <c r="BE144" i="7" s="1"/>
  <c r="BI143" i="7"/>
  <c r="BH143" i="7"/>
  <c r="BG143" i="7"/>
  <c r="BF143" i="7"/>
  <c r="T143" i="7"/>
  <c r="T142" i="7" s="1"/>
  <c r="R143" i="7"/>
  <c r="P143" i="7"/>
  <c r="P142" i="7"/>
  <c r="BK143" i="7"/>
  <c r="J143" i="7"/>
  <c r="BE143" i="7" s="1"/>
  <c r="BI140" i="7"/>
  <c r="BH140" i="7"/>
  <c r="BG140" i="7"/>
  <c r="BF140" i="7"/>
  <c r="T140" i="7"/>
  <c r="T139" i="7" s="1"/>
  <c r="R140" i="7"/>
  <c r="R139" i="7" s="1"/>
  <c r="P140" i="7"/>
  <c r="P139" i="7"/>
  <c r="BK140" i="7"/>
  <c r="BK139" i="7" s="1"/>
  <c r="J139" i="7" s="1"/>
  <c r="J60" i="7" s="1"/>
  <c r="J140" i="7"/>
  <c r="BE140" i="7" s="1"/>
  <c r="BI138" i="7"/>
  <c r="BH138" i="7"/>
  <c r="BG138" i="7"/>
  <c r="BF138" i="7"/>
  <c r="T138" i="7"/>
  <c r="T137" i="7" s="1"/>
  <c r="R138" i="7"/>
  <c r="R137" i="7" s="1"/>
  <c r="P138" i="7"/>
  <c r="P137" i="7"/>
  <c r="BK138" i="7"/>
  <c r="BK137" i="7" s="1"/>
  <c r="J137" i="7" s="1"/>
  <c r="J59" i="7" s="1"/>
  <c r="J138" i="7"/>
  <c r="BE138" i="7"/>
  <c r="BI136" i="7"/>
  <c r="BH136" i="7"/>
  <c r="BG136" i="7"/>
  <c r="BF136" i="7"/>
  <c r="T136" i="7"/>
  <c r="R136" i="7"/>
  <c r="P136" i="7"/>
  <c r="BK136" i="7"/>
  <c r="J136" i="7"/>
  <c r="BE136" i="7" s="1"/>
  <c r="BI133" i="7"/>
  <c r="BH133" i="7"/>
  <c r="BG133" i="7"/>
  <c r="BF133" i="7"/>
  <c r="T133" i="7"/>
  <c r="R133" i="7"/>
  <c r="P133" i="7"/>
  <c r="BK133" i="7"/>
  <c r="J133" i="7"/>
  <c r="BE133" i="7" s="1"/>
  <c r="BI132" i="7"/>
  <c r="BH132" i="7"/>
  <c r="BG132" i="7"/>
  <c r="BF132" i="7"/>
  <c r="T132" i="7"/>
  <c r="R132" i="7"/>
  <c r="P132" i="7"/>
  <c r="BK132" i="7"/>
  <c r="J132" i="7"/>
  <c r="BE132" i="7" s="1"/>
  <c r="BI131" i="7"/>
  <c r="BH131" i="7"/>
  <c r="BG131" i="7"/>
  <c r="BF131" i="7"/>
  <c r="T131" i="7"/>
  <c r="R131" i="7"/>
  <c r="P131" i="7"/>
  <c r="BK131" i="7"/>
  <c r="J131" i="7"/>
  <c r="BE131" i="7" s="1"/>
  <c r="BI130" i="7"/>
  <c r="BH130" i="7"/>
  <c r="BG130" i="7"/>
  <c r="BF130" i="7"/>
  <c r="T130" i="7"/>
  <c r="R130" i="7"/>
  <c r="P130" i="7"/>
  <c r="BK130" i="7"/>
  <c r="J130" i="7"/>
  <c r="BE130" i="7"/>
  <c r="BI129" i="7"/>
  <c r="BH129" i="7"/>
  <c r="BG129" i="7"/>
  <c r="BF129" i="7"/>
  <c r="T129" i="7"/>
  <c r="R129" i="7"/>
  <c r="P129" i="7"/>
  <c r="BK129" i="7"/>
  <c r="J129" i="7"/>
  <c r="BE129" i="7" s="1"/>
  <c r="BI127" i="7"/>
  <c r="BH127" i="7"/>
  <c r="BG127" i="7"/>
  <c r="BF127" i="7"/>
  <c r="T127" i="7"/>
  <c r="R127" i="7"/>
  <c r="P127" i="7"/>
  <c r="BK127" i="7"/>
  <c r="J127" i="7"/>
  <c r="BE127" i="7"/>
  <c r="BI125" i="7"/>
  <c r="BH125" i="7"/>
  <c r="BG125" i="7"/>
  <c r="BF125" i="7"/>
  <c r="T125" i="7"/>
  <c r="R125" i="7"/>
  <c r="P125" i="7"/>
  <c r="BK125" i="7"/>
  <c r="J125" i="7"/>
  <c r="BE125" i="7" s="1"/>
  <c r="BI124" i="7"/>
  <c r="BH124" i="7"/>
  <c r="BG124" i="7"/>
  <c r="BF124" i="7"/>
  <c r="T124" i="7"/>
  <c r="R124" i="7"/>
  <c r="P124" i="7"/>
  <c r="BK124" i="7"/>
  <c r="J124" i="7"/>
  <c r="BE124" i="7" s="1"/>
  <c r="BI123" i="7"/>
  <c r="BH123" i="7"/>
  <c r="BG123" i="7"/>
  <c r="BF123" i="7"/>
  <c r="T123" i="7"/>
  <c r="R123" i="7"/>
  <c r="P123" i="7"/>
  <c r="BK123" i="7"/>
  <c r="J123" i="7"/>
  <c r="BE123" i="7" s="1"/>
  <c r="BI121" i="7"/>
  <c r="BH121" i="7"/>
  <c r="BG121" i="7"/>
  <c r="BF121" i="7"/>
  <c r="T121" i="7"/>
  <c r="R121" i="7"/>
  <c r="P121" i="7"/>
  <c r="BK121" i="7"/>
  <c r="J121" i="7"/>
  <c r="BE121" i="7" s="1"/>
  <c r="BI119" i="7"/>
  <c r="BH119" i="7"/>
  <c r="BG119" i="7"/>
  <c r="BF119" i="7"/>
  <c r="T119" i="7"/>
  <c r="R119" i="7"/>
  <c r="P119" i="7"/>
  <c r="BK119" i="7"/>
  <c r="J119" i="7"/>
  <c r="BE119" i="7" s="1"/>
  <c r="BI118" i="7"/>
  <c r="BH118" i="7"/>
  <c r="BG118" i="7"/>
  <c r="BF118" i="7"/>
  <c r="T118" i="7"/>
  <c r="R118" i="7"/>
  <c r="P118" i="7"/>
  <c r="BK118" i="7"/>
  <c r="J118" i="7"/>
  <c r="BE118" i="7"/>
  <c r="BI115" i="7"/>
  <c r="BH115" i="7"/>
  <c r="BG115" i="7"/>
  <c r="BF115" i="7"/>
  <c r="T115" i="7"/>
  <c r="R115" i="7"/>
  <c r="P115" i="7"/>
  <c r="BK115" i="7"/>
  <c r="J115" i="7"/>
  <c r="BE115" i="7" s="1"/>
  <c r="BI113" i="7"/>
  <c r="BH113" i="7"/>
  <c r="BG113" i="7"/>
  <c r="BF113" i="7"/>
  <c r="T113" i="7"/>
  <c r="R113" i="7"/>
  <c r="P113" i="7"/>
  <c r="BK113" i="7"/>
  <c r="J113" i="7"/>
  <c r="BE113" i="7"/>
  <c r="BI111" i="7"/>
  <c r="BH111" i="7"/>
  <c r="BG111" i="7"/>
  <c r="BF111" i="7"/>
  <c r="T111" i="7"/>
  <c r="R111" i="7"/>
  <c r="P111" i="7"/>
  <c r="BK111" i="7"/>
  <c r="J111" i="7"/>
  <c r="BE111" i="7" s="1"/>
  <c r="BI109" i="7"/>
  <c r="BH109" i="7"/>
  <c r="BG109" i="7"/>
  <c r="BF109" i="7"/>
  <c r="T109" i="7"/>
  <c r="R109" i="7"/>
  <c r="P109" i="7"/>
  <c r="BK109" i="7"/>
  <c r="J109" i="7"/>
  <c r="BE109" i="7" s="1"/>
  <c r="BI107" i="7"/>
  <c r="BH107" i="7"/>
  <c r="BG107" i="7"/>
  <c r="BF107" i="7"/>
  <c r="T107" i="7"/>
  <c r="R107" i="7"/>
  <c r="P107" i="7"/>
  <c r="BK107" i="7"/>
  <c r="J107" i="7"/>
  <c r="BE107" i="7" s="1"/>
  <c r="BI105" i="7"/>
  <c r="BH105" i="7"/>
  <c r="BG105" i="7"/>
  <c r="BF105" i="7"/>
  <c r="T105" i="7"/>
  <c r="R105" i="7"/>
  <c r="P105" i="7"/>
  <c r="BK105" i="7"/>
  <c r="J105" i="7"/>
  <c r="BE105" i="7" s="1"/>
  <c r="BI103" i="7"/>
  <c r="BH103" i="7"/>
  <c r="BG103" i="7"/>
  <c r="BF103" i="7"/>
  <c r="T103" i="7"/>
  <c r="R103" i="7"/>
  <c r="P103" i="7"/>
  <c r="BK103" i="7"/>
  <c r="J103" i="7"/>
  <c r="BE103" i="7" s="1"/>
  <c r="BI101" i="7"/>
  <c r="BH101" i="7"/>
  <c r="BG101" i="7"/>
  <c r="BF101" i="7"/>
  <c r="T101" i="7"/>
  <c r="R101" i="7"/>
  <c r="P101" i="7"/>
  <c r="BK101" i="7"/>
  <c r="J101" i="7"/>
  <c r="BE101" i="7"/>
  <c r="BI99" i="7"/>
  <c r="BH99" i="7"/>
  <c r="BG99" i="7"/>
  <c r="BF99" i="7"/>
  <c r="T99" i="7"/>
  <c r="R99" i="7"/>
  <c r="P99" i="7"/>
  <c r="BK99" i="7"/>
  <c r="J99" i="7"/>
  <c r="BE99" i="7" s="1"/>
  <c r="BI97" i="7"/>
  <c r="BH97" i="7"/>
  <c r="BG97" i="7"/>
  <c r="BF97" i="7"/>
  <c r="T97" i="7"/>
  <c r="R97" i="7"/>
  <c r="P97" i="7"/>
  <c r="BK97" i="7"/>
  <c r="J97" i="7"/>
  <c r="BE97" i="7"/>
  <c r="BI95" i="7"/>
  <c r="BH95" i="7"/>
  <c r="BG95" i="7"/>
  <c r="BF95" i="7"/>
  <c r="T95" i="7"/>
  <c r="R95" i="7"/>
  <c r="P95" i="7"/>
  <c r="BK95" i="7"/>
  <c r="J95" i="7"/>
  <c r="BE95" i="7" s="1"/>
  <c r="BI93" i="7"/>
  <c r="BH93" i="7"/>
  <c r="BG93" i="7"/>
  <c r="BF93" i="7"/>
  <c r="T93" i="7"/>
  <c r="R93" i="7"/>
  <c r="P93" i="7"/>
  <c r="BK93" i="7"/>
  <c r="J93" i="7"/>
  <c r="BE93" i="7" s="1"/>
  <c r="BI91" i="7"/>
  <c r="BH91" i="7"/>
  <c r="BG91" i="7"/>
  <c r="BF91" i="7"/>
  <c r="T91" i="7"/>
  <c r="R91" i="7"/>
  <c r="P91" i="7"/>
  <c r="BK91" i="7"/>
  <c r="J91" i="7"/>
  <c r="BE91" i="7" s="1"/>
  <c r="BI89" i="7"/>
  <c r="F34" i="7" s="1"/>
  <c r="BD58" i="1" s="1"/>
  <c r="BH89" i="7"/>
  <c r="BG89" i="7"/>
  <c r="BF89" i="7"/>
  <c r="T89" i="7"/>
  <c r="R89" i="7"/>
  <c r="P89" i="7"/>
  <c r="BK89" i="7"/>
  <c r="J89" i="7"/>
  <c r="BE89" i="7" s="1"/>
  <c r="BI87" i="7"/>
  <c r="BH87" i="7"/>
  <c r="F33" i="7" s="1"/>
  <c r="BC58" i="1" s="1"/>
  <c r="BG87" i="7"/>
  <c r="F32" i="7" s="1"/>
  <c r="BB58" i="1" s="1"/>
  <c r="BF87" i="7"/>
  <c r="F31" i="7" s="1"/>
  <c r="BA58" i="1" s="1"/>
  <c r="J31" i="7"/>
  <c r="AW58" i="1" s="1"/>
  <c r="T87" i="7"/>
  <c r="T86" i="7" s="1"/>
  <c r="R87" i="7"/>
  <c r="R86" i="7" s="1"/>
  <c r="P87" i="7"/>
  <c r="P86" i="7" s="1"/>
  <c r="P85" i="7" s="1"/>
  <c r="P84" i="7" s="1"/>
  <c r="AU58" i="1" s="1"/>
  <c r="BK87" i="7"/>
  <c r="BK86" i="7" s="1"/>
  <c r="J87" i="7"/>
  <c r="BE87" i="7"/>
  <c r="J30" i="7" s="1"/>
  <c r="AV58" i="1" s="1"/>
  <c r="J80" i="7"/>
  <c r="F80" i="7"/>
  <c r="F78" i="7"/>
  <c r="E76" i="7"/>
  <c r="J51" i="7"/>
  <c r="F51" i="7"/>
  <c r="F49" i="7"/>
  <c r="E47" i="7"/>
  <c r="J18" i="7"/>
  <c r="E18" i="7"/>
  <c r="F81" i="7" s="1"/>
  <c r="F52" i="7"/>
  <c r="J17" i="7"/>
  <c r="J12" i="7"/>
  <c r="J78" i="7" s="1"/>
  <c r="J49" i="7"/>
  <c r="E7" i="7"/>
  <c r="E74" i="7" s="1"/>
  <c r="AY57" i="1"/>
  <c r="AX57" i="1"/>
  <c r="BI163" i="6"/>
  <c r="BH163" i="6"/>
  <c r="BG163" i="6"/>
  <c r="BF163" i="6"/>
  <c r="T163" i="6"/>
  <c r="T162" i="6" s="1"/>
  <c r="R163" i="6"/>
  <c r="R162" i="6"/>
  <c r="P163" i="6"/>
  <c r="P162" i="6" s="1"/>
  <c r="BK163" i="6"/>
  <c r="BK162" i="6"/>
  <c r="J162" i="6" s="1"/>
  <c r="J67" i="6" s="1"/>
  <c r="J163" i="6"/>
  <c r="BE163" i="6"/>
  <c r="BI160" i="6"/>
  <c r="BH160" i="6"/>
  <c r="BG160" i="6"/>
  <c r="BF160" i="6"/>
  <c r="T160" i="6"/>
  <c r="R160" i="6"/>
  <c r="P160" i="6"/>
  <c r="BK160" i="6"/>
  <c r="J160" i="6"/>
  <c r="BE160" i="6" s="1"/>
  <c r="BI158" i="6"/>
  <c r="BH158" i="6"/>
  <c r="BG158" i="6"/>
  <c r="BF158" i="6"/>
  <c r="T158" i="6"/>
  <c r="R158" i="6"/>
  <c r="P158" i="6"/>
  <c r="BK158" i="6"/>
  <c r="J158" i="6"/>
  <c r="BE158" i="6"/>
  <c r="BI156" i="6"/>
  <c r="BH156" i="6"/>
  <c r="BG156" i="6"/>
  <c r="BF156" i="6"/>
  <c r="T156" i="6"/>
  <c r="R156" i="6"/>
  <c r="P156" i="6"/>
  <c r="BK156" i="6"/>
  <c r="J156" i="6"/>
  <c r="BE156" i="6" s="1"/>
  <c r="BI151" i="6"/>
  <c r="BH151" i="6"/>
  <c r="BG151" i="6"/>
  <c r="BF151" i="6"/>
  <c r="T151" i="6"/>
  <c r="R151" i="6"/>
  <c r="P151" i="6"/>
  <c r="BK151" i="6"/>
  <c r="J151" i="6"/>
  <c r="BE151" i="6"/>
  <c r="BI149" i="6"/>
  <c r="BH149" i="6"/>
  <c r="BG149" i="6"/>
  <c r="BF149" i="6"/>
  <c r="T149" i="6"/>
  <c r="R149" i="6"/>
  <c r="P149" i="6"/>
  <c r="BK149" i="6"/>
  <c r="J149" i="6"/>
  <c r="BE149" i="6" s="1"/>
  <c r="BI146" i="6"/>
  <c r="BH146" i="6"/>
  <c r="BG146" i="6"/>
  <c r="BF146" i="6"/>
  <c r="T146" i="6"/>
  <c r="R146" i="6"/>
  <c r="P146" i="6"/>
  <c r="BK146" i="6"/>
  <c r="J146" i="6"/>
  <c r="BE146" i="6"/>
  <c r="BI141" i="6"/>
  <c r="BH141" i="6"/>
  <c r="BG141" i="6"/>
  <c r="BF141" i="6"/>
  <c r="T141" i="6"/>
  <c r="R141" i="6"/>
  <c r="P141" i="6"/>
  <c r="BK141" i="6"/>
  <c r="J141" i="6"/>
  <c r="BE141" i="6" s="1"/>
  <c r="BI139" i="6"/>
  <c r="BH139" i="6"/>
  <c r="BG139" i="6"/>
  <c r="BF139" i="6"/>
  <c r="T139" i="6"/>
  <c r="R139" i="6"/>
  <c r="P139" i="6"/>
  <c r="BK139" i="6"/>
  <c r="J139" i="6"/>
  <c r="BE139" i="6"/>
  <c r="BI137" i="6"/>
  <c r="BH137" i="6"/>
  <c r="BG137" i="6"/>
  <c r="BF137" i="6"/>
  <c r="T137" i="6"/>
  <c r="R137" i="6"/>
  <c r="P137" i="6"/>
  <c r="BK137" i="6"/>
  <c r="J137" i="6"/>
  <c r="BE137" i="6" s="1"/>
  <c r="BI135" i="6"/>
  <c r="BH135" i="6"/>
  <c r="BG135" i="6"/>
  <c r="BF135" i="6"/>
  <c r="T135" i="6"/>
  <c r="R135" i="6"/>
  <c r="P135" i="6"/>
  <c r="BK135" i="6"/>
  <c r="J135" i="6"/>
  <c r="BE135" i="6"/>
  <c r="BI133" i="6"/>
  <c r="BH133" i="6"/>
  <c r="BG133" i="6"/>
  <c r="BF133" i="6"/>
  <c r="T133" i="6"/>
  <c r="T132" i="6" s="1"/>
  <c r="R133" i="6"/>
  <c r="R132" i="6"/>
  <c r="P133" i="6"/>
  <c r="P132" i="6" s="1"/>
  <c r="BK133" i="6"/>
  <c r="BK132" i="6"/>
  <c r="J132" i="6" s="1"/>
  <c r="J66" i="6" s="1"/>
  <c r="J133" i="6"/>
  <c r="BE133" i="6"/>
  <c r="BI129" i="6"/>
  <c r="BH129" i="6"/>
  <c r="BG129" i="6"/>
  <c r="BF129" i="6"/>
  <c r="T129" i="6"/>
  <c r="R129" i="6"/>
  <c r="P129" i="6"/>
  <c r="BK129" i="6"/>
  <c r="J129" i="6"/>
  <c r="BE129" i="6" s="1"/>
  <c r="BI127" i="6"/>
  <c r="BH127" i="6"/>
  <c r="BG127" i="6"/>
  <c r="BF127" i="6"/>
  <c r="T127" i="6"/>
  <c r="R127" i="6"/>
  <c r="P127" i="6"/>
  <c r="BK127" i="6"/>
  <c r="J127" i="6"/>
  <c r="BE127" i="6"/>
  <c r="BI125" i="6"/>
  <c r="BH125" i="6"/>
  <c r="BG125" i="6"/>
  <c r="BF125" i="6"/>
  <c r="T125" i="6"/>
  <c r="T124" i="6" s="1"/>
  <c r="R125" i="6"/>
  <c r="R124" i="6"/>
  <c r="P125" i="6"/>
  <c r="P124" i="6" s="1"/>
  <c r="BK125" i="6"/>
  <c r="BK124" i="6"/>
  <c r="J124" i="6" s="1"/>
  <c r="J65" i="6" s="1"/>
  <c r="J125" i="6"/>
  <c r="BE125" i="6"/>
  <c r="BI122" i="6"/>
  <c r="BH122" i="6"/>
  <c r="BG122" i="6"/>
  <c r="BF122" i="6"/>
  <c r="T122" i="6"/>
  <c r="T121" i="6" s="1"/>
  <c r="R122" i="6"/>
  <c r="R121" i="6"/>
  <c r="P122" i="6"/>
  <c r="P121" i="6" s="1"/>
  <c r="BK122" i="6"/>
  <c r="BK121" i="6"/>
  <c r="J121" i="6" s="1"/>
  <c r="J64" i="6" s="1"/>
  <c r="J122" i="6"/>
  <c r="BE122" i="6"/>
  <c r="BI118" i="6"/>
  <c r="BH118" i="6"/>
  <c r="BG118" i="6"/>
  <c r="BF118" i="6"/>
  <c r="T118" i="6"/>
  <c r="R118" i="6"/>
  <c r="P118" i="6"/>
  <c r="BK118" i="6"/>
  <c r="J118" i="6"/>
  <c r="BE118" i="6" s="1"/>
  <c r="BI116" i="6"/>
  <c r="BH116" i="6"/>
  <c r="BG116" i="6"/>
  <c r="BF116" i="6"/>
  <c r="T116" i="6"/>
  <c r="R116" i="6"/>
  <c r="P116" i="6"/>
  <c r="BK116" i="6"/>
  <c r="J116" i="6"/>
  <c r="BE116" i="6"/>
  <c r="BI114" i="6"/>
  <c r="BH114" i="6"/>
  <c r="BG114" i="6"/>
  <c r="BF114" i="6"/>
  <c r="T114" i="6"/>
  <c r="R114" i="6"/>
  <c r="P114" i="6"/>
  <c r="BK114" i="6"/>
  <c r="J114" i="6"/>
  <c r="BE114" i="6" s="1"/>
  <c r="BI111" i="6"/>
  <c r="BH111" i="6"/>
  <c r="BG111" i="6"/>
  <c r="BF111" i="6"/>
  <c r="T111" i="6"/>
  <c r="R111" i="6"/>
  <c r="P111" i="6"/>
  <c r="BK111" i="6"/>
  <c r="J111" i="6"/>
  <c r="BE111" i="6"/>
  <c r="BI108" i="6"/>
  <c r="BH108" i="6"/>
  <c r="BG108" i="6"/>
  <c r="BF108" i="6"/>
  <c r="T108" i="6"/>
  <c r="R108" i="6"/>
  <c r="P108" i="6"/>
  <c r="BK108" i="6"/>
  <c r="J108" i="6"/>
  <c r="BE108" i="6" s="1"/>
  <c r="BI104" i="6"/>
  <c r="BH104" i="6"/>
  <c r="BG104" i="6"/>
  <c r="BF104" i="6"/>
  <c r="T104" i="6"/>
  <c r="T103" i="6"/>
  <c r="R104" i="6"/>
  <c r="R103" i="6" s="1"/>
  <c r="P104" i="6"/>
  <c r="P103" i="6"/>
  <c r="BK104" i="6"/>
  <c r="BK103" i="6" s="1"/>
  <c r="J103" i="6" s="1"/>
  <c r="J63" i="6" s="1"/>
  <c r="J104" i="6"/>
  <c r="BE104" i="6" s="1"/>
  <c r="BI101" i="6"/>
  <c r="BH101" i="6"/>
  <c r="BG101" i="6"/>
  <c r="BF101" i="6"/>
  <c r="T101" i="6"/>
  <c r="R101" i="6"/>
  <c r="P101" i="6"/>
  <c r="BK101" i="6"/>
  <c r="J101" i="6"/>
  <c r="BE101" i="6"/>
  <c r="BI99" i="6"/>
  <c r="BH99" i="6"/>
  <c r="BG99" i="6"/>
  <c r="BF99" i="6"/>
  <c r="T99" i="6"/>
  <c r="R99" i="6"/>
  <c r="P99" i="6"/>
  <c r="BK99" i="6"/>
  <c r="J99" i="6"/>
  <c r="BE99" i="6" s="1"/>
  <c r="BI97" i="6"/>
  <c r="BH97" i="6"/>
  <c r="F35" i="6" s="1"/>
  <c r="BC57" i="1" s="1"/>
  <c r="BG97" i="6"/>
  <c r="BF97" i="6"/>
  <c r="T97" i="6"/>
  <c r="R97" i="6"/>
  <c r="P97" i="6"/>
  <c r="BK97" i="6"/>
  <c r="J97" i="6"/>
  <c r="BE97" i="6"/>
  <c r="BI94" i="6"/>
  <c r="BH94" i="6"/>
  <c r="BG94" i="6"/>
  <c r="BF94" i="6"/>
  <c r="T94" i="6"/>
  <c r="R94" i="6"/>
  <c r="P94" i="6"/>
  <c r="BK94" i="6"/>
  <c r="BK91" i="6" s="1"/>
  <c r="J94" i="6"/>
  <c r="BE94" i="6" s="1"/>
  <c r="BI92" i="6"/>
  <c r="F36" i="6"/>
  <c r="BD57" i="1" s="1"/>
  <c r="BH92" i="6"/>
  <c r="BG92" i="6"/>
  <c r="F34" i="6" s="1"/>
  <c r="BB57" i="1" s="1"/>
  <c r="BF92" i="6"/>
  <c r="J33" i="6" s="1"/>
  <c r="AW57" i="1" s="1"/>
  <c r="T92" i="6"/>
  <c r="T91" i="6" s="1"/>
  <c r="T90" i="6" s="1"/>
  <c r="T89" i="6" s="1"/>
  <c r="R92" i="6"/>
  <c r="R91" i="6" s="1"/>
  <c r="P92" i="6"/>
  <c r="P91" i="6" s="1"/>
  <c r="BK92" i="6"/>
  <c r="J92" i="6"/>
  <c r="BE92" i="6" s="1"/>
  <c r="J85" i="6"/>
  <c r="F85" i="6"/>
  <c r="F83" i="6"/>
  <c r="E81" i="6"/>
  <c r="J55" i="6"/>
  <c r="F55" i="6"/>
  <c r="F53" i="6"/>
  <c r="E51" i="6"/>
  <c r="J20" i="6"/>
  <c r="E20" i="6"/>
  <c r="F86" i="6"/>
  <c r="F56" i="6"/>
  <c r="J19" i="6"/>
  <c r="J14" i="6"/>
  <c r="J83" i="6"/>
  <c r="J53" i="6"/>
  <c r="E7" i="6"/>
  <c r="E77" i="6" s="1"/>
  <c r="E47" i="6"/>
  <c r="AY56" i="1"/>
  <c r="AX56" i="1"/>
  <c r="BI732" i="5"/>
  <c r="BH732" i="5"/>
  <c r="BG732" i="5"/>
  <c r="BF732" i="5"/>
  <c r="T732" i="5"/>
  <c r="R732" i="5"/>
  <c r="P732" i="5"/>
  <c r="BK732" i="5"/>
  <c r="J732" i="5"/>
  <c r="BE732" i="5"/>
  <c r="BI730" i="5"/>
  <c r="BH730" i="5"/>
  <c r="BG730" i="5"/>
  <c r="BF730" i="5"/>
  <c r="T730" i="5"/>
  <c r="R730" i="5"/>
  <c r="P730" i="5"/>
  <c r="BK730" i="5"/>
  <c r="J730" i="5"/>
  <c r="BE730" i="5" s="1"/>
  <c r="BI728" i="5"/>
  <c r="BH728" i="5"/>
  <c r="BG728" i="5"/>
  <c r="BF728" i="5"/>
  <c r="T728" i="5"/>
  <c r="R728" i="5"/>
  <c r="P728" i="5"/>
  <c r="P723" i="5" s="1"/>
  <c r="BK728" i="5"/>
  <c r="J728" i="5"/>
  <c r="BE728" i="5"/>
  <c r="BI726" i="5"/>
  <c r="BH726" i="5"/>
  <c r="BG726" i="5"/>
  <c r="BF726" i="5"/>
  <c r="T726" i="5"/>
  <c r="T723" i="5" s="1"/>
  <c r="R726" i="5"/>
  <c r="P726" i="5"/>
  <c r="BK726" i="5"/>
  <c r="J726" i="5"/>
  <c r="BE726" i="5" s="1"/>
  <c r="BI724" i="5"/>
  <c r="BH724" i="5"/>
  <c r="BG724" i="5"/>
  <c r="BF724" i="5"/>
  <c r="T724" i="5"/>
  <c r="R724" i="5"/>
  <c r="R723" i="5" s="1"/>
  <c r="P724" i="5"/>
  <c r="BK724" i="5"/>
  <c r="BK723" i="5" s="1"/>
  <c r="J723" i="5" s="1"/>
  <c r="J90" i="5" s="1"/>
  <c r="J724" i="5"/>
  <c r="BE724" i="5"/>
  <c r="BI721" i="5"/>
  <c r="BH721" i="5"/>
  <c r="BG721" i="5"/>
  <c r="BF721" i="5"/>
  <c r="T721" i="5"/>
  <c r="R721" i="5"/>
  <c r="P721" i="5"/>
  <c r="BK721" i="5"/>
  <c r="J721" i="5"/>
  <c r="BE721" i="5"/>
  <c r="BI719" i="5"/>
  <c r="BH719" i="5"/>
  <c r="BG719" i="5"/>
  <c r="BF719" i="5"/>
  <c r="T719" i="5"/>
  <c r="T718" i="5" s="1"/>
  <c r="R719" i="5"/>
  <c r="R718" i="5"/>
  <c r="P719" i="5"/>
  <c r="P718" i="5" s="1"/>
  <c r="BK719" i="5"/>
  <c r="BK718" i="5"/>
  <c r="J718" i="5"/>
  <c r="J89" i="5" s="1"/>
  <c r="J719" i="5"/>
  <c r="BE719" i="5" s="1"/>
  <c r="BI716" i="5"/>
  <c r="BH716" i="5"/>
  <c r="BG716" i="5"/>
  <c r="BF716" i="5"/>
  <c r="T716" i="5"/>
  <c r="T713" i="5" s="1"/>
  <c r="T712" i="5" s="1"/>
  <c r="R716" i="5"/>
  <c r="P716" i="5"/>
  <c r="BK716" i="5"/>
  <c r="J716" i="5"/>
  <c r="BE716" i="5" s="1"/>
  <c r="BI714" i="5"/>
  <c r="BH714" i="5"/>
  <c r="BG714" i="5"/>
  <c r="BF714" i="5"/>
  <c r="T714" i="5"/>
  <c r="R714" i="5"/>
  <c r="R713" i="5" s="1"/>
  <c r="P714" i="5"/>
  <c r="P713" i="5" s="1"/>
  <c r="P712" i="5" s="1"/>
  <c r="BK714" i="5"/>
  <c r="BK713" i="5"/>
  <c r="J713" i="5" s="1"/>
  <c r="J88" i="5" s="1"/>
  <c r="J714" i="5"/>
  <c r="BE714" i="5" s="1"/>
  <c r="BI710" i="5"/>
  <c r="BH710" i="5"/>
  <c r="BG710" i="5"/>
  <c r="BF710" i="5"/>
  <c r="T710" i="5"/>
  <c r="T709" i="5" s="1"/>
  <c r="R710" i="5"/>
  <c r="R709" i="5"/>
  <c r="P710" i="5"/>
  <c r="P709" i="5" s="1"/>
  <c r="BK710" i="5"/>
  <c r="BK709" i="5"/>
  <c r="J709" i="5"/>
  <c r="J86" i="5" s="1"/>
  <c r="J710" i="5"/>
  <c r="BE710" i="5" s="1"/>
  <c r="BI707" i="5"/>
  <c r="BH707" i="5"/>
  <c r="BG707" i="5"/>
  <c r="BF707" i="5"/>
  <c r="T707" i="5"/>
  <c r="R707" i="5"/>
  <c r="P707" i="5"/>
  <c r="BK707" i="5"/>
  <c r="J707" i="5"/>
  <c r="BE707" i="5" s="1"/>
  <c r="BI700" i="5"/>
  <c r="BH700" i="5"/>
  <c r="BG700" i="5"/>
  <c r="BF700" i="5"/>
  <c r="T700" i="5"/>
  <c r="R700" i="5"/>
  <c r="P700" i="5"/>
  <c r="P691" i="5" s="1"/>
  <c r="BK700" i="5"/>
  <c r="J700" i="5"/>
  <c r="BE700" i="5"/>
  <c r="BI698" i="5"/>
  <c r="BH698" i="5"/>
  <c r="BG698" i="5"/>
  <c r="BF698" i="5"/>
  <c r="T698" i="5"/>
  <c r="T691" i="5" s="1"/>
  <c r="R698" i="5"/>
  <c r="P698" i="5"/>
  <c r="BK698" i="5"/>
  <c r="J698" i="5"/>
  <c r="BE698" i="5" s="1"/>
  <c r="BI692" i="5"/>
  <c r="BH692" i="5"/>
  <c r="BG692" i="5"/>
  <c r="BF692" i="5"/>
  <c r="T692" i="5"/>
  <c r="R692" i="5"/>
  <c r="R691" i="5" s="1"/>
  <c r="P692" i="5"/>
  <c r="BK692" i="5"/>
  <c r="BK691" i="5" s="1"/>
  <c r="J691" i="5" s="1"/>
  <c r="J85" i="5" s="1"/>
  <c r="J692" i="5"/>
  <c r="BE692" i="5"/>
  <c r="BI689" i="5"/>
  <c r="BH689" i="5"/>
  <c r="BG689" i="5"/>
  <c r="BF689" i="5"/>
  <c r="T689" i="5"/>
  <c r="R689" i="5"/>
  <c r="P689" i="5"/>
  <c r="BK689" i="5"/>
  <c r="J689" i="5"/>
  <c r="BE689" i="5"/>
  <c r="BI687" i="5"/>
  <c r="BH687" i="5"/>
  <c r="BG687" i="5"/>
  <c r="BF687" i="5"/>
  <c r="T687" i="5"/>
  <c r="T686" i="5" s="1"/>
  <c r="R687" i="5"/>
  <c r="R686" i="5"/>
  <c r="P687" i="5"/>
  <c r="P686" i="5" s="1"/>
  <c r="BK687" i="5"/>
  <c r="BK686" i="5"/>
  <c r="J686" i="5"/>
  <c r="J84" i="5" s="1"/>
  <c r="J687" i="5"/>
  <c r="BE687" i="5" s="1"/>
  <c r="BI685" i="5"/>
  <c r="BH685" i="5"/>
  <c r="BG685" i="5"/>
  <c r="BF685" i="5"/>
  <c r="T685" i="5"/>
  <c r="R685" i="5"/>
  <c r="P685" i="5"/>
  <c r="BK685" i="5"/>
  <c r="J685" i="5"/>
  <c r="BE685" i="5" s="1"/>
  <c r="BI683" i="5"/>
  <c r="BH683" i="5"/>
  <c r="BG683" i="5"/>
  <c r="BF683" i="5"/>
  <c r="T683" i="5"/>
  <c r="R683" i="5"/>
  <c r="P683" i="5"/>
  <c r="BK683" i="5"/>
  <c r="J683" i="5"/>
  <c r="BE683" i="5"/>
  <c r="BI681" i="5"/>
  <c r="BH681" i="5"/>
  <c r="BG681" i="5"/>
  <c r="BF681" i="5"/>
  <c r="T681" i="5"/>
  <c r="R681" i="5"/>
  <c r="P681" i="5"/>
  <c r="BK681" i="5"/>
  <c r="J681" i="5"/>
  <c r="BE681" i="5" s="1"/>
  <c r="BI679" i="5"/>
  <c r="BH679" i="5"/>
  <c r="BG679" i="5"/>
  <c r="BF679" i="5"/>
  <c r="T679" i="5"/>
  <c r="R679" i="5"/>
  <c r="P679" i="5"/>
  <c r="BK679" i="5"/>
  <c r="J679" i="5"/>
  <c r="BE679" i="5"/>
  <c r="BI677" i="5"/>
  <c r="BH677" i="5"/>
  <c r="BG677" i="5"/>
  <c r="BF677" i="5"/>
  <c r="T677" i="5"/>
  <c r="R677" i="5"/>
  <c r="P677" i="5"/>
  <c r="BK677" i="5"/>
  <c r="J677" i="5"/>
  <c r="BE677" i="5" s="1"/>
  <c r="BI675" i="5"/>
  <c r="BH675" i="5"/>
  <c r="BG675" i="5"/>
  <c r="BF675" i="5"/>
  <c r="T675" i="5"/>
  <c r="R675" i="5"/>
  <c r="P675" i="5"/>
  <c r="BK675" i="5"/>
  <c r="J675" i="5"/>
  <c r="BE675" i="5"/>
  <c r="BI673" i="5"/>
  <c r="BH673" i="5"/>
  <c r="BG673" i="5"/>
  <c r="BF673" i="5"/>
  <c r="T673" i="5"/>
  <c r="T672" i="5" s="1"/>
  <c r="R673" i="5"/>
  <c r="R672" i="5"/>
  <c r="P673" i="5"/>
  <c r="P672" i="5" s="1"/>
  <c r="BK673" i="5"/>
  <c r="BK672" i="5"/>
  <c r="J672" i="5"/>
  <c r="J83" i="5" s="1"/>
  <c r="J673" i="5"/>
  <c r="BE673" i="5" s="1"/>
  <c r="BI671" i="5"/>
  <c r="BH671" i="5"/>
  <c r="BG671" i="5"/>
  <c r="BF671" i="5"/>
  <c r="T671" i="5"/>
  <c r="R671" i="5"/>
  <c r="P671" i="5"/>
  <c r="BK671" i="5"/>
  <c r="J671" i="5"/>
  <c r="BE671" i="5" s="1"/>
  <c r="BI669" i="5"/>
  <c r="BH669" i="5"/>
  <c r="BG669" i="5"/>
  <c r="BF669" i="5"/>
  <c r="T669" i="5"/>
  <c r="R669" i="5"/>
  <c r="P669" i="5"/>
  <c r="BK669" i="5"/>
  <c r="J669" i="5"/>
  <c r="BE669" i="5"/>
  <c r="BI667" i="5"/>
  <c r="BH667" i="5"/>
  <c r="BG667" i="5"/>
  <c r="BF667" i="5"/>
  <c r="T667" i="5"/>
  <c r="R667" i="5"/>
  <c r="P667" i="5"/>
  <c r="BK667" i="5"/>
  <c r="J667" i="5"/>
  <c r="BE667" i="5" s="1"/>
  <c r="BI665" i="5"/>
  <c r="BH665" i="5"/>
  <c r="BG665" i="5"/>
  <c r="BF665" i="5"/>
  <c r="T665" i="5"/>
  <c r="R665" i="5"/>
  <c r="P665" i="5"/>
  <c r="BK665" i="5"/>
  <c r="J665" i="5"/>
  <c r="BE665" i="5"/>
  <c r="BI663" i="5"/>
  <c r="BH663" i="5"/>
  <c r="BG663" i="5"/>
  <c r="BF663" i="5"/>
  <c r="T663" i="5"/>
  <c r="T662" i="5" s="1"/>
  <c r="R663" i="5"/>
  <c r="R662" i="5"/>
  <c r="P663" i="5"/>
  <c r="P662" i="5" s="1"/>
  <c r="BK663" i="5"/>
  <c r="BK662" i="5"/>
  <c r="J662" i="5"/>
  <c r="J82" i="5" s="1"/>
  <c r="J663" i="5"/>
  <c r="BE663" i="5" s="1"/>
  <c r="BI661" i="5"/>
  <c r="BH661" i="5"/>
  <c r="BG661" i="5"/>
  <c r="BF661" i="5"/>
  <c r="T661" i="5"/>
  <c r="R661" i="5"/>
  <c r="P661" i="5"/>
  <c r="BK661" i="5"/>
  <c r="J661" i="5"/>
  <c r="BE661" i="5" s="1"/>
  <c r="BI658" i="5"/>
  <c r="BH658" i="5"/>
  <c r="BG658" i="5"/>
  <c r="BF658" i="5"/>
  <c r="T658" i="5"/>
  <c r="R658" i="5"/>
  <c r="P658" i="5"/>
  <c r="BK658" i="5"/>
  <c r="J658" i="5"/>
  <c r="BE658" i="5"/>
  <c r="BI655" i="5"/>
  <c r="BH655" i="5"/>
  <c r="BG655" i="5"/>
  <c r="BF655" i="5"/>
  <c r="T655" i="5"/>
  <c r="R655" i="5"/>
  <c r="P655" i="5"/>
  <c r="BK655" i="5"/>
  <c r="J655" i="5"/>
  <c r="BE655" i="5" s="1"/>
  <c r="BI652" i="5"/>
  <c r="BH652" i="5"/>
  <c r="BG652" i="5"/>
  <c r="BF652" i="5"/>
  <c r="T652" i="5"/>
  <c r="R652" i="5"/>
  <c r="P652" i="5"/>
  <c r="BK652" i="5"/>
  <c r="J652" i="5"/>
  <c r="BE652" i="5"/>
  <c r="BI649" i="5"/>
  <c r="BH649" i="5"/>
  <c r="BG649" i="5"/>
  <c r="BF649" i="5"/>
  <c r="T649" i="5"/>
  <c r="R649" i="5"/>
  <c r="P649" i="5"/>
  <c r="BK649" i="5"/>
  <c r="J649" i="5"/>
  <c r="BE649" i="5" s="1"/>
  <c r="BI646" i="5"/>
  <c r="BH646" i="5"/>
  <c r="BG646" i="5"/>
  <c r="BF646" i="5"/>
  <c r="T646" i="5"/>
  <c r="R646" i="5"/>
  <c r="P646" i="5"/>
  <c r="BK646" i="5"/>
  <c r="J646" i="5"/>
  <c r="BE646" i="5"/>
  <c r="BI643" i="5"/>
  <c r="BH643" i="5"/>
  <c r="BG643" i="5"/>
  <c r="BF643" i="5"/>
  <c r="T643" i="5"/>
  <c r="T642" i="5" s="1"/>
  <c r="R643" i="5"/>
  <c r="R642" i="5"/>
  <c r="P643" i="5"/>
  <c r="P642" i="5" s="1"/>
  <c r="BK643" i="5"/>
  <c r="BK642" i="5"/>
  <c r="J642" i="5"/>
  <c r="J81" i="5" s="1"/>
  <c r="J643" i="5"/>
  <c r="BE643" i="5" s="1"/>
  <c r="BI641" i="5"/>
  <c r="BH641" i="5"/>
  <c r="BG641" i="5"/>
  <c r="BF641" i="5"/>
  <c r="T641" i="5"/>
  <c r="R641" i="5"/>
  <c r="P641" i="5"/>
  <c r="BK641" i="5"/>
  <c r="J641" i="5"/>
  <c r="BE641" i="5" s="1"/>
  <c r="BI639" i="5"/>
  <c r="BH639" i="5"/>
  <c r="BG639" i="5"/>
  <c r="BF639" i="5"/>
  <c r="T639" i="5"/>
  <c r="R639" i="5"/>
  <c r="P639" i="5"/>
  <c r="BK639" i="5"/>
  <c r="J639" i="5"/>
  <c r="BE639" i="5"/>
  <c r="BI637" i="5"/>
  <c r="BH637" i="5"/>
  <c r="BG637" i="5"/>
  <c r="BF637" i="5"/>
  <c r="T637" i="5"/>
  <c r="R637" i="5"/>
  <c r="P637" i="5"/>
  <c r="BK637" i="5"/>
  <c r="J637" i="5"/>
  <c r="BE637" i="5" s="1"/>
  <c r="BI635" i="5"/>
  <c r="BH635" i="5"/>
  <c r="BG635" i="5"/>
  <c r="BF635" i="5"/>
  <c r="T635" i="5"/>
  <c r="R635" i="5"/>
  <c r="P635" i="5"/>
  <c r="BK635" i="5"/>
  <c r="J635" i="5"/>
  <c r="BE635" i="5"/>
  <c r="BI633" i="5"/>
  <c r="BH633" i="5"/>
  <c r="BG633" i="5"/>
  <c r="BF633" i="5"/>
  <c r="T633" i="5"/>
  <c r="R633" i="5"/>
  <c r="P633" i="5"/>
  <c r="BK633" i="5"/>
  <c r="J633" i="5"/>
  <c r="BE633" i="5" s="1"/>
  <c r="BI631" i="5"/>
  <c r="BH631" i="5"/>
  <c r="BG631" i="5"/>
  <c r="BF631" i="5"/>
  <c r="T631" i="5"/>
  <c r="R631" i="5"/>
  <c r="P631" i="5"/>
  <c r="BK631" i="5"/>
  <c r="J631" i="5"/>
  <c r="BE631" i="5"/>
  <c r="BI628" i="5"/>
  <c r="BH628" i="5"/>
  <c r="BG628" i="5"/>
  <c r="BF628" i="5"/>
  <c r="T628" i="5"/>
  <c r="R628" i="5"/>
  <c r="P628" i="5"/>
  <c r="BK628" i="5"/>
  <c r="J628" i="5"/>
  <c r="BE628" i="5" s="1"/>
  <c r="BI626" i="5"/>
  <c r="BH626" i="5"/>
  <c r="BG626" i="5"/>
  <c r="BF626" i="5"/>
  <c r="T626" i="5"/>
  <c r="R626" i="5"/>
  <c r="P626" i="5"/>
  <c r="BK626" i="5"/>
  <c r="J626" i="5"/>
  <c r="BE626" i="5"/>
  <c r="BI623" i="5"/>
  <c r="BH623" i="5"/>
  <c r="BG623" i="5"/>
  <c r="BF623" i="5"/>
  <c r="T623" i="5"/>
  <c r="R623" i="5"/>
  <c r="P623" i="5"/>
  <c r="BK623" i="5"/>
  <c r="J623" i="5"/>
  <c r="BE623" i="5" s="1"/>
  <c r="BI621" i="5"/>
  <c r="BH621" i="5"/>
  <c r="BG621" i="5"/>
  <c r="BF621" i="5"/>
  <c r="T621" i="5"/>
  <c r="R621" i="5"/>
  <c r="P621" i="5"/>
  <c r="BK621" i="5"/>
  <c r="J621" i="5"/>
  <c r="BE621" i="5"/>
  <c r="BI618" i="5"/>
  <c r="BH618" i="5"/>
  <c r="BG618" i="5"/>
  <c r="BF618" i="5"/>
  <c r="T618" i="5"/>
  <c r="R618" i="5"/>
  <c r="P618" i="5"/>
  <c r="BK618" i="5"/>
  <c r="J618" i="5"/>
  <c r="BE618" i="5" s="1"/>
  <c r="BI616" i="5"/>
  <c r="BH616" i="5"/>
  <c r="BG616" i="5"/>
  <c r="BF616" i="5"/>
  <c r="T616" i="5"/>
  <c r="R616" i="5"/>
  <c r="P616" i="5"/>
  <c r="P609" i="5" s="1"/>
  <c r="BK616" i="5"/>
  <c r="J616" i="5"/>
  <c r="BE616" i="5"/>
  <c r="BI614" i="5"/>
  <c r="BH614" i="5"/>
  <c r="BG614" i="5"/>
  <c r="BF614" i="5"/>
  <c r="T614" i="5"/>
  <c r="T609" i="5" s="1"/>
  <c r="R614" i="5"/>
  <c r="P614" i="5"/>
  <c r="BK614" i="5"/>
  <c r="J614" i="5"/>
  <c r="BE614" i="5" s="1"/>
  <c r="BI610" i="5"/>
  <c r="BH610" i="5"/>
  <c r="BG610" i="5"/>
  <c r="BF610" i="5"/>
  <c r="T610" i="5"/>
  <c r="R610" i="5"/>
  <c r="R609" i="5" s="1"/>
  <c r="P610" i="5"/>
  <c r="BK610" i="5"/>
  <c r="BK609" i="5" s="1"/>
  <c r="J609" i="5" s="1"/>
  <c r="J80" i="5" s="1"/>
  <c r="J610" i="5"/>
  <c r="BE610" i="5"/>
  <c r="BI608" i="5"/>
  <c r="BH608" i="5"/>
  <c r="BG608" i="5"/>
  <c r="BF608" i="5"/>
  <c r="T608" i="5"/>
  <c r="R608" i="5"/>
  <c r="P608" i="5"/>
  <c r="BK608" i="5"/>
  <c r="J608" i="5"/>
  <c r="BE608" i="5"/>
  <c r="BI606" i="5"/>
  <c r="BH606" i="5"/>
  <c r="BG606" i="5"/>
  <c r="BF606" i="5"/>
  <c r="T606" i="5"/>
  <c r="R606" i="5"/>
  <c r="P606" i="5"/>
  <c r="BK606" i="5"/>
  <c r="J606" i="5"/>
  <c r="BE606" i="5" s="1"/>
  <c r="BI604" i="5"/>
  <c r="BH604" i="5"/>
  <c r="BG604" i="5"/>
  <c r="BF604" i="5"/>
  <c r="T604" i="5"/>
  <c r="R604" i="5"/>
  <c r="P604" i="5"/>
  <c r="BK604" i="5"/>
  <c r="J604" i="5"/>
  <c r="BE604" i="5"/>
  <c r="BI602" i="5"/>
  <c r="BH602" i="5"/>
  <c r="BG602" i="5"/>
  <c r="BF602" i="5"/>
  <c r="T602" i="5"/>
  <c r="R602" i="5"/>
  <c r="P602" i="5"/>
  <c r="BK602" i="5"/>
  <c r="J602" i="5"/>
  <c r="BE602" i="5" s="1"/>
  <c r="BI600" i="5"/>
  <c r="BH600" i="5"/>
  <c r="BG600" i="5"/>
  <c r="BF600" i="5"/>
  <c r="T600" i="5"/>
  <c r="R600" i="5"/>
  <c r="P600" i="5"/>
  <c r="BK600" i="5"/>
  <c r="J600" i="5"/>
  <c r="BE600" i="5"/>
  <c r="BI598" i="5"/>
  <c r="BH598" i="5"/>
  <c r="BG598" i="5"/>
  <c r="BF598" i="5"/>
  <c r="T598" i="5"/>
  <c r="R598" i="5"/>
  <c r="P598" i="5"/>
  <c r="BK598" i="5"/>
  <c r="J598" i="5"/>
  <c r="BE598" i="5" s="1"/>
  <c r="BI596" i="5"/>
  <c r="BH596" i="5"/>
  <c r="BG596" i="5"/>
  <c r="BF596" i="5"/>
  <c r="T596" i="5"/>
  <c r="R596" i="5"/>
  <c r="P596" i="5"/>
  <c r="BK596" i="5"/>
  <c r="J596" i="5"/>
  <c r="BE596" i="5"/>
  <c r="BI594" i="5"/>
  <c r="BH594" i="5"/>
  <c r="BG594" i="5"/>
  <c r="BF594" i="5"/>
  <c r="T594" i="5"/>
  <c r="R594" i="5"/>
  <c r="P594" i="5"/>
  <c r="BK594" i="5"/>
  <c r="J594" i="5"/>
  <c r="BE594" i="5" s="1"/>
  <c r="BI592" i="5"/>
  <c r="BH592" i="5"/>
  <c r="BG592" i="5"/>
  <c r="BF592" i="5"/>
  <c r="T592" i="5"/>
  <c r="R592" i="5"/>
  <c r="P592" i="5"/>
  <c r="BK592" i="5"/>
  <c r="J592" i="5"/>
  <c r="BE592" i="5"/>
  <c r="BI590" i="5"/>
  <c r="BH590" i="5"/>
  <c r="BG590" i="5"/>
  <c r="BF590" i="5"/>
  <c r="T590" i="5"/>
  <c r="T589" i="5" s="1"/>
  <c r="R590" i="5"/>
  <c r="R589" i="5"/>
  <c r="P590" i="5"/>
  <c r="P589" i="5" s="1"/>
  <c r="BK590" i="5"/>
  <c r="BK589" i="5"/>
  <c r="J589" i="5"/>
  <c r="J79" i="5" s="1"/>
  <c r="J590" i="5"/>
  <c r="BE590" i="5" s="1"/>
  <c r="BI588" i="5"/>
  <c r="BH588" i="5"/>
  <c r="BG588" i="5"/>
  <c r="BF588" i="5"/>
  <c r="T588" i="5"/>
  <c r="R588" i="5"/>
  <c r="P588" i="5"/>
  <c r="BK588" i="5"/>
  <c r="J588" i="5"/>
  <c r="BE588" i="5" s="1"/>
  <c r="BI586" i="5"/>
  <c r="BH586" i="5"/>
  <c r="BG586" i="5"/>
  <c r="BF586" i="5"/>
  <c r="T586" i="5"/>
  <c r="R586" i="5"/>
  <c r="P586" i="5"/>
  <c r="BK586" i="5"/>
  <c r="J586" i="5"/>
  <c r="BE586" i="5"/>
  <c r="BI584" i="5"/>
  <c r="BH584" i="5"/>
  <c r="BG584" i="5"/>
  <c r="BF584" i="5"/>
  <c r="T584" i="5"/>
  <c r="R584" i="5"/>
  <c r="P584" i="5"/>
  <c r="BK584" i="5"/>
  <c r="J584" i="5"/>
  <c r="BE584" i="5" s="1"/>
  <c r="BI582" i="5"/>
  <c r="BH582" i="5"/>
  <c r="BG582" i="5"/>
  <c r="BF582" i="5"/>
  <c r="T582" i="5"/>
  <c r="R582" i="5"/>
  <c r="P582" i="5"/>
  <c r="BK582" i="5"/>
  <c r="J582" i="5"/>
  <c r="BE582" i="5"/>
  <c r="BI580" i="5"/>
  <c r="BH580" i="5"/>
  <c r="BG580" i="5"/>
  <c r="BF580" i="5"/>
  <c r="T580" i="5"/>
  <c r="R580" i="5"/>
  <c r="P580" i="5"/>
  <c r="BK580" i="5"/>
  <c r="J580" i="5"/>
  <c r="BE580" i="5" s="1"/>
  <c r="BI578" i="5"/>
  <c r="BH578" i="5"/>
  <c r="BG578" i="5"/>
  <c r="BF578" i="5"/>
  <c r="T578" i="5"/>
  <c r="R578" i="5"/>
  <c r="P578" i="5"/>
  <c r="BK578" i="5"/>
  <c r="J578" i="5"/>
  <c r="BE578" i="5"/>
  <c r="BI576" i="5"/>
  <c r="BH576" i="5"/>
  <c r="BG576" i="5"/>
  <c r="BF576" i="5"/>
  <c r="T576" i="5"/>
  <c r="T575" i="5" s="1"/>
  <c r="R576" i="5"/>
  <c r="R575" i="5"/>
  <c r="P576" i="5"/>
  <c r="P575" i="5" s="1"/>
  <c r="BK576" i="5"/>
  <c r="BK575" i="5"/>
  <c r="J575" i="5"/>
  <c r="J78" i="5" s="1"/>
  <c r="J576" i="5"/>
  <c r="BE576" i="5" s="1"/>
  <c r="BI574" i="5"/>
  <c r="BH574" i="5"/>
  <c r="BG574" i="5"/>
  <c r="BF574" i="5"/>
  <c r="T574" i="5"/>
  <c r="R574" i="5"/>
  <c r="P574" i="5"/>
  <c r="BK574" i="5"/>
  <c r="J574" i="5"/>
  <c r="BE574" i="5" s="1"/>
  <c r="BI570" i="5"/>
  <c r="BH570" i="5"/>
  <c r="BG570" i="5"/>
  <c r="BF570" i="5"/>
  <c r="T570" i="5"/>
  <c r="R570" i="5"/>
  <c r="P570" i="5"/>
  <c r="BK570" i="5"/>
  <c r="J570" i="5"/>
  <c r="BE570" i="5"/>
  <c r="BI566" i="5"/>
  <c r="BH566" i="5"/>
  <c r="BG566" i="5"/>
  <c r="BF566" i="5"/>
  <c r="T566" i="5"/>
  <c r="R566" i="5"/>
  <c r="P566" i="5"/>
  <c r="BK566" i="5"/>
  <c r="J566" i="5"/>
  <c r="BE566" i="5" s="1"/>
  <c r="BI564" i="5"/>
  <c r="BH564" i="5"/>
  <c r="BG564" i="5"/>
  <c r="BF564" i="5"/>
  <c r="T564" i="5"/>
  <c r="R564" i="5"/>
  <c r="P564" i="5"/>
  <c r="BK564" i="5"/>
  <c r="J564" i="5"/>
  <c r="BE564" i="5"/>
  <c r="BI562" i="5"/>
  <c r="BH562" i="5"/>
  <c r="BG562" i="5"/>
  <c r="BF562" i="5"/>
  <c r="T562" i="5"/>
  <c r="R562" i="5"/>
  <c r="P562" i="5"/>
  <c r="BK562" i="5"/>
  <c r="J562" i="5"/>
  <c r="BE562" i="5" s="1"/>
  <c r="BI560" i="5"/>
  <c r="BH560" i="5"/>
  <c r="BG560" i="5"/>
  <c r="BF560" i="5"/>
  <c r="T560" i="5"/>
  <c r="R560" i="5"/>
  <c r="P560" i="5"/>
  <c r="BK560" i="5"/>
  <c r="J560" i="5"/>
  <c r="BE560" i="5"/>
  <c r="BI558" i="5"/>
  <c r="BH558" i="5"/>
  <c r="BG558" i="5"/>
  <c r="BF558" i="5"/>
  <c r="T558" i="5"/>
  <c r="R558" i="5"/>
  <c r="P558" i="5"/>
  <c r="BK558" i="5"/>
  <c r="J558" i="5"/>
  <c r="BE558" i="5" s="1"/>
  <c r="BI556" i="5"/>
  <c r="BH556" i="5"/>
  <c r="BG556" i="5"/>
  <c r="BF556" i="5"/>
  <c r="T556" i="5"/>
  <c r="R556" i="5"/>
  <c r="R555" i="5" s="1"/>
  <c r="P556" i="5"/>
  <c r="BK556" i="5"/>
  <c r="BK555" i="5" s="1"/>
  <c r="J555" i="5" s="1"/>
  <c r="J77" i="5" s="1"/>
  <c r="J556" i="5"/>
  <c r="BE556" i="5"/>
  <c r="BI554" i="5"/>
  <c r="BH554" i="5"/>
  <c r="BG554" i="5"/>
  <c r="BF554" i="5"/>
  <c r="T554" i="5"/>
  <c r="R554" i="5"/>
  <c r="P554" i="5"/>
  <c r="BK554" i="5"/>
  <c r="J554" i="5"/>
  <c r="BE554" i="5"/>
  <c r="BI552" i="5"/>
  <c r="BH552" i="5"/>
  <c r="BG552" i="5"/>
  <c r="BF552" i="5"/>
  <c r="T552" i="5"/>
  <c r="R552" i="5"/>
  <c r="P552" i="5"/>
  <c r="BK552" i="5"/>
  <c r="J552" i="5"/>
  <c r="BE552" i="5" s="1"/>
  <c r="BI550" i="5"/>
  <c r="BH550" i="5"/>
  <c r="BG550" i="5"/>
  <c r="BF550" i="5"/>
  <c r="T550" i="5"/>
  <c r="R550" i="5"/>
  <c r="P550" i="5"/>
  <c r="BK550" i="5"/>
  <c r="J550" i="5"/>
  <c r="BE550" i="5"/>
  <c r="BI548" i="5"/>
  <c r="BH548" i="5"/>
  <c r="BG548" i="5"/>
  <c r="BF548" i="5"/>
  <c r="T548" i="5"/>
  <c r="T545" i="5" s="1"/>
  <c r="R548" i="5"/>
  <c r="P548" i="5"/>
  <c r="BK548" i="5"/>
  <c r="J548" i="5"/>
  <c r="BE548" i="5" s="1"/>
  <c r="BI546" i="5"/>
  <c r="BH546" i="5"/>
  <c r="BG546" i="5"/>
  <c r="BF546" i="5"/>
  <c r="T546" i="5"/>
  <c r="R546" i="5"/>
  <c r="R545" i="5" s="1"/>
  <c r="P546" i="5"/>
  <c r="BK546" i="5"/>
  <c r="BK545" i="5" s="1"/>
  <c r="J545" i="5" s="1"/>
  <c r="J76" i="5" s="1"/>
  <c r="J546" i="5"/>
  <c r="BE546" i="5"/>
  <c r="BI544" i="5"/>
  <c r="BH544" i="5"/>
  <c r="BG544" i="5"/>
  <c r="BF544" i="5"/>
  <c r="T544" i="5"/>
  <c r="R544" i="5"/>
  <c r="P544" i="5"/>
  <c r="BK544" i="5"/>
  <c r="J544" i="5"/>
  <c r="BE544" i="5"/>
  <c r="BI541" i="5"/>
  <c r="BH541" i="5"/>
  <c r="BG541" i="5"/>
  <c r="BF541" i="5"/>
  <c r="T541" i="5"/>
  <c r="R541" i="5"/>
  <c r="P541" i="5"/>
  <c r="BK541" i="5"/>
  <c r="J541" i="5"/>
  <c r="BE541" i="5" s="1"/>
  <c r="BI539" i="5"/>
  <c r="BH539" i="5"/>
  <c r="BG539" i="5"/>
  <c r="BF539" i="5"/>
  <c r="T539" i="5"/>
  <c r="R539" i="5"/>
  <c r="P539" i="5"/>
  <c r="BK539" i="5"/>
  <c r="J539" i="5"/>
  <c r="BE539" i="5"/>
  <c r="BI536" i="5"/>
  <c r="BH536" i="5"/>
  <c r="BG536" i="5"/>
  <c r="BF536" i="5"/>
  <c r="T536" i="5"/>
  <c r="T535" i="5" s="1"/>
  <c r="R536" i="5"/>
  <c r="R535" i="5"/>
  <c r="P536" i="5"/>
  <c r="BK536" i="5"/>
  <c r="BK535" i="5"/>
  <c r="J535" i="5"/>
  <c r="J75" i="5" s="1"/>
  <c r="J536" i="5"/>
  <c r="BE536" i="5" s="1"/>
  <c r="BI534" i="5"/>
  <c r="BH534" i="5"/>
  <c r="BG534" i="5"/>
  <c r="BF534" i="5"/>
  <c r="T534" i="5"/>
  <c r="R534" i="5"/>
  <c r="P534" i="5"/>
  <c r="BK534" i="5"/>
  <c r="J534" i="5"/>
  <c r="BE534" i="5" s="1"/>
  <c r="BI532" i="5"/>
  <c r="BH532" i="5"/>
  <c r="BG532" i="5"/>
  <c r="BF532" i="5"/>
  <c r="T532" i="5"/>
  <c r="R532" i="5"/>
  <c r="P532" i="5"/>
  <c r="BK532" i="5"/>
  <c r="J532" i="5"/>
  <c r="BE532" i="5"/>
  <c r="BI530" i="5"/>
  <c r="BH530" i="5"/>
  <c r="BG530" i="5"/>
  <c r="BF530" i="5"/>
  <c r="T530" i="5"/>
  <c r="R530" i="5"/>
  <c r="P530" i="5"/>
  <c r="BK530" i="5"/>
  <c r="J530" i="5"/>
  <c r="BE530" i="5" s="1"/>
  <c r="BI528" i="5"/>
  <c r="BH528" i="5"/>
  <c r="BG528" i="5"/>
  <c r="BF528" i="5"/>
  <c r="T528" i="5"/>
  <c r="R528" i="5"/>
  <c r="P528" i="5"/>
  <c r="BK528" i="5"/>
  <c r="J528" i="5"/>
  <c r="BE528" i="5"/>
  <c r="BI526" i="5"/>
  <c r="BH526" i="5"/>
  <c r="BG526" i="5"/>
  <c r="BF526" i="5"/>
  <c r="T526" i="5"/>
  <c r="R526" i="5"/>
  <c r="P526" i="5"/>
  <c r="BK526" i="5"/>
  <c r="J526" i="5"/>
  <c r="BE526" i="5" s="1"/>
  <c r="BI524" i="5"/>
  <c r="BH524" i="5"/>
  <c r="BG524" i="5"/>
  <c r="BF524" i="5"/>
  <c r="T524" i="5"/>
  <c r="R524" i="5"/>
  <c r="P524" i="5"/>
  <c r="BK524" i="5"/>
  <c r="J524" i="5"/>
  <c r="BE524" i="5"/>
  <c r="BI522" i="5"/>
  <c r="BH522" i="5"/>
  <c r="BG522" i="5"/>
  <c r="BF522" i="5"/>
  <c r="T522" i="5"/>
  <c r="R522" i="5"/>
  <c r="P522" i="5"/>
  <c r="BK522" i="5"/>
  <c r="J522" i="5"/>
  <c r="BE522" i="5" s="1"/>
  <c r="BI520" i="5"/>
  <c r="BH520" i="5"/>
  <c r="BG520" i="5"/>
  <c r="BF520" i="5"/>
  <c r="T520" i="5"/>
  <c r="R520" i="5"/>
  <c r="P520" i="5"/>
  <c r="P515" i="5" s="1"/>
  <c r="BK520" i="5"/>
  <c r="J520" i="5"/>
  <c r="BE520" i="5"/>
  <c r="BI518" i="5"/>
  <c r="BH518" i="5"/>
  <c r="BG518" i="5"/>
  <c r="BF518" i="5"/>
  <c r="T518" i="5"/>
  <c r="T515" i="5" s="1"/>
  <c r="R518" i="5"/>
  <c r="P518" i="5"/>
  <c r="BK518" i="5"/>
  <c r="J518" i="5"/>
  <c r="BE518" i="5" s="1"/>
  <c r="BI516" i="5"/>
  <c r="BH516" i="5"/>
  <c r="BG516" i="5"/>
  <c r="BF516" i="5"/>
  <c r="T516" i="5"/>
  <c r="R516" i="5"/>
  <c r="R515" i="5" s="1"/>
  <c r="P516" i="5"/>
  <c r="BK516" i="5"/>
  <c r="BK515" i="5" s="1"/>
  <c r="J515" i="5" s="1"/>
  <c r="J74" i="5" s="1"/>
  <c r="J516" i="5"/>
  <c r="BE516" i="5"/>
  <c r="BI514" i="5"/>
  <c r="BH514" i="5"/>
  <c r="BG514" i="5"/>
  <c r="BF514" i="5"/>
  <c r="T514" i="5"/>
  <c r="R514" i="5"/>
  <c r="P514" i="5"/>
  <c r="BK514" i="5"/>
  <c r="J514" i="5"/>
  <c r="BE514" i="5"/>
  <c r="BI512" i="5"/>
  <c r="BH512" i="5"/>
  <c r="BG512" i="5"/>
  <c r="BF512" i="5"/>
  <c r="T512" i="5"/>
  <c r="R512" i="5"/>
  <c r="P512" i="5"/>
  <c r="BK512" i="5"/>
  <c r="J512" i="5"/>
  <c r="BE512" i="5" s="1"/>
  <c r="BI510" i="5"/>
  <c r="BH510" i="5"/>
  <c r="BG510" i="5"/>
  <c r="BF510" i="5"/>
  <c r="T510" i="5"/>
  <c r="R510" i="5"/>
  <c r="P510" i="5"/>
  <c r="BK510" i="5"/>
  <c r="J510" i="5"/>
  <c r="BE510" i="5"/>
  <c r="BI508" i="5"/>
  <c r="BH508" i="5"/>
  <c r="BG508" i="5"/>
  <c r="BF508" i="5"/>
  <c r="T508" i="5"/>
  <c r="R508" i="5"/>
  <c r="P508" i="5"/>
  <c r="BK508" i="5"/>
  <c r="J508" i="5"/>
  <c r="BE508" i="5" s="1"/>
  <c r="BI506" i="5"/>
  <c r="BH506" i="5"/>
  <c r="BG506" i="5"/>
  <c r="BF506" i="5"/>
  <c r="T506" i="5"/>
  <c r="R506" i="5"/>
  <c r="P506" i="5"/>
  <c r="BK506" i="5"/>
  <c r="J506" i="5"/>
  <c r="BE506" i="5"/>
  <c r="BI504" i="5"/>
  <c r="BH504" i="5"/>
  <c r="BG504" i="5"/>
  <c r="BF504" i="5"/>
  <c r="T504" i="5"/>
  <c r="R504" i="5"/>
  <c r="P504" i="5"/>
  <c r="BK504" i="5"/>
  <c r="J504" i="5"/>
  <c r="BE504" i="5" s="1"/>
  <c r="BI502" i="5"/>
  <c r="BH502" i="5"/>
  <c r="BG502" i="5"/>
  <c r="BF502" i="5"/>
  <c r="T502" i="5"/>
  <c r="R502" i="5"/>
  <c r="P502" i="5"/>
  <c r="BK502" i="5"/>
  <c r="J502" i="5"/>
  <c r="BE502" i="5"/>
  <c r="BI500" i="5"/>
  <c r="BH500" i="5"/>
  <c r="BG500" i="5"/>
  <c r="BF500" i="5"/>
  <c r="T500" i="5"/>
  <c r="R500" i="5"/>
  <c r="P500" i="5"/>
  <c r="BK500" i="5"/>
  <c r="J500" i="5"/>
  <c r="BE500" i="5" s="1"/>
  <c r="BI498" i="5"/>
  <c r="BH498" i="5"/>
  <c r="BG498" i="5"/>
  <c r="BF498" i="5"/>
  <c r="T498" i="5"/>
  <c r="R498" i="5"/>
  <c r="P498" i="5"/>
  <c r="BK498" i="5"/>
  <c r="J498" i="5"/>
  <c r="BE498" i="5"/>
  <c r="BI496" i="5"/>
  <c r="BH496" i="5"/>
  <c r="BG496" i="5"/>
  <c r="BF496" i="5"/>
  <c r="T496" i="5"/>
  <c r="R496" i="5"/>
  <c r="P496" i="5"/>
  <c r="BK496" i="5"/>
  <c r="J496" i="5"/>
  <c r="BE496" i="5" s="1"/>
  <c r="BI494" i="5"/>
  <c r="BH494" i="5"/>
  <c r="BG494" i="5"/>
  <c r="BF494" i="5"/>
  <c r="T494" i="5"/>
  <c r="R494" i="5"/>
  <c r="P494" i="5"/>
  <c r="BK494" i="5"/>
  <c r="J494" i="5"/>
  <c r="BE494" i="5"/>
  <c r="BI492" i="5"/>
  <c r="BH492" i="5"/>
  <c r="BG492" i="5"/>
  <c r="BF492" i="5"/>
  <c r="T492" i="5"/>
  <c r="T491" i="5" s="1"/>
  <c r="R492" i="5"/>
  <c r="R491" i="5"/>
  <c r="P492" i="5"/>
  <c r="BK492" i="5"/>
  <c r="BK491" i="5"/>
  <c r="J491" i="5"/>
  <c r="J73" i="5" s="1"/>
  <c r="J492" i="5"/>
  <c r="BE492" i="5" s="1"/>
  <c r="BI490" i="5"/>
  <c r="BH490" i="5"/>
  <c r="BG490" i="5"/>
  <c r="BF490" i="5"/>
  <c r="T490" i="5"/>
  <c r="R490" i="5"/>
  <c r="P490" i="5"/>
  <c r="BK490" i="5"/>
  <c r="J490" i="5"/>
  <c r="BE490" i="5" s="1"/>
  <c r="BI488" i="5"/>
  <c r="BH488" i="5"/>
  <c r="BG488" i="5"/>
  <c r="BF488" i="5"/>
  <c r="T488" i="5"/>
  <c r="R488" i="5"/>
  <c r="P488" i="5"/>
  <c r="BK488" i="5"/>
  <c r="J488" i="5"/>
  <c r="BE488" i="5"/>
  <c r="BI486" i="5"/>
  <c r="BH486" i="5"/>
  <c r="BG486" i="5"/>
  <c r="BF486" i="5"/>
  <c r="T486" i="5"/>
  <c r="R486" i="5"/>
  <c r="R485" i="5"/>
  <c r="P486" i="5"/>
  <c r="P485" i="5" s="1"/>
  <c r="BK486" i="5"/>
  <c r="BK485" i="5"/>
  <c r="J485" i="5"/>
  <c r="J72" i="5" s="1"/>
  <c r="J486" i="5"/>
  <c r="BE486" i="5" s="1"/>
  <c r="BI484" i="5"/>
  <c r="BH484" i="5"/>
  <c r="BG484" i="5"/>
  <c r="BF484" i="5"/>
  <c r="T484" i="5"/>
  <c r="R484" i="5"/>
  <c r="P484" i="5"/>
  <c r="BK484" i="5"/>
  <c r="J484" i="5"/>
  <c r="BE484" i="5" s="1"/>
  <c r="BI482" i="5"/>
  <c r="BH482" i="5"/>
  <c r="BG482" i="5"/>
  <c r="BF482" i="5"/>
  <c r="T482" i="5"/>
  <c r="R482" i="5"/>
  <c r="P482" i="5"/>
  <c r="BK482" i="5"/>
  <c r="J482" i="5"/>
  <c r="BE482" i="5"/>
  <c r="BI480" i="5"/>
  <c r="BH480" i="5"/>
  <c r="BG480" i="5"/>
  <c r="BF480" i="5"/>
  <c r="T480" i="5"/>
  <c r="R480" i="5"/>
  <c r="P480" i="5"/>
  <c r="BK480" i="5"/>
  <c r="J480" i="5"/>
  <c r="BE480" i="5" s="1"/>
  <c r="BI477" i="5"/>
  <c r="BH477" i="5"/>
  <c r="BG477" i="5"/>
  <c r="BF477" i="5"/>
  <c r="T477" i="5"/>
  <c r="R477" i="5"/>
  <c r="P477" i="5"/>
  <c r="BK477" i="5"/>
  <c r="J477" i="5"/>
  <c r="BE477" i="5"/>
  <c r="BI474" i="5"/>
  <c r="BH474" i="5"/>
  <c r="BG474" i="5"/>
  <c r="BF474" i="5"/>
  <c r="T474" i="5"/>
  <c r="R474" i="5"/>
  <c r="P474" i="5"/>
  <c r="BK474" i="5"/>
  <c r="J474" i="5"/>
  <c r="BE474" i="5" s="1"/>
  <c r="BI472" i="5"/>
  <c r="BH472" i="5"/>
  <c r="BG472" i="5"/>
  <c r="BF472" i="5"/>
  <c r="T472" i="5"/>
  <c r="R472" i="5"/>
  <c r="P472" i="5"/>
  <c r="P467" i="5" s="1"/>
  <c r="BK472" i="5"/>
  <c r="J472" i="5"/>
  <c r="BE472" i="5"/>
  <c r="BI470" i="5"/>
  <c r="BH470" i="5"/>
  <c r="BG470" i="5"/>
  <c r="BF470" i="5"/>
  <c r="T470" i="5"/>
  <c r="T467" i="5" s="1"/>
  <c r="R470" i="5"/>
  <c r="P470" i="5"/>
  <c r="BK470" i="5"/>
  <c r="J470" i="5"/>
  <c r="BE470" i="5" s="1"/>
  <c r="BI468" i="5"/>
  <c r="BH468" i="5"/>
  <c r="BG468" i="5"/>
  <c r="BF468" i="5"/>
  <c r="T468" i="5"/>
  <c r="R468" i="5"/>
  <c r="R467" i="5" s="1"/>
  <c r="P468" i="5"/>
  <c r="BK468" i="5"/>
  <c r="BK467" i="5" s="1"/>
  <c r="J467" i="5" s="1"/>
  <c r="J71" i="5" s="1"/>
  <c r="J468" i="5"/>
  <c r="BE468" i="5"/>
  <c r="BI466" i="5"/>
  <c r="BH466" i="5"/>
  <c r="BG466" i="5"/>
  <c r="BF466" i="5"/>
  <c r="T466" i="5"/>
  <c r="R466" i="5"/>
  <c r="P466" i="5"/>
  <c r="BK466" i="5"/>
  <c r="J466" i="5"/>
  <c r="BE466" i="5"/>
  <c r="BI464" i="5"/>
  <c r="BH464" i="5"/>
  <c r="BG464" i="5"/>
  <c r="BF464" i="5"/>
  <c r="T464" i="5"/>
  <c r="R464" i="5"/>
  <c r="P464" i="5"/>
  <c r="BK464" i="5"/>
  <c r="J464" i="5"/>
  <c r="BE464" i="5" s="1"/>
  <c r="BI461" i="5"/>
  <c r="BH461" i="5"/>
  <c r="BG461" i="5"/>
  <c r="BF461" i="5"/>
  <c r="T461" i="5"/>
  <c r="R461" i="5"/>
  <c r="P461" i="5"/>
  <c r="BK461" i="5"/>
  <c r="J461" i="5"/>
  <c r="BE461" i="5"/>
  <c r="BI459" i="5"/>
  <c r="BH459" i="5"/>
  <c r="BG459" i="5"/>
  <c r="BF459" i="5"/>
  <c r="T459" i="5"/>
  <c r="R459" i="5"/>
  <c r="P459" i="5"/>
  <c r="BK459" i="5"/>
  <c r="J459" i="5"/>
  <c r="BE459" i="5" s="1"/>
  <c r="BI453" i="5"/>
  <c r="BH453" i="5"/>
  <c r="BG453" i="5"/>
  <c r="BF453" i="5"/>
  <c r="T453" i="5"/>
  <c r="R453" i="5"/>
  <c r="P453" i="5"/>
  <c r="BK453" i="5"/>
  <c r="J453" i="5"/>
  <c r="BE453" i="5"/>
  <c r="BI451" i="5"/>
  <c r="BH451" i="5"/>
  <c r="BG451" i="5"/>
  <c r="BF451" i="5"/>
  <c r="T451" i="5"/>
  <c r="R451" i="5"/>
  <c r="P451" i="5"/>
  <c r="BK451" i="5"/>
  <c r="J451" i="5"/>
  <c r="BE451" i="5" s="1"/>
  <c r="BI446" i="5"/>
  <c r="BH446" i="5"/>
  <c r="BG446" i="5"/>
  <c r="BF446" i="5"/>
  <c r="T446" i="5"/>
  <c r="R446" i="5"/>
  <c r="P446" i="5"/>
  <c r="BK446" i="5"/>
  <c r="J446" i="5"/>
  <c r="BE446" i="5"/>
  <c r="BI444" i="5"/>
  <c r="BH444" i="5"/>
  <c r="BG444" i="5"/>
  <c r="BF444" i="5"/>
  <c r="T444" i="5"/>
  <c r="R444" i="5"/>
  <c r="P444" i="5"/>
  <c r="BK444" i="5"/>
  <c r="J444" i="5"/>
  <c r="BE444" i="5" s="1"/>
  <c r="BI439" i="5"/>
  <c r="BH439" i="5"/>
  <c r="BG439" i="5"/>
  <c r="BF439" i="5"/>
  <c r="T439" i="5"/>
  <c r="R439" i="5"/>
  <c r="P439" i="5"/>
  <c r="BK439" i="5"/>
  <c r="J439" i="5"/>
  <c r="BE439" i="5"/>
  <c r="BI437" i="5"/>
  <c r="BH437" i="5"/>
  <c r="BG437" i="5"/>
  <c r="BF437" i="5"/>
  <c r="T437" i="5"/>
  <c r="R437" i="5"/>
  <c r="P437" i="5"/>
  <c r="BK437" i="5"/>
  <c r="J437" i="5"/>
  <c r="BE437" i="5" s="1"/>
  <c r="BI432" i="5"/>
  <c r="BH432" i="5"/>
  <c r="BG432" i="5"/>
  <c r="BF432" i="5"/>
  <c r="T432" i="5"/>
  <c r="R432" i="5"/>
  <c r="P432" i="5"/>
  <c r="BK432" i="5"/>
  <c r="J432" i="5"/>
  <c r="BE432" i="5"/>
  <c r="BI430" i="5"/>
  <c r="BH430" i="5"/>
  <c r="BG430" i="5"/>
  <c r="BF430" i="5"/>
  <c r="T430" i="5"/>
  <c r="R430" i="5"/>
  <c r="P430" i="5"/>
  <c r="BK430" i="5"/>
  <c r="J430" i="5"/>
  <c r="BE430" i="5" s="1"/>
  <c r="BI425" i="5"/>
  <c r="BH425" i="5"/>
  <c r="BG425" i="5"/>
  <c r="BF425" i="5"/>
  <c r="T425" i="5"/>
  <c r="R425" i="5"/>
  <c r="P425" i="5"/>
  <c r="BK425" i="5"/>
  <c r="J425" i="5"/>
  <c r="BE425" i="5"/>
  <c r="BI423" i="5"/>
  <c r="BH423" i="5"/>
  <c r="BG423" i="5"/>
  <c r="BF423" i="5"/>
  <c r="T423" i="5"/>
  <c r="R423" i="5"/>
  <c r="P423" i="5"/>
  <c r="BK423" i="5"/>
  <c r="J423" i="5"/>
  <c r="BE423" i="5" s="1"/>
  <c r="BI418" i="5"/>
  <c r="BH418" i="5"/>
  <c r="BG418" i="5"/>
  <c r="BF418" i="5"/>
  <c r="T418" i="5"/>
  <c r="R418" i="5"/>
  <c r="R417" i="5" s="1"/>
  <c r="R416" i="5" s="1"/>
  <c r="P418" i="5"/>
  <c r="BK418" i="5"/>
  <c r="BK417" i="5"/>
  <c r="J418" i="5"/>
  <c r="BE418" i="5" s="1"/>
  <c r="BI415" i="5"/>
  <c r="BH415" i="5"/>
  <c r="BG415" i="5"/>
  <c r="BF415" i="5"/>
  <c r="T415" i="5"/>
  <c r="T414" i="5" s="1"/>
  <c r="R415" i="5"/>
  <c r="R414" i="5"/>
  <c r="P415" i="5"/>
  <c r="P414" i="5" s="1"/>
  <c r="BK415" i="5"/>
  <c r="BK414" i="5"/>
  <c r="J414" i="5"/>
  <c r="J68" i="5" s="1"/>
  <c r="J415" i="5"/>
  <c r="BE415" i="5" s="1"/>
  <c r="BI410" i="5"/>
  <c r="BH410" i="5"/>
  <c r="BG410" i="5"/>
  <c r="BF410" i="5"/>
  <c r="T410" i="5"/>
  <c r="R410" i="5"/>
  <c r="P410" i="5"/>
  <c r="BK410" i="5"/>
  <c r="J410" i="5"/>
  <c r="BE410" i="5" s="1"/>
  <c r="BI408" i="5"/>
  <c r="BH408" i="5"/>
  <c r="BG408" i="5"/>
  <c r="BF408" i="5"/>
  <c r="T408" i="5"/>
  <c r="R408" i="5"/>
  <c r="P408" i="5"/>
  <c r="BK408" i="5"/>
  <c r="J408" i="5"/>
  <c r="BE408" i="5"/>
  <c r="BI404" i="5"/>
  <c r="BH404" i="5"/>
  <c r="BG404" i="5"/>
  <c r="BF404" i="5"/>
  <c r="T404" i="5"/>
  <c r="R404" i="5"/>
  <c r="P404" i="5"/>
  <c r="BK404" i="5"/>
  <c r="J404" i="5"/>
  <c r="BE404" i="5" s="1"/>
  <c r="BI398" i="5"/>
  <c r="BH398" i="5"/>
  <c r="BG398" i="5"/>
  <c r="BF398" i="5"/>
  <c r="T398" i="5"/>
  <c r="R398" i="5"/>
  <c r="P398" i="5"/>
  <c r="BK398" i="5"/>
  <c r="J398" i="5"/>
  <c r="BE398" i="5"/>
  <c r="BI396" i="5"/>
  <c r="BH396" i="5"/>
  <c r="BG396" i="5"/>
  <c r="BF396" i="5"/>
  <c r="T396" i="5"/>
  <c r="R396" i="5"/>
  <c r="P396" i="5"/>
  <c r="BK396" i="5"/>
  <c r="J396" i="5"/>
  <c r="BE396" i="5" s="1"/>
  <c r="BI394" i="5"/>
  <c r="BH394" i="5"/>
  <c r="BG394" i="5"/>
  <c r="BF394" i="5"/>
  <c r="T394" i="5"/>
  <c r="R394" i="5"/>
  <c r="P394" i="5"/>
  <c r="BK394" i="5"/>
  <c r="J394" i="5"/>
  <c r="BE394" i="5"/>
  <c r="BI392" i="5"/>
  <c r="BH392" i="5"/>
  <c r="BG392" i="5"/>
  <c r="BF392" i="5"/>
  <c r="T392" i="5"/>
  <c r="R392" i="5"/>
  <c r="P392" i="5"/>
  <c r="BK392" i="5"/>
  <c r="J392" i="5"/>
  <c r="BE392" i="5" s="1"/>
  <c r="BI390" i="5"/>
  <c r="BH390" i="5"/>
  <c r="BG390" i="5"/>
  <c r="BF390" i="5"/>
  <c r="T390" i="5"/>
  <c r="R390" i="5"/>
  <c r="P390" i="5"/>
  <c r="BK390" i="5"/>
  <c r="J390" i="5"/>
  <c r="BE390" i="5"/>
  <c r="BI388" i="5"/>
  <c r="BH388" i="5"/>
  <c r="BG388" i="5"/>
  <c r="BF388" i="5"/>
  <c r="T388" i="5"/>
  <c r="R388" i="5"/>
  <c r="P388" i="5"/>
  <c r="BK388" i="5"/>
  <c r="J388" i="5"/>
  <c r="BE388" i="5" s="1"/>
  <c r="BI386" i="5"/>
  <c r="BH386" i="5"/>
  <c r="BG386" i="5"/>
  <c r="BF386" i="5"/>
  <c r="T386" i="5"/>
  <c r="R386" i="5"/>
  <c r="P386" i="5"/>
  <c r="BK386" i="5"/>
  <c r="J386" i="5"/>
  <c r="BE386" i="5"/>
  <c r="BI384" i="5"/>
  <c r="BH384" i="5"/>
  <c r="BG384" i="5"/>
  <c r="BF384" i="5"/>
  <c r="T384" i="5"/>
  <c r="R384" i="5"/>
  <c r="P384" i="5"/>
  <c r="BK384" i="5"/>
  <c r="J384" i="5"/>
  <c r="BE384" i="5" s="1"/>
  <c r="BI382" i="5"/>
  <c r="BH382" i="5"/>
  <c r="BG382" i="5"/>
  <c r="BF382" i="5"/>
  <c r="T382" i="5"/>
  <c r="R382" i="5"/>
  <c r="P382" i="5"/>
  <c r="BK382" i="5"/>
  <c r="J382" i="5"/>
  <c r="BE382" i="5"/>
  <c r="BI376" i="5"/>
  <c r="BH376" i="5"/>
  <c r="BG376" i="5"/>
  <c r="BF376" i="5"/>
  <c r="T376" i="5"/>
  <c r="R376" i="5"/>
  <c r="P376" i="5"/>
  <c r="BK376" i="5"/>
  <c r="J376" i="5"/>
  <c r="BE376" i="5" s="1"/>
  <c r="BI374" i="5"/>
  <c r="BH374" i="5"/>
  <c r="BG374" i="5"/>
  <c r="BF374" i="5"/>
  <c r="T374" i="5"/>
  <c r="R374" i="5"/>
  <c r="P374" i="5"/>
  <c r="BK374" i="5"/>
  <c r="J374" i="5"/>
  <c r="BE374" i="5"/>
  <c r="BI372" i="5"/>
  <c r="BH372" i="5"/>
  <c r="BG372" i="5"/>
  <c r="BF372" i="5"/>
  <c r="T372" i="5"/>
  <c r="R372" i="5"/>
  <c r="P372" i="5"/>
  <c r="BK372" i="5"/>
  <c r="J372" i="5"/>
  <c r="BE372" i="5" s="1"/>
  <c r="BI370" i="5"/>
  <c r="BH370" i="5"/>
  <c r="BG370" i="5"/>
  <c r="BF370" i="5"/>
  <c r="T370" i="5"/>
  <c r="R370" i="5"/>
  <c r="P370" i="5"/>
  <c r="BK370" i="5"/>
  <c r="J370" i="5"/>
  <c r="BE370" i="5"/>
  <c r="BI368" i="5"/>
  <c r="BH368" i="5"/>
  <c r="BG368" i="5"/>
  <c r="BF368" i="5"/>
  <c r="T368" i="5"/>
  <c r="R368" i="5"/>
  <c r="P368" i="5"/>
  <c r="BK368" i="5"/>
  <c r="J368" i="5"/>
  <c r="BE368" i="5" s="1"/>
  <c r="BI366" i="5"/>
  <c r="BH366" i="5"/>
  <c r="BG366" i="5"/>
  <c r="BF366" i="5"/>
  <c r="T366" i="5"/>
  <c r="R366" i="5"/>
  <c r="P366" i="5"/>
  <c r="BK366" i="5"/>
  <c r="J366" i="5"/>
  <c r="BE366" i="5"/>
  <c r="BI364" i="5"/>
  <c r="BH364" i="5"/>
  <c r="BG364" i="5"/>
  <c r="BF364" i="5"/>
  <c r="T364" i="5"/>
  <c r="R364" i="5"/>
  <c r="P364" i="5"/>
  <c r="BK364" i="5"/>
  <c r="J364" i="5"/>
  <c r="BE364" i="5" s="1"/>
  <c r="BI362" i="5"/>
  <c r="BH362" i="5"/>
  <c r="BG362" i="5"/>
  <c r="BF362" i="5"/>
  <c r="T362" i="5"/>
  <c r="R362" i="5"/>
  <c r="P362" i="5"/>
  <c r="BK362" i="5"/>
  <c r="J362" i="5"/>
  <c r="BE362" i="5"/>
  <c r="BI360" i="5"/>
  <c r="BH360" i="5"/>
  <c r="BG360" i="5"/>
  <c r="BF360" i="5"/>
  <c r="T360" i="5"/>
  <c r="R360" i="5"/>
  <c r="P360" i="5"/>
  <c r="BK360" i="5"/>
  <c r="J360" i="5"/>
  <c r="BE360" i="5" s="1"/>
  <c r="BI358" i="5"/>
  <c r="BH358" i="5"/>
  <c r="BG358" i="5"/>
  <c r="BF358" i="5"/>
  <c r="T358" i="5"/>
  <c r="R358" i="5"/>
  <c r="P358" i="5"/>
  <c r="BK358" i="5"/>
  <c r="J358" i="5"/>
  <c r="BE358" i="5"/>
  <c r="BI354" i="5"/>
  <c r="BH354" i="5"/>
  <c r="BG354" i="5"/>
  <c r="BF354" i="5"/>
  <c r="T354" i="5"/>
  <c r="R354" i="5"/>
  <c r="P354" i="5"/>
  <c r="BK354" i="5"/>
  <c r="J354" i="5"/>
  <c r="BE354" i="5"/>
  <c r="BI348" i="5"/>
  <c r="BH348" i="5"/>
  <c r="BG348" i="5"/>
  <c r="BF348" i="5"/>
  <c r="T348" i="5"/>
  <c r="R348" i="5"/>
  <c r="P348" i="5"/>
  <c r="BK348" i="5"/>
  <c r="J348" i="5"/>
  <c r="BE348" i="5"/>
  <c r="BI346" i="5"/>
  <c r="BH346" i="5"/>
  <c r="BG346" i="5"/>
  <c r="BF346" i="5"/>
  <c r="T346" i="5"/>
  <c r="R346" i="5"/>
  <c r="P346" i="5"/>
  <c r="BK346" i="5"/>
  <c r="J346" i="5"/>
  <c r="BE346" i="5"/>
  <c r="BI344" i="5"/>
  <c r="BH344" i="5"/>
  <c r="BG344" i="5"/>
  <c r="BF344" i="5"/>
  <c r="T344" i="5"/>
  <c r="R344" i="5"/>
  <c r="P344" i="5"/>
  <c r="P337" i="5" s="1"/>
  <c r="BK344" i="5"/>
  <c r="BK337" i="5" s="1"/>
  <c r="J337" i="5" s="1"/>
  <c r="J67" i="5" s="1"/>
  <c r="J344" i="5"/>
  <c r="BE344" i="5"/>
  <c r="BI342" i="5"/>
  <c r="BH342" i="5"/>
  <c r="BG342" i="5"/>
  <c r="BF342" i="5"/>
  <c r="T342" i="5"/>
  <c r="T337" i="5" s="1"/>
  <c r="R342" i="5"/>
  <c r="P342" i="5"/>
  <c r="BK342" i="5"/>
  <c r="J342" i="5"/>
  <c r="BE342" i="5"/>
  <c r="BI338" i="5"/>
  <c r="BH338" i="5"/>
  <c r="BG338" i="5"/>
  <c r="BF338" i="5"/>
  <c r="T338" i="5"/>
  <c r="R338" i="5"/>
  <c r="R337" i="5"/>
  <c r="P338" i="5"/>
  <c r="BK338" i="5"/>
  <c r="J338" i="5"/>
  <c r="BE338" i="5"/>
  <c r="BI335" i="5"/>
  <c r="BH335" i="5"/>
  <c r="BG335" i="5"/>
  <c r="BF335" i="5"/>
  <c r="T335" i="5"/>
  <c r="R335" i="5"/>
  <c r="P335" i="5"/>
  <c r="BK335" i="5"/>
  <c r="J335" i="5"/>
  <c r="BE335" i="5"/>
  <c r="BI333" i="5"/>
  <c r="BH333" i="5"/>
  <c r="BG333" i="5"/>
  <c r="BF333" i="5"/>
  <c r="T333" i="5"/>
  <c r="R333" i="5"/>
  <c r="P333" i="5"/>
  <c r="BK333" i="5"/>
  <c r="J333" i="5"/>
  <c r="BE333" i="5" s="1"/>
  <c r="BI331" i="5"/>
  <c r="BH331" i="5"/>
  <c r="BG331" i="5"/>
  <c r="BF331" i="5"/>
  <c r="T331" i="5"/>
  <c r="R331" i="5"/>
  <c r="P331" i="5"/>
  <c r="BK331" i="5"/>
  <c r="J331" i="5"/>
  <c r="BE331" i="5"/>
  <c r="BI327" i="5"/>
  <c r="BH327" i="5"/>
  <c r="BG327" i="5"/>
  <c r="BF327" i="5"/>
  <c r="T327" i="5"/>
  <c r="R327" i="5"/>
  <c r="P327" i="5"/>
  <c r="BK327" i="5"/>
  <c r="J327" i="5"/>
  <c r="BE327" i="5" s="1"/>
  <c r="BI325" i="5"/>
  <c r="BH325" i="5"/>
  <c r="BG325" i="5"/>
  <c r="BF325" i="5"/>
  <c r="T325" i="5"/>
  <c r="R325" i="5"/>
  <c r="P325" i="5"/>
  <c r="BK325" i="5"/>
  <c r="J325" i="5"/>
  <c r="BE325" i="5"/>
  <c r="BI323" i="5"/>
  <c r="BH323" i="5"/>
  <c r="BG323" i="5"/>
  <c r="BF323" i="5"/>
  <c r="T323" i="5"/>
  <c r="R323" i="5"/>
  <c r="P323" i="5"/>
  <c r="BK323" i="5"/>
  <c r="J323" i="5"/>
  <c r="BE323" i="5" s="1"/>
  <c r="BI321" i="5"/>
  <c r="BH321" i="5"/>
  <c r="BG321" i="5"/>
  <c r="BF321" i="5"/>
  <c r="T321" i="5"/>
  <c r="R321" i="5"/>
  <c r="P321" i="5"/>
  <c r="BK321" i="5"/>
  <c r="J321" i="5"/>
  <c r="BE321" i="5"/>
  <c r="BI316" i="5"/>
  <c r="BH316" i="5"/>
  <c r="BG316" i="5"/>
  <c r="BF316" i="5"/>
  <c r="T316" i="5"/>
  <c r="R316" i="5"/>
  <c r="P316" i="5"/>
  <c r="BK316" i="5"/>
  <c r="J316" i="5"/>
  <c r="BE316" i="5" s="1"/>
  <c r="BI311" i="5"/>
  <c r="BH311" i="5"/>
  <c r="BG311" i="5"/>
  <c r="BF311" i="5"/>
  <c r="T311" i="5"/>
  <c r="R311" i="5"/>
  <c r="P311" i="5"/>
  <c r="BK311" i="5"/>
  <c r="J311" i="5"/>
  <c r="BE311" i="5"/>
  <c r="BI309" i="5"/>
  <c r="BH309" i="5"/>
  <c r="BG309" i="5"/>
  <c r="BF309" i="5"/>
  <c r="T309" i="5"/>
  <c r="R309" i="5"/>
  <c r="P309" i="5"/>
  <c r="BK309" i="5"/>
  <c r="J309" i="5"/>
  <c r="BE309" i="5" s="1"/>
  <c r="BI307" i="5"/>
  <c r="BH307" i="5"/>
  <c r="BG307" i="5"/>
  <c r="BF307" i="5"/>
  <c r="T307" i="5"/>
  <c r="R307" i="5"/>
  <c r="P307" i="5"/>
  <c r="BK307" i="5"/>
  <c r="J307" i="5"/>
  <c r="BE307" i="5"/>
  <c r="BI305" i="5"/>
  <c r="BH305" i="5"/>
  <c r="BG305" i="5"/>
  <c r="BF305" i="5"/>
  <c r="T305" i="5"/>
  <c r="R305" i="5"/>
  <c r="P305" i="5"/>
  <c r="BK305" i="5"/>
  <c r="J305" i="5"/>
  <c r="BE305" i="5" s="1"/>
  <c r="BI303" i="5"/>
  <c r="BH303" i="5"/>
  <c r="BG303" i="5"/>
  <c r="BF303" i="5"/>
  <c r="T303" i="5"/>
  <c r="R303" i="5"/>
  <c r="P303" i="5"/>
  <c r="BK303" i="5"/>
  <c r="J303" i="5"/>
  <c r="BE303" i="5"/>
  <c r="BI299" i="5"/>
  <c r="BH299" i="5"/>
  <c r="BG299" i="5"/>
  <c r="BF299" i="5"/>
  <c r="T299" i="5"/>
  <c r="R299" i="5"/>
  <c r="P299" i="5"/>
  <c r="BK299" i="5"/>
  <c r="J299" i="5"/>
  <c r="BE299" i="5" s="1"/>
  <c r="BI297" i="5"/>
  <c r="BH297" i="5"/>
  <c r="BG297" i="5"/>
  <c r="BF297" i="5"/>
  <c r="T297" i="5"/>
  <c r="R297" i="5"/>
  <c r="P297" i="5"/>
  <c r="P289" i="5" s="1"/>
  <c r="BK297" i="5"/>
  <c r="J297" i="5"/>
  <c r="BE297" i="5"/>
  <c r="BI292" i="5"/>
  <c r="BH292" i="5"/>
  <c r="BG292" i="5"/>
  <c r="BF292" i="5"/>
  <c r="T292" i="5"/>
  <c r="T289" i="5" s="1"/>
  <c r="R292" i="5"/>
  <c r="P292" i="5"/>
  <c r="BK292" i="5"/>
  <c r="J292" i="5"/>
  <c r="BE292" i="5" s="1"/>
  <c r="BI290" i="5"/>
  <c r="BH290" i="5"/>
  <c r="BG290" i="5"/>
  <c r="BF290" i="5"/>
  <c r="T290" i="5"/>
  <c r="R290" i="5"/>
  <c r="R289" i="5"/>
  <c r="P290" i="5"/>
  <c r="BK290" i="5"/>
  <c r="BK289" i="5"/>
  <c r="J289" i="5" s="1"/>
  <c r="J66" i="5" s="1"/>
  <c r="J290" i="5"/>
  <c r="BE290" i="5"/>
  <c r="BI283" i="5"/>
  <c r="BH283" i="5"/>
  <c r="BG283" i="5"/>
  <c r="BF283" i="5"/>
  <c r="T283" i="5"/>
  <c r="R283" i="5"/>
  <c r="P283" i="5"/>
  <c r="BK283" i="5"/>
  <c r="J283" i="5"/>
  <c r="BE283" i="5"/>
  <c r="BI281" i="5"/>
  <c r="BH281" i="5"/>
  <c r="BG281" i="5"/>
  <c r="BF281" i="5"/>
  <c r="T281" i="5"/>
  <c r="R281" i="5"/>
  <c r="P281" i="5"/>
  <c r="BK281" i="5"/>
  <c r="J281" i="5"/>
  <c r="BE281" i="5" s="1"/>
  <c r="BI279" i="5"/>
  <c r="BH279" i="5"/>
  <c r="BG279" i="5"/>
  <c r="BF279" i="5"/>
  <c r="T279" i="5"/>
  <c r="R279" i="5"/>
  <c r="P279" i="5"/>
  <c r="BK279" i="5"/>
  <c r="J279" i="5"/>
  <c r="BE279" i="5"/>
  <c r="BI277" i="5"/>
  <c r="BH277" i="5"/>
  <c r="BG277" i="5"/>
  <c r="BF277" i="5"/>
  <c r="T277" i="5"/>
  <c r="R277" i="5"/>
  <c r="P277" i="5"/>
  <c r="BK277" i="5"/>
  <c r="J277" i="5"/>
  <c r="BE277" i="5" s="1"/>
  <c r="BI275" i="5"/>
  <c r="BH275" i="5"/>
  <c r="BG275" i="5"/>
  <c r="BF275" i="5"/>
  <c r="T275" i="5"/>
  <c r="R275" i="5"/>
  <c r="P275" i="5"/>
  <c r="BK275" i="5"/>
  <c r="J275" i="5"/>
  <c r="BE275" i="5"/>
  <c r="BI273" i="5"/>
  <c r="BH273" i="5"/>
  <c r="BG273" i="5"/>
  <c r="BF273" i="5"/>
  <c r="T273" i="5"/>
  <c r="R273" i="5"/>
  <c r="P273" i="5"/>
  <c r="BK273" i="5"/>
  <c r="J273" i="5"/>
  <c r="BE273" i="5" s="1"/>
  <c r="BI269" i="5"/>
  <c r="BH269" i="5"/>
  <c r="BG269" i="5"/>
  <c r="BF269" i="5"/>
  <c r="T269" i="5"/>
  <c r="R269" i="5"/>
  <c r="P269" i="5"/>
  <c r="BK269" i="5"/>
  <c r="J269" i="5"/>
  <c r="BE269" i="5"/>
  <c r="BI265" i="5"/>
  <c r="BH265" i="5"/>
  <c r="BG265" i="5"/>
  <c r="BF265" i="5"/>
  <c r="T265" i="5"/>
  <c r="R265" i="5"/>
  <c r="P265" i="5"/>
  <c r="BK265" i="5"/>
  <c r="J265" i="5"/>
  <c r="BE265" i="5" s="1"/>
  <c r="BI261" i="5"/>
  <c r="BH261" i="5"/>
  <c r="BG261" i="5"/>
  <c r="BF261" i="5"/>
  <c r="T261" i="5"/>
  <c r="R261" i="5"/>
  <c r="P261" i="5"/>
  <c r="BK261" i="5"/>
  <c r="J261" i="5"/>
  <c r="BE261" i="5"/>
  <c r="BI259" i="5"/>
  <c r="BH259" i="5"/>
  <c r="BG259" i="5"/>
  <c r="BF259" i="5"/>
  <c r="T259" i="5"/>
  <c r="R259" i="5"/>
  <c r="P259" i="5"/>
  <c r="BK259" i="5"/>
  <c r="J259" i="5"/>
  <c r="BE259" i="5" s="1"/>
  <c r="BI257" i="5"/>
  <c r="BH257" i="5"/>
  <c r="BG257" i="5"/>
  <c r="BF257" i="5"/>
  <c r="T257" i="5"/>
  <c r="R257" i="5"/>
  <c r="P257" i="5"/>
  <c r="BK257" i="5"/>
  <c r="J257" i="5"/>
  <c r="BE257" i="5"/>
  <c r="BI255" i="5"/>
  <c r="BH255" i="5"/>
  <c r="BG255" i="5"/>
  <c r="BF255" i="5"/>
  <c r="T255" i="5"/>
  <c r="R255" i="5"/>
  <c r="R250" i="5" s="1"/>
  <c r="P255" i="5"/>
  <c r="BK255" i="5"/>
  <c r="J255" i="5"/>
  <c r="BE255" i="5" s="1"/>
  <c r="BI253" i="5"/>
  <c r="BH253" i="5"/>
  <c r="BG253" i="5"/>
  <c r="BF253" i="5"/>
  <c r="T253" i="5"/>
  <c r="R253" i="5"/>
  <c r="P253" i="5"/>
  <c r="BK253" i="5"/>
  <c r="BK250" i="5" s="1"/>
  <c r="J250" i="5" s="1"/>
  <c r="J65" i="5" s="1"/>
  <c r="J253" i="5"/>
  <c r="BE253" i="5"/>
  <c r="BI251" i="5"/>
  <c r="BH251" i="5"/>
  <c r="BG251" i="5"/>
  <c r="BF251" i="5"/>
  <c r="T251" i="5"/>
  <c r="T250" i="5" s="1"/>
  <c r="R251" i="5"/>
  <c r="P251" i="5"/>
  <c r="P250" i="5" s="1"/>
  <c r="BK251" i="5"/>
  <c r="J251" i="5"/>
  <c r="BE251" i="5" s="1"/>
  <c r="BI248" i="5"/>
  <c r="BH248" i="5"/>
  <c r="BG248" i="5"/>
  <c r="BF248" i="5"/>
  <c r="T248" i="5"/>
  <c r="R248" i="5"/>
  <c r="P248" i="5"/>
  <c r="BK248" i="5"/>
  <c r="J248" i="5"/>
  <c r="BE248" i="5" s="1"/>
  <c r="BI244" i="5"/>
  <c r="BH244" i="5"/>
  <c r="BG244" i="5"/>
  <c r="BF244" i="5"/>
  <c r="T244" i="5"/>
  <c r="R244" i="5"/>
  <c r="P244" i="5"/>
  <c r="BK244" i="5"/>
  <c r="J244" i="5"/>
  <c r="BE244" i="5"/>
  <c r="BI240" i="5"/>
  <c r="BH240" i="5"/>
  <c r="BG240" i="5"/>
  <c r="BF240" i="5"/>
  <c r="T240" i="5"/>
  <c r="R240" i="5"/>
  <c r="P240" i="5"/>
  <c r="BK240" i="5"/>
  <c r="J240" i="5"/>
  <c r="BE240" i="5" s="1"/>
  <c r="BI236" i="5"/>
  <c r="BH236" i="5"/>
  <c r="BG236" i="5"/>
  <c r="BF236" i="5"/>
  <c r="T236" i="5"/>
  <c r="R236" i="5"/>
  <c r="P236" i="5"/>
  <c r="BK236" i="5"/>
  <c r="J236" i="5"/>
  <c r="BE236" i="5"/>
  <c r="BI230" i="5"/>
  <c r="BH230" i="5"/>
  <c r="BG230" i="5"/>
  <c r="BF230" i="5"/>
  <c r="T230" i="5"/>
  <c r="R230" i="5"/>
  <c r="P230" i="5"/>
  <c r="BK230" i="5"/>
  <c r="J230" i="5"/>
  <c r="BE230" i="5" s="1"/>
  <c r="BI228" i="5"/>
  <c r="BH228" i="5"/>
  <c r="BG228" i="5"/>
  <c r="BF228" i="5"/>
  <c r="T228" i="5"/>
  <c r="R228" i="5"/>
  <c r="P228" i="5"/>
  <c r="BK228" i="5"/>
  <c r="J228" i="5"/>
  <c r="BE228" i="5"/>
  <c r="BI226" i="5"/>
  <c r="BH226" i="5"/>
  <c r="BG226" i="5"/>
  <c r="BF226" i="5"/>
  <c r="T226" i="5"/>
  <c r="R226" i="5"/>
  <c r="P226" i="5"/>
  <c r="BK226" i="5"/>
  <c r="J226" i="5"/>
  <c r="BE226" i="5" s="1"/>
  <c r="BI221" i="5"/>
  <c r="BH221" i="5"/>
  <c r="BG221" i="5"/>
  <c r="BF221" i="5"/>
  <c r="T221" i="5"/>
  <c r="R221" i="5"/>
  <c r="P221" i="5"/>
  <c r="BK221" i="5"/>
  <c r="J221" i="5"/>
  <c r="BE221" i="5"/>
  <c r="BI218" i="5"/>
  <c r="BH218" i="5"/>
  <c r="BG218" i="5"/>
  <c r="BF218" i="5"/>
  <c r="T218" i="5"/>
  <c r="R218" i="5"/>
  <c r="P218" i="5"/>
  <c r="BK218" i="5"/>
  <c r="J218" i="5"/>
  <c r="BE218" i="5" s="1"/>
  <c r="BI215" i="5"/>
  <c r="BH215" i="5"/>
  <c r="BG215" i="5"/>
  <c r="BF215" i="5"/>
  <c r="T215" i="5"/>
  <c r="R215" i="5"/>
  <c r="P215" i="5"/>
  <c r="BK215" i="5"/>
  <c r="J215" i="5"/>
  <c r="BE215" i="5"/>
  <c r="BI213" i="5"/>
  <c r="BH213" i="5"/>
  <c r="BG213" i="5"/>
  <c r="BF213" i="5"/>
  <c r="T213" i="5"/>
  <c r="R213" i="5"/>
  <c r="P213" i="5"/>
  <c r="BK213" i="5"/>
  <c r="J213" i="5"/>
  <c r="BE213" i="5" s="1"/>
  <c r="BI211" i="5"/>
  <c r="BH211" i="5"/>
  <c r="BG211" i="5"/>
  <c r="BF211" i="5"/>
  <c r="T211" i="5"/>
  <c r="R211" i="5"/>
  <c r="P211" i="5"/>
  <c r="BK211" i="5"/>
  <c r="J211" i="5"/>
  <c r="BE211" i="5"/>
  <c r="BI209" i="5"/>
  <c r="BH209" i="5"/>
  <c r="BG209" i="5"/>
  <c r="BF209" i="5"/>
  <c r="T209" i="5"/>
  <c r="R209" i="5"/>
  <c r="P209" i="5"/>
  <c r="BK209" i="5"/>
  <c r="J209" i="5"/>
  <c r="BE209" i="5" s="1"/>
  <c r="BI207" i="5"/>
  <c r="BH207" i="5"/>
  <c r="BG207" i="5"/>
  <c r="BF207" i="5"/>
  <c r="T207" i="5"/>
  <c r="R207" i="5"/>
  <c r="P207" i="5"/>
  <c r="BK207" i="5"/>
  <c r="J207" i="5"/>
  <c r="BE207" i="5"/>
  <c r="BI205" i="5"/>
  <c r="BH205" i="5"/>
  <c r="BG205" i="5"/>
  <c r="BF205" i="5"/>
  <c r="T205" i="5"/>
  <c r="R205" i="5"/>
  <c r="P205" i="5"/>
  <c r="BK205" i="5"/>
  <c r="J205" i="5"/>
  <c r="BE205" i="5" s="1"/>
  <c r="BI202" i="5"/>
  <c r="BH202" i="5"/>
  <c r="BG202" i="5"/>
  <c r="BF202" i="5"/>
  <c r="T202" i="5"/>
  <c r="R202" i="5"/>
  <c r="P202" i="5"/>
  <c r="BK202" i="5"/>
  <c r="J202" i="5"/>
  <c r="BE202" i="5"/>
  <c r="BI196" i="5"/>
  <c r="BH196" i="5"/>
  <c r="BG196" i="5"/>
  <c r="BF196" i="5"/>
  <c r="T196" i="5"/>
  <c r="T195" i="5" s="1"/>
  <c r="R196" i="5"/>
  <c r="R195" i="5"/>
  <c r="P196" i="5"/>
  <c r="P195" i="5" s="1"/>
  <c r="BK196" i="5"/>
  <c r="BK195" i="5"/>
  <c r="J195" i="5" s="1"/>
  <c r="J64" i="5" s="1"/>
  <c r="J196" i="5"/>
  <c r="BE196" i="5" s="1"/>
  <c r="BI193" i="5"/>
  <c r="BH193" i="5"/>
  <c r="BG193" i="5"/>
  <c r="BF193" i="5"/>
  <c r="T193" i="5"/>
  <c r="R193" i="5"/>
  <c r="P193" i="5"/>
  <c r="BK193" i="5"/>
  <c r="J193" i="5"/>
  <c r="BE193" i="5" s="1"/>
  <c r="BI191" i="5"/>
  <c r="BH191" i="5"/>
  <c r="BG191" i="5"/>
  <c r="BF191" i="5"/>
  <c r="T191" i="5"/>
  <c r="R191" i="5"/>
  <c r="P191" i="5"/>
  <c r="BK191" i="5"/>
  <c r="J191" i="5"/>
  <c r="BE191" i="5"/>
  <c r="BI189" i="5"/>
  <c r="BH189" i="5"/>
  <c r="BG189" i="5"/>
  <c r="BF189" i="5"/>
  <c r="T189" i="5"/>
  <c r="R189" i="5"/>
  <c r="P189" i="5"/>
  <c r="BK189" i="5"/>
  <c r="J189" i="5"/>
  <c r="BE189" i="5" s="1"/>
  <c r="BI185" i="5"/>
  <c r="BH185" i="5"/>
  <c r="BG185" i="5"/>
  <c r="BF185" i="5"/>
  <c r="T185" i="5"/>
  <c r="R185" i="5"/>
  <c r="P185" i="5"/>
  <c r="BK185" i="5"/>
  <c r="J185" i="5"/>
  <c r="BE185" i="5"/>
  <c r="BI181" i="5"/>
  <c r="BH181" i="5"/>
  <c r="BG181" i="5"/>
  <c r="BF181" i="5"/>
  <c r="T181" i="5"/>
  <c r="R181" i="5"/>
  <c r="P181" i="5"/>
  <c r="BK181" i="5"/>
  <c r="J181" i="5"/>
  <c r="BE181" i="5" s="1"/>
  <c r="BI177" i="5"/>
  <c r="BH177" i="5"/>
  <c r="BG177" i="5"/>
  <c r="BF177" i="5"/>
  <c r="T177" i="5"/>
  <c r="R177" i="5"/>
  <c r="P177" i="5"/>
  <c r="BK177" i="5"/>
  <c r="J177" i="5"/>
  <c r="BE177" i="5"/>
  <c r="BI175" i="5"/>
  <c r="BH175" i="5"/>
  <c r="BG175" i="5"/>
  <c r="BF175" i="5"/>
  <c r="T175" i="5"/>
  <c r="R175" i="5"/>
  <c r="P175" i="5"/>
  <c r="BK175" i="5"/>
  <c r="J175" i="5"/>
  <c r="BE175" i="5" s="1"/>
  <c r="BI173" i="5"/>
  <c r="BH173" i="5"/>
  <c r="BG173" i="5"/>
  <c r="BF173" i="5"/>
  <c r="T173" i="5"/>
  <c r="R173" i="5"/>
  <c r="P173" i="5"/>
  <c r="BK173" i="5"/>
  <c r="J173" i="5"/>
  <c r="BE173" i="5"/>
  <c r="BI171" i="5"/>
  <c r="BH171" i="5"/>
  <c r="BG171" i="5"/>
  <c r="BF171" i="5"/>
  <c r="T171" i="5"/>
  <c r="R171" i="5"/>
  <c r="P171" i="5"/>
  <c r="BK171" i="5"/>
  <c r="J171" i="5"/>
  <c r="BE171" i="5" s="1"/>
  <c r="J32" i="5" s="1"/>
  <c r="AV56" i="1" s="1"/>
  <c r="BI169" i="5"/>
  <c r="BH169" i="5"/>
  <c r="BG169" i="5"/>
  <c r="BF169" i="5"/>
  <c r="T169" i="5"/>
  <c r="R169" i="5"/>
  <c r="P169" i="5"/>
  <c r="BK169" i="5"/>
  <c r="J169" i="5"/>
  <c r="BE169" i="5"/>
  <c r="BI167" i="5"/>
  <c r="BH167" i="5"/>
  <c r="BG167" i="5"/>
  <c r="BF167" i="5"/>
  <c r="T167" i="5"/>
  <c r="R167" i="5"/>
  <c r="R162" i="5" s="1"/>
  <c r="P167" i="5"/>
  <c r="BK167" i="5"/>
  <c r="J167" i="5"/>
  <c r="BE167" i="5"/>
  <c r="BI165" i="5"/>
  <c r="BH165" i="5"/>
  <c r="BG165" i="5"/>
  <c r="BF165" i="5"/>
  <c r="T165" i="5"/>
  <c r="R165" i="5"/>
  <c r="P165" i="5"/>
  <c r="BK165" i="5"/>
  <c r="BK162" i="5" s="1"/>
  <c r="J162" i="5" s="1"/>
  <c r="J63" i="5" s="1"/>
  <c r="J165" i="5"/>
  <c r="BE165" i="5"/>
  <c r="BI163" i="5"/>
  <c r="BH163" i="5"/>
  <c r="BG163" i="5"/>
  <c r="BF163" i="5"/>
  <c r="T163" i="5"/>
  <c r="T162" i="5"/>
  <c r="R163" i="5"/>
  <c r="P163" i="5"/>
  <c r="P162" i="5"/>
  <c r="BK163" i="5"/>
  <c r="J163" i="5"/>
  <c r="BE163" i="5" s="1"/>
  <c r="BI160" i="5"/>
  <c r="BH160" i="5"/>
  <c r="BG160" i="5"/>
  <c r="BF160" i="5"/>
  <c r="T160" i="5"/>
  <c r="R160" i="5"/>
  <c r="P160" i="5"/>
  <c r="BK160" i="5"/>
  <c r="J160" i="5"/>
  <c r="BE160" i="5"/>
  <c r="BI152" i="5"/>
  <c r="BH152" i="5"/>
  <c r="BG152" i="5"/>
  <c r="BF152" i="5"/>
  <c r="T152" i="5"/>
  <c r="R152" i="5"/>
  <c r="P152" i="5"/>
  <c r="BK152" i="5"/>
  <c r="J152" i="5"/>
  <c r="BE152" i="5"/>
  <c r="BI150" i="5"/>
  <c r="BH150" i="5"/>
  <c r="BG150" i="5"/>
  <c r="BF150" i="5"/>
  <c r="T150" i="5"/>
  <c r="R150" i="5"/>
  <c r="P150" i="5"/>
  <c r="BK150" i="5"/>
  <c r="J150" i="5"/>
  <c r="BE150" i="5"/>
  <c r="BI145" i="5"/>
  <c r="BH145" i="5"/>
  <c r="BG145" i="5"/>
  <c r="BF145" i="5"/>
  <c r="T145" i="5"/>
  <c r="R145" i="5"/>
  <c r="P145" i="5"/>
  <c r="BK145" i="5"/>
  <c r="J145" i="5"/>
  <c r="BE145" i="5"/>
  <c r="BI143" i="5"/>
  <c r="BH143" i="5"/>
  <c r="BG143" i="5"/>
  <c r="BF143" i="5"/>
  <c r="T143" i="5"/>
  <c r="R143" i="5"/>
  <c r="P143" i="5"/>
  <c r="BK143" i="5"/>
  <c r="J143" i="5"/>
  <c r="BE143" i="5"/>
  <c r="BI141" i="5"/>
  <c r="BH141" i="5"/>
  <c r="BG141" i="5"/>
  <c r="BF141" i="5"/>
  <c r="T141" i="5"/>
  <c r="R141" i="5"/>
  <c r="P141" i="5"/>
  <c r="BK141" i="5"/>
  <c r="J141" i="5"/>
  <c r="BE141" i="5"/>
  <c r="BI139" i="5"/>
  <c r="BH139" i="5"/>
  <c r="BG139" i="5"/>
  <c r="BF139" i="5"/>
  <c r="T139" i="5"/>
  <c r="R139" i="5"/>
  <c r="P139" i="5"/>
  <c r="BK139" i="5"/>
  <c r="J139" i="5"/>
  <c r="BE139" i="5"/>
  <c r="BI137" i="5"/>
  <c r="BH137" i="5"/>
  <c r="BG137" i="5"/>
  <c r="BF137" i="5"/>
  <c r="T137" i="5"/>
  <c r="R137" i="5"/>
  <c r="P137" i="5"/>
  <c r="BK137" i="5"/>
  <c r="J137" i="5"/>
  <c r="BE137" i="5"/>
  <c r="BI135" i="5"/>
  <c r="BH135" i="5"/>
  <c r="BG135" i="5"/>
  <c r="BF135" i="5"/>
  <c r="T135" i="5"/>
  <c r="R135" i="5"/>
  <c r="P135" i="5"/>
  <c r="BK135" i="5"/>
  <c r="J135" i="5"/>
  <c r="BE135" i="5"/>
  <c r="BI133" i="5"/>
  <c r="BH133" i="5"/>
  <c r="BG133" i="5"/>
  <c r="BF133" i="5"/>
  <c r="T133" i="5"/>
  <c r="R133" i="5"/>
  <c r="P133" i="5"/>
  <c r="BK133" i="5"/>
  <c r="J133" i="5"/>
  <c r="BE133" i="5"/>
  <c r="BI131" i="5"/>
  <c r="BH131" i="5"/>
  <c r="BG131" i="5"/>
  <c r="BF131" i="5"/>
  <c r="T131" i="5"/>
  <c r="R131" i="5"/>
  <c r="P131" i="5"/>
  <c r="BK131" i="5"/>
  <c r="J131" i="5"/>
  <c r="BE131" i="5"/>
  <c r="BI129" i="5"/>
  <c r="BH129" i="5"/>
  <c r="BG129" i="5"/>
  <c r="BF129" i="5"/>
  <c r="T129" i="5"/>
  <c r="R129" i="5"/>
  <c r="P129" i="5"/>
  <c r="BK129" i="5"/>
  <c r="J129" i="5"/>
  <c r="BE129" i="5"/>
  <c r="BI127" i="5"/>
  <c r="BH127" i="5"/>
  <c r="BG127" i="5"/>
  <c r="BF127" i="5"/>
  <c r="T127" i="5"/>
  <c r="R127" i="5"/>
  <c r="P127" i="5"/>
  <c r="BK127" i="5"/>
  <c r="J127" i="5"/>
  <c r="BE127" i="5"/>
  <c r="BI125" i="5"/>
  <c r="BH125" i="5"/>
  <c r="BG125" i="5"/>
  <c r="BF125" i="5"/>
  <c r="T125" i="5"/>
  <c r="R125" i="5"/>
  <c r="P125" i="5"/>
  <c r="BK125" i="5"/>
  <c r="J125" i="5"/>
  <c r="BE125" i="5"/>
  <c r="BI123" i="5"/>
  <c r="BH123" i="5"/>
  <c r="BG123" i="5"/>
  <c r="BF123" i="5"/>
  <c r="T123" i="5"/>
  <c r="R123" i="5"/>
  <c r="P123" i="5"/>
  <c r="BK123" i="5"/>
  <c r="J123" i="5"/>
  <c r="BE123" i="5"/>
  <c r="BI121" i="5"/>
  <c r="BH121" i="5"/>
  <c r="BG121" i="5"/>
  <c r="BF121" i="5"/>
  <c r="T121" i="5"/>
  <c r="R121" i="5"/>
  <c r="P121" i="5"/>
  <c r="BK121" i="5"/>
  <c r="J121" i="5"/>
  <c r="BE121" i="5"/>
  <c r="BI119" i="5"/>
  <c r="BH119" i="5"/>
  <c r="F35" i="5" s="1"/>
  <c r="BC56" i="1" s="1"/>
  <c r="BG119" i="5"/>
  <c r="BF119" i="5"/>
  <c r="T119" i="5"/>
  <c r="R119" i="5"/>
  <c r="P119" i="5"/>
  <c r="BK119" i="5"/>
  <c r="J119" i="5"/>
  <c r="BE119" i="5"/>
  <c r="BI117" i="5"/>
  <c r="BH117" i="5"/>
  <c r="BG117" i="5"/>
  <c r="BF117" i="5"/>
  <c r="F33" i="5" s="1"/>
  <c r="BA56" i="1" s="1"/>
  <c r="T117" i="5"/>
  <c r="R117" i="5"/>
  <c r="P117" i="5"/>
  <c r="BK117" i="5"/>
  <c r="J117" i="5"/>
  <c r="BE117" i="5"/>
  <c r="BI115" i="5"/>
  <c r="F36" i="5"/>
  <c r="BD56" i="1" s="1"/>
  <c r="BH115" i="5"/>
  <c r="BG115" i="5"/>
  <c r="F34" i="5"/>
  <c r="BB56" i="1" s="1"/>
  <c r="BF115" i="5"/>
  <c r="T115" i="5"/>
  <c r="T114" i="5"/>
  <c r="T113" i="5" s="1"/>
  <c r="R115" i="5"/>
  <c r="R114" i="5"/>
  <c r="P115" i="5"/>
  <c r="P114" i="5"/>
  <c r="P113" i="5" s="1"/>
  <c r="BK115" i="5"/>
  <c r="BK114" i="5"/>
  <c r="J114" i="5" s="1"/>
  <c r="J62" i="5" s="1"/>
  <c r="J115" i="5"/>
  <c r="BE115" i="5" s="1"/>
  <c r="J108" i="5"/>
  <c r="F108" i="5"/>
  <c r="F106" i="5"/>
  <c r="E104" i="5"/>
  <c r="J55" i="5"/>
  <c r="F55" i="5"/>
  <c r="F53" i="5"/>
  <c r="E51" i="5"/>
  <c r="J20" i="5"/>
  <c r="E20" i="5"/>
  <c r="F109" i="5"/>
  <c r="F56" i="5"/>
  <c r="J19" i="5"/>
  <c r="J14" i="5"/>
  <c r="J106" i="5"/>
  <c r="J53" i="5"/>
  <c r="E7" i="5"/>
  <c r="E100" i="5"/>
  <c r="E47" i="5"/>
  <c r="AY54" i="1"/>
  <c r="AX54" i="1"/>
  <c r="BI188" i="4"/>
  <c r="BH188" i="4"/>
  <c r="BG188" i="4"/>
  <c r="BF188" i="4"/>
  <c r="T188" i="4"/>
  <c r="T187" i="4"/>
  <c r="R188" i="4"/>
  <c r="R187" i="4" s="1"/>
  <c r="P188" i="4"/>
  <c r="P187" i="4" s="1"/>
  <c r="BK188" i="4"/>
  <c r="BK187" i="4" s="1"/>
  <c r="J187" i="4" s="1"/>
  <c r="J64" i="4" s="1"/>
  <c r="J188" i="4"/>
  <c r="BE188" i="4" s="1"/>
  <c r="BI185" i="4"/>
  <c r="BH185" i="4"/>
  <c r="BG185" i="4"/>
  <c r="BF185" i="4"/>
  <c r="T185" i="4"/>
  <c r="R185" i="4"/>
  <c r="P185" i="4"/>
  <c r="BK185" i="4"/>
  <c r="J185" i="4"/>
  <c r="BE185" i="4" s="1"/>
  <c r="BI183" i="4"/>
  <c r="BH183" i="4"/>
  <c r="BG183" i="4"/>
  <c r="BF183" i="4"/>
  <c r="T183" i="4"/>
  <c r="R183" i="4"/>
  <c r="P183" i="4"/>
  <c r="BK183" i="4"/>
  <c r="J183" i="4"/>
  <c r="BE183" i="4" s="1"/>
  <c r="BI182" i="4"/>
  <c r="BH182" i="4"/>
  <c r="BG182" i="4"/>
  <c r="BF182" i="4"/>
  <c r="T182" i="4"/>
  <c r="T181" i="4"/>
  <c r="R182" i="4"/>
  <c r="R181" i="4" s="1"/>
  <c r="P182" i="4"/>
  <c r="P181" i="4" s="1"/>
  <c r="BK182" i="4"/>
  <c r="BK181" i="4" s="1"/>
  <c r="J181" i="4" s="1"/>
  <c r="J63" i="4" s="1"/>
  <c r="J182" i="4"/>
  <c r="BE182" i="4" s="1"/>
  <c r="BI179" i="4"/>
  <c r="BH179" i="4"/>
  <c r="BG179" i="4"/>
  <c r="BF179" i="4"/>
  <c r="T179" i="4"/>
  <c r="R179" i="4"/>
  <c r="P179" i="4"/>
  <c r="BK179" i="4"/>
  <c r="J179" i="4"/>
  <c r="BE179" i="4" s="1"/>
  <c r="BI177" i="4"/>
  <c r="BH177" i="4"/>
  <c r="BG177" i="4"/>
  <c r="BF177" i="4"/>
  <c r="T177" i="4"/>
  <c r="R177" i="4"/>
  <c r="P177" i="4"/>
  <c r="BK177" i="4"/>
  <c r="J177" i="4"/>
  <c r="BE177" i="4" s="1"/>
  <c r="BI175" i="4"/>
  <c r="BH175" i="4"/>
  <c r="BG175" i="4"/>
  <c r="BF175" i="4"/>
  <c r="T175" i="4"/>
  <c r="T174" i="4"/>
  <c r="R175" i="4"/>
  <c r="R174" i="4" s="1"/>
  <c r="P175" i="4"/>
  <c r="P174" i="4"/>
  <c r="BK175" i="4"/>
  <c r="BK174" i="4" s="1"/>
  <c r="J174" i="4" s="1"/>
  <c r="J62" i="4" s="1"/>
  <c r="J175" i="4"/>
  <c r="BE175" i="4" s="1"/>
  <c r="BI172" i="4"/>
  <c r="BH172" i="4"/>
  <c r="BG172" i="4"/>
  <c r="BF172" i="4"/>
  <c r="T172" i="4"/>
  <c r="R172" i="4"/>
  <c r="P172" i="4"/>
  <c r="BK172" i="4"/>
  <c r="J172" i="4"/>
  <c r="BE172" i="4"/>
  <c r="BI170" i="4"/>
  <c r="BH170" i="4"/>
  <c r="BG170" i="4"/>
  <c r="BF170" i="4"/>
  <c r="T170" i="4"/>
  <c r="R170" i="4"/>
  <c r="P170" i="4"/>
  <c r="BK170" i="4"/>
  <c r="J170" i="4"/>
  <c r="BE170" i="4" s="1"/>
  <c r="BI168" i="4"/>
  <c r="BH168" i="4"/>
  <c r="BG168" i="4"/>
  <c r="BF168" i="4"/>
  <c r="T168" i="4"/>
  <c r="R168" i="4"/>
  <c r="P168" i="4"/>
  <c r="BK168" i="4"/>
  <c r="J168" i="4"/>
  <c r="BE168" i="4"/>
  <c r="BI166" i="4"/>
  <c r="BH166" i="4"/>
  <c r="BG166" i="4"/>
  <c r="BF166" i="4"/>
  <c r="T166" i="4"/>
  <c r="R166" i="4"/>
  <c r="P166" i="4"/>
  <c r="BK166" i="4"/>
  <c r="J166" i="4"/>
  <c r="BE166" i="4" s="1"/>
  <c r="BI164" i="4"/>
  <c r="BH164" i="4"/>
  <c r="BG164" i="4"/>
  <c r="BF164" i="4"/>
  <c r="T164" i="4"/>
  <c r="R164" i="4"/>
  <c r="P164" i="4"/>
  <c r="BK164" i="4"/>
  <c r="J164" i="4"/>
  <c r="BE164" i="4"/>
  <c r="BI162" i="4"/>
  <c r="BH162" i="4"/>
  <c r="BG162" i="4"/>
  <c r="BF162" i="4"/>
  <c r="T162" i="4"/>
  <c r="R162" i="4"/>
  <c r="P162" i="4"/>
  <c r="BK162" i="4"/>
  <c r="J162" i="4"/>
  <c r="BE162" i="4" s="1"/>
  <c r="BI160" i="4"/>
  <c r="BH160" i="4"/>
  <c r="BG160" i="4"/>
  <c r="BF160" i="4"/>
  <c r="T160" i="4"/>
  <c r="R160" i="4"/>
  <c r="P160" i="4"/>
  <c r="BK160" i="4"/>
  <c r="J160" i="4"/>
  <c r="BE160" i="4"/>
  <c r="BI158" i="4"/>
  <c r="BH158" i="4"/>
  <c r="BG158" i="4"/>
  <c r="BF158" i="4"/>
  <c r="T158" i="4"/>
  <c r="R158" i="4"/>
  <c r="P158" i="4"/>
  <c r="BK158" i="4"/>
  <c r="J158" i="4"/>
  <c r="BE158" i="4" s="1"/>
  <c r="BI156" i="4"/>
  <c r="BH156" i="4"/>
  <c r="BG156" i="4"/>
  <c r="BF156" i="4"/>
  <c r="T156" i="4"/>
  <c r="T155" i="4"/>
  <c r="R156" i="4"/>
  <c r="R155" i="4" s="1"/>
  <c r="P156" i="4"/>
  <c r="P155" i="4"/>
  <c r="BK156" i="4"/>
  <c r="BK155" i="4" s="1"/>
  <c r="J155" i="4" s="1"/>
  <c r="J61" i="4" s="1"/>
  <c r="J156" i="4"/>
  <c r="BE156" i="4" s="1"/>
  <c r="BI153" i="4"/>
  <c r="BH153" i="4"/>
  <c r="BG153" i="4"/>
  <c r="BF153" i="4"/>
  <c r="T153" i="4"/>
  <c r="R153" i="4"/>
  <c r="P153" i="4"/>
  <c r="BK153" i="4"/>
  <c r="J153" i="4"/>
  <c r="BE153" i="4"/>
  <c r="BI151" i="4"/>
  <c r="BH151" i="4"/>
  <c r="BG151" i="4"/>
  <c r="BF151" i="4"/>
  <c r="T151" i="4"/>
  <c r="R151" i="4"/>
  <c r="P151" i="4"/>
  <c r="BK151" i="4"/>
  <c r="J151" i="4"/>
  <c r="BE151" i="4" s="1"/>
  <c r="BI149" i="4"/>
  <c r="BH149" i="4"/>
  <c r="BG149" i="4"/>
  <c r="BF149" i="4"/>
  <c r="T149" i="4"/>
  <c r="R149" i="4"/>
  <c r="P149" i="4"/>
  <c r="BK149" i="4"/>
  <c r="J149" i="4"/>
  <c r="BE149" i="4"/>
  <c r="BI147" i="4"/>
  <c r="BH147" i="4"/>
  <c r="BG147" i="4"/>
  <c r="BF147" i="4"/>
  <c r="T147" i="4"/>
  <c r="R147" i="4"/>
  <c r="P147" i="4"/>
  <c r="BK147" i="4"/>
  <c r="J147" i="4"/>
  <c r="BE147" i="4" s="1"/>
  <c r="BI145" i="4"/>
  <c r="BH145" i="4"/>
  <c r="BG145" i="4"/>
  <c r="BF145" i="4"/>
  <c r="T145" i="4"/>
  <c r="R145" i="4"/>
  <c r="P145" i="4"/>
  <c r="BK145" i="4"/>
  <c r="J145" i="4"/>
  <c r="BE145" i="4"/>
  <c r="BI143" i="4"/>
  <c r="BH143" i="4"/>
  <c r="BG143" i="4"/>
  <c r="BF143" i="4"/>
  <c r="T143" i="4"/>
  <c r="R143" i="4"/>
  <c r="P143" i="4"/>
  <c r="BK143" i="4"/>
  <c r="J143" i="4"/>
  <c r="BE143" i="4" s="1"/>
  <c r="BI141" i="4"/>
  <c r="BH141" i="4"/>
  <c r="BG141" i="4"/>
  <c r="BF141" i="4"/>
  <c r="T141" i="4"/>
  <c r="R141" i="4"/>
  <c r="P141" i="4"/>
  <c r="BK141" i="4"/>
  <c r="J141" i="4"/>
  <c r="BE141" i="4"/>
  <c r="BI139" i="4"/>
  <c r="BH139" i="4"/>
  <c r="BG139" i="4"/>
  <c r="BF139" i="4"/>
  <c r="T139" i="4"/>
  <c r="R139" i="4"/>
  <c r="P139" i="4"/>
  <c r="BK139" i="4"/>
  <c r="J139" i="4"/>
  <c r="BE139" i="4" s="1"/>
  <c r="BI137" i="4"/>
  <c r="BH137" i="4"/>
  <c r="BG137" i="4"/>
  <c r="BF137" i="4"/>
  <c r="T137" i="4"/>
  <c r="T136" i="4"/>
  <c r="R137" i="4"/>
  <c r="R136" i="4" s="1"/>
  <c r="P137" i="4"/>
  <c r="P136" i="4"/>
  <c r="BK137" i="4"/>
  <c r="BK136" i="4" s="1"/>
  <c r="J136" i="4" s="1"/>
  <c r="J60" i="4" s="1"/>
  <c r="J137" i="4"/>
  <c r="BE137" i="4" s="1"/>
  <c r="BI134" i="4"/>
  <c r="BH134" i="4"/>
  <c r="BG134" i="4"/>
  <c r="BF134" i="4"/>
  <c r="T134" i="4"/>
  <c r="T133" i="4"/>
  <c r="R134" i="4"/>
  <c r="R133" i="4" s="1"/>
  <c r="P134" i="4"/>
  <c r="P133" i="4"/>
  <c r="BK134" i="4"/>
  <c r="BK133" i="4" s="1"/>
  <c r="J133" i="4" s="1"/>
  <c r="J59" i="4" s="1"/>
  <c r="J134" i="4"/>
  <c r="BE134" i="4" s="1"/>
  <c r="BI131" i="4"/>
  <c r="BH131" i="4"/>
  <c r="BG131" i="4"/>
  <c r="BF131" i="4"/>
  <c r="T131" i="4"/>
  <c r="R131" i="4"/>
  <c r="P131" i="4"/>
  <c r="BK131" i="4"/>
  <c r="J131" i="4"/>
  <c r="BE131" i="4"/>
  <c r="BI129" i="4"/>
  <c r="BH129" i="4"/>
  <c r="BG129" i="4"/>
  <c r="BF129" i="4"/>
  <c r="T129" i="4"/>
  <c r="R129" i="4"/>
  <c r="P129" i="4"/>
  <c r="BK129" i="4"/>
  <c r="J129" i="4"/>
  <c r="BE129" i="4" s="1"/>
  <c r="BI127" i="4"/>
  <c r="BH127" i="4"/>
  <c r="BG127" i="4"/>
  <c r="BF127" i="4"/>
  <c r="T127" i="4"/>
  <c r="R127" i="4"/>
  <c r="P127" i="4"/>
  <c r="BK127" i="4"/>
  <c r="J127" i="4"/>
  <c r="BE127" i="4"/>
  <c r="BI125" i="4"/>
  <c r="BH125" i="4"/>
  <c r="BG125" i="4"/>
  <c r="BF125" i="4"/>
  <c r="T125" i="4"/>
  <c r="R125" i="4"/>
  <c r="P125" i="4"/>
  <c r="BK125" i="4"/>
  <c r="J125" i="4"/>
  <c r="BE125" i="4" s="1"/>
  <c r="BI123" i="4"/>
  <c r="BH123" i="4"/>
  <c r="BG123" i="4"/>
  <c r="BF123" i="4"/>
  <c r="T123" i="4"/>
  <c r="R123" i="4"/>
  <c r="P123" i="4"/>
  <c r="BK123" i="4"/>
  <c r="J123" i="4"/>
  <c r="BE123" i="4"/>
  <c r="BI115" i="4"/>
  <c r="BH115" i="4"/>
  <c r="BG115" i="4"/>
  <c r="BF115" i="4"/>
  <c r="T115" i="4"/>
  <c r="R115" i="4"/>
  <c r="P115" i="4"/>
  <c r="BK115" i="4"/>
  <c r="J115" i="4"/>
  <c r="BE115" i="4" s="1"/>
  <c r="BI113" i="4"/>
  <c r="BH113" i="4"/>
  <c r="BG113" i="4"/>
  <c r="BF113" i="4"/>
  <c r="T113" i="4"/>
  <c r="R113" i="4"/>
  <c r="P113" i="4"/>
  <c r="BK113" i="4"/>
  <c r="J113" i="4"/>
  <c r="BE113" i="4"/>
  <c r="BI111" i="4"/>
  <c r="BH111" i="4"/>
  <c r="BG111" i="4"/>
  <c r="BF111" i="4"/>
  <c r="T111" i="4"/>
  <c r="R111" i="4"/>
  <c r="P111" i="4"/>
  <c r="BK111" i="4"/>
  <c r="J111" i="4"/>
  <c r="BE111" i="4" s="1"/>
  <c r="BI109" i="4"/>
  <c r="BH109" i="4"/>
  <c r="BG109" i="4"/>
  <c r="BF109" i="4"/>
  <c r="T109" i="4"/>
  <c r="R109" i="4"/>
  <c r="P109" i="4"/>
  <c r="BK109" i="4"/>
  <c r="J109" i="4"/>
  <c r="BE109" i="4"/>
  <c r="BI107" i="4"/>
  <c r="BH107" i="4"/>
  <c r="BG107" i="4"/>
  <c r="BF107" i="4"/>
  <c r="T107" i="4"/>
  <c r="R107" i="4"/>
  <c r="P107" i="4"/>
  <c r="BK107" i="4"/>
  <c r="J107" i="4"/>
  <c r="BE107" i="4" s="1"/>
  <c r="BI105" i="4"/>
  <c r="BH105" i="4"/>
  <c r="BG105" i="4"/>
  <c r="BF105" i="4"/>
  <c r="T105" i="4"/>
  <c r="R105" i="4"/>
  <c r="P105" i="4"/>
  <c r="BK105" i="4"/>
  <c r="J105" i="4"/>
  <c r="BE105" i="4"/>
  <c r="BI103" i="4"/>
  <c r="BH103" i="4"/>
  <c r="BG103" i="4"/>
  <c r="BF103" i="4"/>
  <c r="T103" i="4"/>
  <c r="R103" i="4"/>
  <c r="P103" i="4"/>
  <c r="BK103" i="4"/>
  <c r="J103" i="4"/>
  <c r="BE103" i="4" s="1"/>
  <c r="BI101" i="4"/>
  <c r="BH101" i="4"/>
  <c r="BG101" i="4"/>
  <c r="BF101" i="4"/>
  <c r="T101" i="4"/>
  <c r="R101" i="4"/>
  <c r="P101" i="4"/>
  <c r="BK101" i="4"/>
  <c r="J101" i="4"/>
  <c r="BE101" i="4"/>
  <c r="BI99" i="4"/>
  <c r="BH99" i="4"/>
  <c r="BG99" i="4"/>
  <c r="BF99" i="4"/>
  <c r="T99" i="4"/>
  <c r="R99" i="4"/>
  <c r="P99" i="4"/>
  <c r="BK99" i="4"/>
  <c r="J99" i="4"/>
  <c r="BE99" i="4" s="1"/>
  <c r="BI97" i="4"/>
  <c r="BH97" i="4"/>
  <c r="BG97" i="4"/>
  <c r="BF97" i="4"/>
  <c r="T97" i="4"/>
  <c r="R97" i="4"/>
  <c r="P97" i="4"/>
  <c r="BK97" i="4"/>
  <c r="J97" i="4"/>
  <c r="BE97" i="4"/>
  <c r="BI95" i="4"/>
  <c r="BH95" i="4"/>
  <c r="BG95" i="4"/>
  <c r="BF95" i="4"/>
  <c r="T95" i="4"/>
  <c r="R95" i="4"/>
  <c r="P95" i="4"/>
  <c r="BK95" i="4"/>
  <c r="J95" i="4"/>
  <c r="BE95" i="4" s="1"/>
  <c r="BI93" i="4"/>
  <c r="BH93" i="4"/>
  <c r="BG93" i="4"/>
  <c r="BF93" i="4"/>
  <c r="T93" i="4"/>
  <c r="R93" i="4"/>
  <c r="P93" i="4"/>
  <c r="BK93" i="4"/>
  <c r="J93" i="4"/>
  <c r="BE93" i="4"/>
  <c r="BI91" i="4"/>
  <c r="BH91" i="4"/>
  <c r="BG91" i="4"/>
  <c r="BF91" i="4"/>
  <c r="F31" i="4" s="1"/>
  <c r="BA54" i="1" s="1"/>
  <c r="T91" i="4"/>
  <c r="R91" i="4"/>
  <c r="P91" i="4"/>
  <c r="BK91" i="4"/>
  <c r="J91" i="4"/>
  <c r="BE91" i="4" s="1"/>
  <c r="BI89" i="4"/>
  <c r="BH89" i="4"/>
  <c r="BG89" i="4"/>
  <c r="BF89" i="4"/>
  <c r="T89" i="4"/>
  <c r="R89" i="4"/>
  <c r="P89" i="4"/>
  <c r="BK89" i="4"/>
  <c r="J89" i="4"/>
  <c r="BE89" i="4"/>
  <c r="BI87" i="4"/>
  <c r="F34" i="4" s="1"/>
  <c r="BD54" i="1" s="1"/>
  <c r="BH87" i="4"/>
  <c r="F33" i="4" s="1"/>
  <c r="BC54" i="1" s="1"/>
  <c r="BG87" i="4"/>
  <c r="F32" i="4"/>
  <c r="BB54" i="1" s="1"/>
  <c r="BF87" i="4"/>
  <c r="J31" i="4" s="1"/>
  <c r="AW54" i="1" s="1"/>
  <c r="T87" i="4"/>
  <c r="T86" i="4"/>
  <c r="T85" i="4" s="1"/>
  <c r="T84" i="4" s="1"/>
  <c r="R87" i="4"/>
  <c r="R86" i="4"/>
  <c r="R85" i="4" s="1"/>
  <c r="R84" i="4" s="1"/>
  <c r="P87" i="4"/>
  <c r="P86" i="4"/>
  <c r="P85" i="4" s="1"/>
  <c r="P84" i="4" s="1"/>
  <c r="AU54" i="1" s="1"/>
  <c r="BK87" i="4"/>
  <c r="BK86" i="4" s="1"/>
  <c r="J87" i="4"/>
  <c r="BE87" i="4" s="1"/>
  <c r="J80" i="4"/>
  <c r="F80" i="4"/>
  <c r="F78" i="4"/>
  <c r="E76" i="4"/>
  <c r="J51" i="4"/>
  <c r="F51" i="4"/>
  <c r="F49" i="4"/>
  <c r="E47" i="4"/>
  <c r="J18" i="4"/>
  <c r="E18" i="4"/>
  <c r="F81" i="4" s="1"/>
  <c r="J17" i="4"/>
  <c r="J12" i="4"/>
  <c r="J78" i="4" s="1"/>
  <c r="E7" i="4"/>
  <c r="E74" i="4"/>
  <c r="E45" i="4"/>
  <c r="AY53" i="1"/>
  <c r="AX53" i="1"/>
  <c r="BI353" i="3"/>
  <c r="BH353" i="3"/>
  <c r="BG353" i="3"/>
  <c r="BF353" i="3"/>
  <c r="T353" i="3"/>
  <c r="T352" i="3" s="1"/>
  <c r="R353" i="3"/>
  <c r="R352" i="3" s="1"/>
  <c r="P353" i="3"/>
  <c r="P352" i="3" s="1"/>
  <c r="BK353" i="3"/>
  <c r="BK352" i="3" s="1"/>
  <c r="J352" i="3" s="1"/>
  <c r="J65" i="3" s="1"/>
  <c r="J353" i="3"/>
  <c r="BE353" i="3" s="1"/>
  <c r="BI350" i="3"/>
  <c r="BH350" i="3"/>
  <c r="BG350" i="3"/>
  <c r="BF350" i="3"/>
  <c r="T350" i="3"/>
  <c r="R350" i="3"/>
  <c r="P350" i="3"/>
  <c r="BK350" i="3"/>
  <c r="J350" i="3"/>
  <c r="BE350" i="3" s="1"/>
  <c r="BI348" i="3"/>
  <c r="BH348" i="3"/>
  <c r="BG348" i="3"/>
  <c r="BF348" i="3"/>
  <c r="T348" i="3"/>
  <c r="R348" i="3"/>
  <c r="P348" i="3"/>
  <c r="BK348" i="3"/>
  <c r="J348" i="3"/>
  <c r="BE348" i="3" s="1"/>
  <c r="BI347" i="3"/>
  <c r="BH347" i="3"/>
  <c r="BG347" i="3"/>
  <c r="BF347" i="3"/>
  <c r="T347" i="3"/>
  <c r="T346" i="3" s="1"/>
  <c r="R347" i="3"/>
  <c r="R346" i="3" s="1"/>
  <c r="P347" i="3"/>
  <c r="P346" i="3" s="1"/>
  <c r="BK347" i="3"/>
  <c r="BK346" i="3" s="1"/>
  <c r="J346" i="3" s="1"/>
  <c r="J64" i="3" s="1"/>
  <c r="J347" i="3"/>
  <c r="BE347" i="3"/>
  <c r="BI344" i="3"/>
  <c r="BH344" i="3"/>
  <c r="BG344" i="3"/>
  <c r="BF344" i="3"/>
  <c r="T344" i="3"/>
  <c r="R344" i="3"/>
  <c r="P344" i="3"/>
  <c r="BK344" i="3"/>
  <c r="J344" i="3"/>
  <c r="BE344" i="3" s="1"/>
  <c r="BI342" i="3"/>
  <c r="BH342" i="3"/>
  <c r="BG342" i="3"/>
  <c r="BF342" i="3"/>
  <c r="T342" i="3"/>
  <c r="R342" i="3"/>
  <c r="P342" i="3"/>
  <c r="BK342" i="3"/>
  <c r="J342" i="3"/>
  <c r="BE342" i="3" s="1"/>
  <c r="BI340" i="3"/>
  <c r="BH340" i="3"/>
  <c r="BG340" i="3"/>
  <c r="BF340" i="3"/>
  <c r="T340" i="3"/>
  <c r="T339" i="3" s="1"/>
  <c r="R340" i="3"/>
  <c r="R339" i="3" s="1"/>
  <c r="P340" i="3"/>
  <c r="P339" i="3" s="1"/>
  <c r="BK340" i="3"/>
  <c r="BK339" i="3" s="1"/>
  <c r="J339" i="3" s="1"/>
  <c r="J63" i="3" s="1"/>
  <c r="J340" i="3"/>
  <c r="BE340" i="3"/>
  <c r="BI336" i="3"/>
  <c r="BH336" i="3"/>
  <c r="BG336" i="3"/>
  <c r="BF336" i="3"/>
  <c r="T336" i="3"/>
  <c r="R336" i="3"/>
  <c r="P336" i="3"/>
  <c r="BK336" i="3"/>
  <c r="J336" i="3"/>
  <c r="BE336" i="3" s="1"/>
  <c r="BI334" i="3"/>
  <c r="BH334" i="3"/>
  <c r="BG334" i="3"/>
  <c r="BF334" i="3"/>
  <c r="T334" i="3"/>
  <c r="R334" i="3"/>
  <c r="P334" i="3"/>
  <c r="BK334" i="3"/>
  <c r="J334" i="3"/>
  <c r="BE334" i="3" s="1"/>
  <c r="BI332" i="3"/>
  <c r="BH332" i="3"/>
  <c r="BG332" i="3"/>
  <c r="BF332" i="3"/>
  <c r="T332" i="3"/>
  <c r="R332" i="3"/>
  <c r="P332" i="3"/>
  <c r="BK332" i="3"/>
  <c r="J332" i="3"/>
  <c r="BE332" i="3" s="1"/>
  <c r="BI330" i="3"/>
  <c r="BH330" i="3"/>
  <c r="BG330" i="3"/>
  <c r="BF330" i="3"/>
  <c r="T330" i="3"/>
  <c r="R330" i="3"/>
  <c r="P330" i="3"/>
  <c r="BK330" i="3"/>
  <c r="J330" i="3"/>
  <c r="BE330" i="3" s="1"/>
  <c r="BI328" i="3"/>
  <c r="BH328" i="3"/>
  <c r="BG328" i="3"/>
  <c r="BF328" i="3"/>
  <c r="T328" i="3"/>
  <c r="R328" i="3"/>
  <c r="P328" i="3"/>
  <c r="BK328" i="3"/>
  <c r="J328" i="3"/>
  <c r="BE328" i="3" s="1"/>
  <c r="BI326" i="3"/>
  <c r="BH326" i="3"/>
  <c r="BG326" i="3"/>
  <c r="BF326" i="3"/>
  <c r="T326" i="3"/>
  <c r="R326" i="3"/>
  <c r="P326" i="3"/>
  <c r="BK326" i="3"/>
  <c r="J326" i="3"/>
  <c r="BE326" i="3" s="1"/>
  <c r="BI324" i="3"/>
  <c r="BH324" i="3"/>
  <c r="BG324" i="3"/>
  <c r="BF324" i="3"/>
  <c r="T324" i="3"/>
  <c r="R324" i="3"/>
  <c r="P324" i="3"/>
  <c r="BK324" i="3"/>
  <c r="J324" i="3"/>
  <c r="BE324" i="3" s="1"/>
  <c r="BI322" i="3"/>
  <c r="BH322" i="3"/>
  <c r="BG322" i="3"/>
  <c r="BF322" i="3"/>
  <c r="T322" i="3"/>
  <c r="R322" i="3"/>
  <c r="P322" i="3"/>
  <c r="BK322" i="3"/>
  <c r="J322" i="3"/>
  <c r="BE322" i="3" s="1"/>
  <c r="BI320" i="3"/>
  <c r="BH320" i="3"/>
  <c r="BG320" i="3"/>
  <c r="BF320" i="3"/>
  <c r="T320" i="3"/>
  <c r="R320" i="3"/>
  <c r="P320" i="3"/>
  <c r="BK320" i="3"/>
  <c r="J320" i="3"/>
  <c r="BE320" i="3" s="1"/>
  <c r="BI318" i="3"/>
  <c r="BH318" i="3"/>
  <c r="BG318" i="3"/>
  <c r="BF318" i="3"/>
  <c r="T318" i="3"/>
  <c r="R318" i="3"/>
  <c r="P318" i="3"/>
  <c r="BK318" i="3"/>
  <c r="J318" i="3"/>
  <c r="BE318" i="3" s="1"/>
  <c r="BI316" i="3"/>
  <c r="BH316" i="3"/>
  <c r="BG316" i="3"/>
  <c r="BF316" i="3"/>
  <c r="T316" i="3"/>
  <c r="R316" i="3"/>
  <c r="P316" i="3"/>
  <c r="BK316" i="3"/>
  <c r="J316" i="3"/>
  <c r="BE316" i="3" s="1"/>
  <c r="BI314" i="3"/>
  <c r="BH314" i="3"/>
  <c r="BG314" i="3"/>
  <c r="BF314" i="3"/>
  <c r="T314" i="3"/>
  <c r="R314" i="3"/>
  <c r="P314" i="3"/>
  <c r="BK314" i="3"/>
  <c r="J314" i="3"/>
  <c r="BE314" i="3" s="1"/>
  <c r="BI312" i="3"/>
  <c r="BH312" i="3"/>
  <c r="BG312" i="3"/>
  <c r="BF312" i="3"/>
  <c r="T312" i="3"/>
  <c r="R312" i="3"/>
  <c r="P312" i="3"/>
  <c r="BK312" i="3"/>
  <c r="J312" i="3"/>
  <c r="BE312" i="3" s="1"/>
  <c r="BI310" i="3"/>
  <c r="BH310" i="3"/>
  <c r="BG310" i="3"/>
  <c r="BF310" i="3"/>
  <c r="T310" i="3"/>
  <c r="R310" i="3"/>
  <c r="P310" i="3"/>
  <c r="BK310" i="3"/>
  <c r="J310" i="3"/>
  <c r="BE310" i="3" s="1"/>
  <c r="BI305" i="3"/>
  <c r="BH305" i="3"/>
  <c r="BG305" i="3"/>
  <c r="BF305" i="3"/>
  <c r="T305" i="3"/>
  <c r="R305" i="3"/>
  <c r="P305" i="3"/>
  <c r="BK305" i="3"/>
  <c r="J305" i="3"/>
  <c r="BE305" i="3" s="1"/>
  <c r="BI296" i="3"/>
  <c r="BH296" i="3"/>
  <c r="BG296" i="3"/>
  <c r="BF296" i="3"/>
  <c r="T296" i="3"/>
  <c r="R296" i="3"/>
  <c r="P296" i="3"/>
  <c r="BK296" i="3"/>
  <c r="J296" i="3"/>
  <c r="BE296" i="3" s="1"/>
  <c r="BI294" i="3"/>
  <c r="BH294" i="3"/>
  <c r="BG294" i="3"/>
  <c r="BF294" i="3"/>
  <c r="T294" i="3"/>
  <c r="R294" i="3"/>
  <c r="P294" i="3"/>
  <c r="BK294" i="3"/>
  <c r="J294" i="3"/>
  <c r="BE294" i="3" s="1"/>
  <c r="BI292" i="3"/>
  <c r="BH292" i="3"/>
  <c r="BG292" i="3"/>
  <c r="BF292" i="3"/>
  <c r="T292" i="3"/>
  <c r="R292" i="3"/>
  <c r="P292" i="3"/>
  <c r="BK292" i="3"/>
  <c r="J292" i="3"/>
  <c r="BE292" i="3" s="1"/>
  <c r="BI290" i="3"/>
  <c r="BH290" i="3"/>
  <c r="BG290" i="3"/>
  <c r="BF290" i="3"/>
  <c r="T290" i="3"/>
  <c r="R290" i="3"/>
  <c r="P290" i="3"/>
  <c r="BK290" i="3"/>
  <c r="J290" i="3"/>
  <c r="BE290" i="3" s="1"/>
  <c r="BI288" i="3"/>
  <c r="BH288" i="3"/>
  <c r="BG288" i="3"/>
  <c r="BF288" i="3"/>
  <c r="T288" i="3"/>
  <c r="R288" i="3"/>
  <c r="P288" i="3"/>
  <c r="BK288" i="3"/>
  <c r="J288" i="3"/>
  <c r="BE288" i="3" s="1"/>
  <c r="BI286" i="3"/>
  <c r="BH286" i="3"/>
  <c r="BG286" i="3"/>
  <c r="BF286" i="3"/>
  <c r="T286" i="3"/>
  <c r="R286" i="3"/>
  <c r="P286" i="3"/>
  <c r="BK286" i="3"/>
  <c r="J286" i="3"/>
  <c r="BE286" i="3" s="1"/>
  <c r="BI284" i="3"/>
  <c r="BH284" i="3"/>
  <c r="BG284" i="3"/>
  <c r="BF284" i="3"/>
  <c r="T284" i="3"/>
  <c r="R284" i="3"/>
  <c r="P284" i="3"/>
  <c r="BK284" i="3"/>
  <c r="J284" i="3"/>
  <c r="BE284" i="3" s="1"/>
  <c r="BI281" i="3"/>
  <c r="BH281" i="3"/>
  <c r="BG281" i="3"/>
  <c r="BF281" i="3"/>
  <c r="T281" i="3"/>
  <c r="R281" i="3"/>
  <c r="P281" i="3"/>
  <c r="BK281" i="3"/>
  <c r="J281" i="3"/>
  <c r="BE281" i="3" s="1"/>
  <c r="BI276" i="3"/>
  <c r="BH276" i="3"/>
  <c r="BG276" i="3"/>
  <c r="BF276" i="3"/>
  <c r="T276" i="3"/>
  <c r="R276" i="3"/>
  <c r="P276" i="3"/>
  <c r="BK276" i="3"/>
  <c r="J276" i="3"/>
  <c r="BE276" i="3" s="1"/>
  <c r="BI273" i="3"/>
  <c r="BH273" i="3"/>
  <c r="BG273" i="3"/>
  <c r="BF273" i="3"/>
  <c r="T273" i="3"/>
  <c r="R273" i="3"/>
  <c r="P273" i="3"/>
  <c r="BK273" i="3"/>
  <c r="J273" i="3"/>
  <c r="BE273" i="3" s="1"/>
  <c r="BI264" i="3"/>
  <c r="BH264" i="3"/>
  <c r="BG264" i="3"/>
  <c r="BF264" i="3"/>
  <c r="T264" i="3"/>
  <c r="T263" i="3" s="1"/>
  <c r="R264" i="3"/>
  <c r="R263" i="3" s="1"/>
  <c r="P264" i="3"/>
  <c r="P263" i="3" s="1"/>
  <c r="BK264" i="3"/>
  <c r="BK263" i="3" s="1"/>
  <c r="J263" i="3" s="1"/>
  <c r="J62" i="3" s="1"/>
  <c r="J264" i="3"/>
  <c r="BE264" i="3"/>
  <c r="BI261" i="3"/>
  <c r="BH261" i="3"/>
  <c r="BG261" i="3"/>
  <c r="BF261" i="3"/>
  <c r="T261" i="3"/>
  <c r="R261" i="3"/>
  <c r="P261" i="3"/>
  <c r="BK261" i="3"/>
  <c r="J261" i="3"/>
  <c r="BE261" i="3" s="1"/>
  <c r="BI257" i="3"/>
  <c r="BH257" i="3"/>
  <c r="BG257" i="3"/>
  <c r="BF257" i="3"/>
  <c r="T257" i="3"/>
  <c r="R257" i="3"/>
  <c r="P257" i="3"/>
  <c r="BK257" i="3"/>
  <c r="J257" i="3"/>
  <c r="BE257" i="3" s="1"/>
  <c r="BI253" i="3"/>
  <c r="BH253" i="3"/>
  <c r="BG253" i="3"/>
  <c r="BF253" i="3"/>
  <c r="T253" i="3"/>
  <c r="R253" i="3"/>
  <c r="P253" i="3"/>
  <c r="BK253" i="3"/>
  <c r="J253" i="3"/>
  <c r="BE253" i="3" s="1"/>
  <c r="BI251" i="3"/>
  <c r="BH251" i="3"/>
  <c r="BG251" i="3"/>
  <c r="BF251" i="3"/>
  <c r="T251" i="3"/>
  <c r="R251" i="3"/>
  <c r="P251" i="3"/>
  <c r="BK251" i="3"/>
  <c r="J251" i="3"/>
  <c r="BE251" i="3" s="1"/>
  <c r="BI249" i="3"/>
  <c r="BH249" i="3"/>
  <c r="BG249" i="3"/>
  <c r="BF249" i="3"/>
  <c r="T249" i="3"/>
  <c r="R249" i="3"/>
  <c r="P249" i="3"/>
  <c r="BK249" i="3"/>
  <c r="J249" i="3"/>
  <c r="BE249" i="3" s="1"/>
  <c r="BI247" i="3"/>
  <c r="BH247" i="3"/>
  <c r="BG247" i="3"/>
  <c r="BF247" i="3"/>
  <c r="T247" i="3"/>
  <c r="R247" i="3"/>
  <c r="P247" i="3"/>
  <c r="BK247" i="3"/>
  <c r="J247" i="3"/>
  <c r="BE247" i="3" s="1"/>
  <c r="BI245" i="3"/>
  <c r="BH245" i="3"/>
  <c r="BG245" i="3"/>
  <c r="BF245" i="3"/>
  <c r="T245" i="3"/>
  <c r="R245" i="3"/>
  <c r="P245" i="3"/>
  <c r="BK245" i="3"/>
  <c r="J245" i="3"/>
  <c r="BE245" i="3" s="1"/>
  <c r="BI243" i="3"/>
  <c r="BH243" i="3"/>
  <c r="BG243" i="3"/>
  <c r="BF243" i="3"/>
  <c r="T243" i="3"/>
  <c r="R243" i="3"/>
  <c r="P243" i="3"/>
  <c r="BK243" i="3"/>
  <c r="J243" i="3"/>
  <c r="BE243" i="3" s="1"/>
  <c r="BI241" i="3"/>
  <c r="BH241" i="3"/>
  <c r="BG241" i="3"/>
  <c r="BF241" i="3"/>
  <c r="T241" i="3"/>
  <c r="R241" i="3"/>
  <c r="R240" i="3" s="1"/>
  <c r="P241" i="3"/>
  <c r="P240" i="3" s="1"/>
  <c r="BK241" i="3"/>
  <c r="BK240" i="3" s="1"/>
  <c r="J240" i="3" s="1"/>
  <c r="J61" i="3" s="1"/>
  <c r="J241" i="3"/>
  <c r="BE241" i="3"/>
  <c r="BI238" i="3"/>
  <c r="BH238" i="3"/>
  <c r="BG238" i="3"/>
  <c r="BF238" i="3"/>
  <c r="T238" i="3"/>
  <c r="R238" i="3"/>
  <c r="P238" i="3"/>
  <c r="BK238" i="3"/>
  <c r="J238" i="3"/>
  <c r="BE238" i="3" s="1"/>
  <c r="BI236" i="3"/>
  <c r="BH236" i="3"/>
  <c r="BG236" i="3"/>
  <c r="BF236" i="3"/>
  <c r="T236" i="3"/>
  <c r="R236" i="3"/>
  <c r="P236" i="3"/>
  <c r="BK236" i="3"/>
  <c r="J236" i="3"/>
  <c r="BE236" i="3" s="1"/>
  <c r="BI234" i="3"/>
  <c r="BH234" i="3"/>
  <c r="BG234" i="3"/>
  <c r="BF234" i="3"/>
  <c r="T234" i="3"/>
  <c r="R234" i="3"/>
  <c r="P234" i="3"/>
  <c r="BK234" i="3"/>
  <c r="J234" i="3"/>
  <c r="BE234" i="3" s="1"/>
  <c r="BI232" i="3"/>
  <c r="BH232" i="3"/>
  <c r="BG232" i="3"/>
  <c r="BF232" i="3"/>
  <c r="T232" i="3"/>
  <c r="R232" i="3"/>
  <c r="P232" i="3"/>
  <c r="BK232" i="3"/>
  <c r="J232" i="3"/>
  <c r="BE232" i="3" s="1"/>
  <c r="BI230" i="3"/>
  <c r="BH230" i="3"/>
  <c r="BG230" i="3"/>
  <c r="BF230" i="3"/>
  <c r="T230" i="3"/>
  <c r="R230" i="3"/>
  <c r="P230" i="3"/>
  <c r="BK230" i="3"/>
  <c r="J230" i="3"/>
  <c r="BE230" i="3" s="1"/>
  <c r="BI228" i="3"/>
  <c r="BH228" i="3"/>
  <c r="BG228" i="3"/>
  <c r="BF228" i="3"/>
  <c r="T228" i="3"/>
  <c r="R228" i="3"/>
  <c r="P228" i="3"/>
  <c r="BK228" i="3"/>
  <c r="J228" i="3"/>
  <c r="BE228" i="3" s="1"/>
  <c r="BI226" i="3"/>
  <c r="BH226" i="3"/>
  <c r="BG226" i="3"/>
  <c r="BF226" i="3"/>
  <c r="T226" i="3"/>
  <c r="R226" i="3"/>
  <c r="P226" i="3"/>
  <c r="BK226" i="3"/>
  <c r="J226" i="3"/>
  <c r="BE226" i="3" s="1"/>
  <c r="BI224" i="3"/>
  <c r="BH224" i="3"/>
  <c r="BG224" i="3"/>
  <c r="BF224" i="3"/>
  <c r="T224" i="3"/>
  <c r="R224" i="3"/>
  <c r="R223" i="3" s="1"/>
  <c r="P224" i="3"/>
  <c r="P223" i="3" s="1"/>
  <c r="BK224" i="3"/>
  <c r="BK223" i="3" s="1"/>
  <c r="J223" i="3" s="1"/>
  <c r="J60" i="3" s="1"/>
  <c r="J224" i="3"/>
  <c r="BE224" i="3" s="1"/>
  <c r="BI221" i="3"/>
  <c r="BH221" i="3"/>
  <c r="BG221" i="3"/>
  <c r="BF221" i="3"/>
  <c r="T221" i="3"/>
  <c r="T220" i="3" s="1"/>
  <c r="R221" i="3"/>
  <c r="R220" i="3" s="1"/>
  <c r="P221" i="3"/>
  <c r="P220" i="3"/>
  <c r="BK221" i="3"/>
  <c r="BK220" i="3" s="1"/>
  <c r="J220" i="3" s="1"/>
  <c r="J59" i="3" s="1"/>
  <c r="J221" i="3"/>
  <c r="BE221" i="3" s="1"/>
  <c r="BI218" i="3"/>
  <c r="BH218" i="3"/>
  <c r="BG218" i="3"/>
  <c r="BF218" i="3"/>
  <c r="T218" i="3"/>
  <c r="R218" i="3"/>
  <c r="P218" i="3"/>
  <c r="BK218" i="3"/>
  <c r="J218" i="3"/>
  <c r="BE218" i="3"/>
  <c r="BI216" i="3"/>
  <c r="BH216" i="3"/>
  <c r="BG216" i="3"/>
  <c r="BF216" i="3"/>
  <c r="T216" i="3"/>
  <c r="R216" i="3"/>
  <c r="P216" i="3"/>
  <c r="BK216" i="3"/>
  <c r="J216" i="3"/>
  <c r="BE216" i="3" s="1"/>
  <c r="BI214" i="3"/>
  <c r="BH214" i="3"/>
  <c r="BG214" i="3"/>
  <c r="BF214" i="3"/>
  <c r="T214" i="3"/>
  <c r="R214" i="3"/>
  <c r="P214" i="3"/>
  <c r="BK214" i="3"/>
  <c r="J214" i="3"/>
  <c r="BE214" i="3"/>
  <c r="BI212" i="3"/>
  <c r="BH212" i="3"/>
  <c r="BG212" i="3"/>
  <c r="BF212" i="3"/>
  <c r="T212" i="3"/>
  <c r="R212" i="3"/>
  <c r="P212" i="3"/>
  <c r="BK212" i="3"/>
  <c r="J212" i="3"/>
  <c r="BE212" i="3" s="1"/>
  <c r="BI208" i="3"/>
  <c r="BH208" i="3"/>
  <c r="BG208" i="3"/>
  <c r="BF208" i="3"/>
  <c r="T208" i="3"/>
  <c r="R208" i="3"/>
  <c r="P208" i="3"/>
  <c r="BK208" i="3"/>
  <c r="J208" i="3"/>
  <c r="BE208" i="3" s="1"/>
  <c r="BI189" i="3"/>
  <c r="BH189" i="3"/>
  <c r="BG189" i="3"/>
  <c r="BF189" i="3"/>
  <c r="T189" i="3"/>
  <c r="R189" i="3"/>
  <c r="P189" i="3"/>
  <c r="BK189" i="3"/>
  <c r="J189" i="3"/>
  <c r="BE189" i="3" s="1"/>
  <c r="BI187" i="3"/>
  <c r="BH187" i="3"/>
  <c r="BG187" i="3"/>
  <c r="BF187" i="3"/>
  <c r="T187" i="3"/>
  <c r="R187" i="3"/>
  <c r="P187" i="3"/>
  <c r="BK187" i="3"/>
  <c r="J187" i="3"/>
  <c r="BE187" i="3" s="1"/>
  <c r="BI185" i="3"/>
  <c r="BH185" i="3"/>
  <c r="BG185" i="3"/>
  <c r="BF185" i="3"/>
  <c r="T185" i="3"/>
  <c r="R185" i="3"/>
  <c r="P185" i="3"/>
  <c r="BK185" i="3"/>
  <c r="J185" i="3"/>
  <c r="BE185" i="3" s="1"/>
  <c r="BI181" i="3"/>
  <c r="BH181" i="3"/>
  <c r="BG181" i="3"/>
  <c r="BF181" i="3"/>
  <c r="T181" i="3"/>
  <c r="R181" i="3"/>
  <c r="P181" i="3"/>
  <c r="BK181" i="3"/>
  <c r="J181" i="3"/>
  <c r="BE181" i="3"/>
  <c r="BI179" i="3"/>
  <c r="BH179" i="3"/>
  <c r="BG179" i="3"/>
  <c r="BF179" i="3"/>
  <c r="T179" i="3"/>
  <c r="R179" i="3"/>
  <c r="P179" i="3"/>
  <c r="BK179" i="3"/>
  <c r="J179" i="3"/>
  <c r="BE179" i="3" s="1"/>
  <c r="BI177" i="3"/>
  <c r="BH177" i="3"/>
  <c r="BG177" i="3"/>
  <c r="BF177" i="3"/>
  <c r="T177" i="3"/>
  <c r="R177" i="3"/>
  <c r="P177" i="3"/>
  <c r="BK177" i="3"/>
  <c r="J177" i="3"/>
  <c r="BE177" i="3"/>
  <c r="BI173" i="3"/>
  <c r="BH173" i="3"/>
  <c r="BG173" i="3"/>
  <c r="BF173" i="3"/>
  <c r="T173" i="3"/>
  <c r="R173" i="3"/>
  <c r="P173" i="3"/>
  <c r="BK173" i="3"/>
  <c r="J173" i="3"/>
  <c r="BE173" i="3" s="1"/>
  <c r="BI171" i="3"/>
  <c r="BH171" i="3"/>
  <c r="BG171" i="3"/>
  <c r="BF171" i="3"/>
  <c r="T171" i="3"/>
  <c r="R171" i="3"/>
  <c r="P171" i="3"/>
  <c r="BK171" i="3"/>
  <c r="J171" i="3"/>
  <c r="BE171" i="3"/>
  <c r="BI169" i="3"/>
  <c r="BH169" i="3"/>
  <c r="BG169" i="3"/>
  <c r="BF169" i="3"/>
  <c r="T169" i="3"/>
  <c r="R169" i="3"/>
  <c r="P169" i="3"/>
  <c r="BK169" i="3"/>
  <c r="J169" i="3"/>
  <c r="BE169" i="3" s="1"/>
  <c r="BI165" i="3"/>
  <c r="BH165" i="3"/>
  <c r="BG165" i="3"/>
  <c r="BF165" i="3"/>
  <c r="T165" i="3"/>
  <c r="R165" i="3"/>
  <c r="P165" i="3"/>
  <c r="BK165" i="3"/>
  <c r="J165" i="3"/>
  <c r="BE165" i="3"/>
  <c r="BI163" i="3"/>
  <c r="BH163" i="3"/>
  <c r="BG163" i="3"/>
  <c r="BF163" i="3"/>
  <c r="T163" i="3"/>
  <c r="R163" i="3"/>
  <c r="P163" i="3"/>
  <c r="BK163" i="3"/>
  <c r="J163" i="3"/>
  <c r="BE163" i="3" s="1"/>
  <c r="BI159" i="3"/>
  <c r="BH159" i="3"/>
  <c r="BG159" i="3"/>
  <c r="BF159" i="3"/>
  <c r="T159" i="3"/>
  <c r="R159" i="3"/>
  <c r="P159" i="3"/>
  <c r="BK159" i="3"/>
  <c r="J159" i="3"/>
  <c r="BE159" i="3"/>
  <c r="BI157" i="3"/>
  <c r="BH157" i="3"/>
  <c r="BG157" i="3"/>
  <c r="BF157" i="3"/>
  <c r="T157" i="3"/>
  <c r="R157" i="3"/>
  <c r="P157" i="3"/>
  <c r="BK157" i="3"/>
  <c r="J157" i="3"/>
  <c r="BE157" i="3" s="1"/>
  <c r="BI155" i="3"/>
  <c r="BH155" i="3"/>
  <c r="BG155" i="3"/>
  <c r="BF155" i="3"/>
  <c r="T155" i="3"/>
  <c r="R155" i="3"/>
  <c r="P155" i="3"/>
  <c r="BK155" i="3"/>
  <c r="J155" i="3"/>
  <c r="BE155" i="3"/>
  <c r="BI144" i="3"/>
  <c r="BH144" i="3"/>
  <c r="BG144" i="3"/>
  <c r="BF144" i="3"/>
  <c r="T144" i="3"/>
  <c r="R144" i="3"/>
  <c r="P144" i="3"/>
  <c r="BK144" i="3"/>
  <c r="J144" i="3"/>
  <c r="BE144" i="3" s="1"/>
  <c r="BI142" i="3"/>
  <c r="BH142" i="3"/>
  <c r="BG142" i="3"/>
  <c r="BF142" i="3"/>
  <c r="T142" i="3"/>
  <c r="R142" i="3"/>
  <c r="P142" i="3"/>
  <c r="BK142" i="3"/>
  <c r="J142" i="3"/>
  <c r="BE142" i="3"/>
  <c r="BI140" i="3"/>
  <c r="BH140" i="3"/>
  <c r="BG140" i="3"/>
  <c r="BF140" i="3"/>
  <c r="T140" i="3"/>
  <c r="R140" i="3"/>
  <c r="P140" i="3"/>
  <c r="BK140" i="3"/>
  <c r="J140" i="3"/>
  <c r="BE140" i="3" s="1"/>
  <c r="BI138" i="3"/>
  <c r="BH138" i="3"/>
  <c r="BG138" i="3"/>
  <c r="BF138" i="3"/>
  <c r="T138" i="3"/>
  <c r="R138" i="3"/>
  <c r="P138" i="3"/>
  <c r="BK138" i="3"/>
  <c r="J138" i="3"/>
  <c r="BE138" i="3"/>
  <c r="BI136" i="3"/>
  <c r="BH136" i="3"/>
  <c r="BG136" i="3"/>
  <c r="BF136" i="3"/>
  <c r="T136" i="3"/>
  <c r="R136" i="3"/>
  <c r="P136" i="3"/>
  <c r="BK136" i="3"/>
  <c r="J136" i="3"/>
  <c r="BE136" i="3" s="1"/>
  <c r="BI134" i="3"/>
  <c r="BH134" i="3"/>
  <c r="BG134" i="3"/>
  <c r="BF134" i="3"/>
  <c r="T134" i="3"/>
  <c r="R134" i="3"/>
  <c r="P134" i="3"/>
  <c r="BK134" i="3"/>
  <c r="J134" i="3"/>
  <c r="BE134" i="3"/>
  <c r="BI132" i="3"/>
  <c r="BH132" i="3"/>
  <c r="BG132" i="3"/>
  <c r="BF132" i="3"/>
  <c r="T132" i="3"/>
  <c r="R132" i="3"/>
  <c r="P132" i="3"/>
  <c r="BK132" i="3"/>
  <c r="J132" i="3"/>
  <c r="BE132" i="3" s="1"/>
  <c r="BI130" i="3"/>
  <c r="BH130" i="3"/>
  <c r="BG130" i="3"/>
  <c r="BF130" i="3"/>
  <c r="T130" i="3"/>
  <c r="R130" i="3"/>
  <c r="P130" i="3"/>
  <c r="BK130" i="3"/>
  <c r="J130" i="3"/>
  <c r="BE130" i="3"/>
  <c r="BI122" i="3"/>
  <c r="BH122" i="3"/>
  <c r="BG122" i="3"/>
  <c r="BF122" i="3"/>
  <c r="T122" i="3"/>
  <c r="R122" i="3"/>
  <c r="P122" i="3"/>
  <c r="BK122" i="3"/>
  <c r="J122" i="3"/>
  <c r="BE122" i="3" s="1"/>
  <c r="BI120" i="3"/>
  <c r="BH120" i="3"/>
  <c r="BG120" i="3"/>
  <c r="BF120" i="3"/>
  <c r="T120" i="3"/>
  <c r="R120" i="3"/>
  <c r="P120" i="3"/>
  <c r="BK120" i="3"/>
  <c r="J120" i="3"/>
  <c r="BE120" i="3"/>
  <c r="BI113" i="3"/>
  <c r="BH113" i="3"/>
  <c r="BG113" i="3"/>
  <c r="BF113" i="3"/>
  <c r="T113" i="3"/>
  <c r="R113" i="3"/>
  <c r="P113" i="3"/>
  <c r="BK113" i="3"/>
  <c r="J113" i="3"/>
  <c r="BE113" i="3" s="1"/>
  <c r="BI108" i="3"/>
  <c r="BH108" i="3"/>
  <c r="BG108" i="3"/>
  <c r="BF108" i="3"/>
  <c r="T108" i="3"/>
  <c r="R108" i="3"/>
  <c r="P108" i="3"/>
  <c r="BK108" i="3"/>
  <c r="J108" i="3"/>
  <c r="BE108" i="3"/>
  <c r="BI100" i="3"/>
  <c r="BH100" i="3"/>
  <c r="BG100" i="3"/>
  <c r="BF100" i="3"/>
  <c r="T100" i="3"/>
  <c r="R100" i="3"/>
  <c r="P100" i="3"/>
  <c r="BK100" i="3"/>
  <c r="J100" i="3"/>
  <c r="BE100" i="3" s="1"/>
  <c r="BI98" i="3"/>
  <c r="BH98" i="3"/>
  <c r="BG98" i="3"/>
  <c r="BF98" i="3"/>
  <c r="T98" i="3"/>
  <c r="R98" i="3"/>
  <c r="P98" i="3"/>
  <c r="BK98" i="3"/>
  <c r="J98" i="3"/>
  <c r="BE98" i="3"/>
  <c r="BI96" i="3"/>
  <c r="BH96" i="3"/>
  <c r="BG96" i="3"/>
  <c r="BF96" i="3"/>
  <c r="T96" i="3"/>
  <c r="R96" i="3"/>
  <c r="P96" i="3"/>
  <c r="BK96" i="3"/>
  <c r="J96" i="3"/>
  <c r="BE96" i="3" s="1"/>
  <c r="BI92" i="3"/>
  <c r="BH92" i="3"/>
  <c r="BG92" i="3"/>
  <c r="BF92" i="3"/>
  <c r="T92" i="3"/>
  <c r="R92" i="3"/>
  <c r="P92" i="3"/>
  <c r="BK92" i="3"/>
  <c r="J92" i="3"/>
  <c r="BE92" i="3"/>
  <c r="BI90" i="3"/>
  <c r="BH90" i="3"/>
  <c r="BG90" i="3"/>
  <c r="BF90" i="3"/>
  <c r="T90" i="3"/>
  <c r="R90" i="3"/>
  <c r="P90" i="3"/>
  <c r="BK90" i="3"/>
  <c r="J90" i="3"/>
  <c r="BE90" i="3" s="1"/>
  <c r="BI88" i="3"/>
  <c r="F34" i="3"/>
  <c r="BD53" i="1" s="1"/>
  <c r="BH88" i="3"/>
  <c r="F33" i="3" s="1"/>
  <c r="BC53" i="1" s="1"/>
  <c r="BG88" i="3"/>
  <c r="F32" i="3" s="1"/>
  <c r="BB53" i="1" s="1"/>
  <c r="BF88" i="3"/>
  <c r="J31" i="3" s="1"/>
  <c r="AW53" i="1" s="1"/>
  <c r="T88" i="3"/>
  <c r="T87" i="3" s="1"/>
  <c r="R88" i="3"/>
  <c r="R87" i="3" s="1"/>
  <c r="R86" i="3" s="1"/>
  <c r="R85" i="3" s="1"/>
  <c r="P88" i="3"/>
  <c r="P87" i="3" s="1"/>
  <c r="P86" i="3" s="1"/>
  <c r="P85" i="3" s="1"/>
  <c r="AU53" i="1" s="1"/>
  <c r="BK88" i="3"/>
  <c r="BK87" i="3" s="1"/>
  <c r="J88" i="3"/>
  <c r="BE88" i="3" s="1"/>
  <c r="J81" i="3"/>
  <c r="F81" i="3"/>
  <c r="F79" i="3"/>
  <c r="E77" i="3"/>
  <c r="J51" i="3"/>
  <c r="F51" i="3"/>
  <c r="F49" i="3"/>
  <c r="E47" i="3"/>
  <c r="J18" i="3"/>
  <c r="E18" i="3"/>
  <c r="F82" i="3" s="1"/>
  <c r="F52" i="3"/>
  <c r="J17" i="3"/>
  <c r="J12" i="3"/>
  <c r="J79" i="3" s="1"/>
  <c r="J49" i="3"/>
  <c r="E7" i="3"/>
  <c r="E75" i="3" s="1"/>
  <c r="AY52" i="1"/>
  <c r="AX52" i="1"/>
  <c r="BI108" i="2"/>
  <c r="BH108" i="2"/>
  <c r="BG108" i="2"/>
  <c r="BF108" i="2"/>
  <c r="T108" i="2"/>
  <c r="T107" i="2" s="1"/>
  <c r="R108" i="2"/>
  <c r="R107" i="2" s="1"/>
  <c r="P108" i="2"/>
  <c r="P107" i="2" s="1"/>
  <c r="BK108" i="2"/>
  <c r="BK107" i="2" s="1"/>
  <c r="J107" i="2" s="1"/>
  <c r="J60" i="2" s="1"/>
  <c r="J108" i="2"/>
  <c r="BE108" i="2"/>
  <c r="BI105" i="2"/>
  <c r="BH105" i="2"/>
  <c r="BG105" i="2"/>
  <c r="BF105" i="2"/>
  <c r="T105" i="2"/>
  <c r="T104" i="2" s="1"/>
  <c r="R105" i="2"/>
  <c r="R104" i="2" s="1"/>
  <c r="P105" i="2"/>
  <c r="P104" i="2" s="1"/>
  <c r="BK105" i="2"/>
  <c r="BK104" i="2" s="1"/>
  <c r="J104" i="2" s="1"/>
  <c r="J59" i="2" s="1"/>
  <c r="J105" i="2"/>
  <c r="BE105" i="2"/>
  <c r="BI102" i="2"/>
  <c r="BH102" i="2"/>
  <c r="BG102" i="2"/>
  <c r="BF102" i="2"/>
  <c r="T102" i="2"/>
  <c r="R102" i="2"/>
  <c r="P102" i="2"/>
  <c r="BK102" i="2"/>
  <c r="J102" i="2"/>
  <c r="BE102" i="2" s="1"/>
  <c r="BI100" i="2"/>
  <c r="BH100" i="2"/>
  <c r="BG100" i="2"/>
  <c r="BF100" i="2"/>
  <c r="T100" i="2"/>
  <c r="R100" i="2"/>
  <c r="P100" i="2"/>
  <c r="BK100" i="2"/>
  <c r="J100" i="2"/>
  <c r="BE100" i="2" s="1"/>
  <c r="BI98" i="2"/>
  <c r="BH98" i="2"/>
  <c r="BG98" i="2"/>
  <c r="BF98" i="2"/>
  <c r="T98" i="2"/>
  <c r="R98" i="2"/>
  <c r="P98" i="2"/>
  <c r="BK98" i="2"/>
  <c r="J98" i="2"/>
  <c r="BE98" i="2" s="1"/>
  <c r="BI96" i="2"/>
  <c r="BH96" i="2"/>
  <c r="BG96" i="2"/>
  <c r="BF96" i="2"/>
  <c r="T96" i="2"/>
  <c r="R96" i="2"/>
  <c r="P96" i="2"/>
  <c r="BK96" i="2"/>
  <c r="J96" i="2"/>
  <c r="BE96" i="2" s="1"/>
  <c r="BI93" i="2"/>
  <c r="BH93" i="2"/>
  <c r="BG93" i="2"/>
  <c r="BF93" i="2"/>
  <c r="T93" i="2"/>
  <c r="R93" i="2"/>
  <c r="P93" i="2"/>
  <c r="BK93" i="2"/>
  <c r="J93" i="2"/>
  <c r="BE93" i="2" s="1"/>
  <c r="BI91" i="2"/>
  <c r="BH91" i="2"/>
  <c r="BG91" i="2"/>
  <c r="BF91" i="2"/>
  <c r="T91" i="2"/>
  <c r="R91" i="2"/>
  <c r="P91" i="2"/>
  <c r="BK91" i="2"/>
  <c r="J91" i="2"/>
  <c r="BE91" i="2" s="1"/>
  <c r="BI89" i="2"/>
  <c r="BH89" i="2"/>
  <c r="BG89" i="2"/>
  <c r="BF89" i="2"/>
  <c r="T89" i="2"/>
  <c r="R89" i="2"/>
  <c r="P89" i="2"/>
  <c r="BK89" i="2"/>
  <c r="J89" i="2"/>
  <c r="BE89" i="2" s="1"/>
  <c r="BI88" i="2"/>
  <c r="BH88" i="2"/>
  <c r="BG88" i="2"/>
  <c r="BF88" i="2"/>
  <c r="T88" i="2"/>
  <c r="R88" i="2"/>
  <c r="P88" i="2"/>
  <c r="BK88" i="2"/>
  <c r="J88" i="2"/>
  <c r="BE88" i="2" s="1"/>
  <c r="BI87" i="2"/>
  <c r="BH87" i="2"/>
  <c r="BG87" i="2"/>
  <c r="BF87" i="2"/>
  <c r="T87" i="2"/>
  <c r="R87" i="2"/>
  <c r="P87" i="2"/>
  <c r="BK87" i="2"/>
  <c r="J87" i="2"/>
  <c r="BE87" i="2" s="1"/>
  <c r="BI85" i="2"/>
  <c r="BH85" i="2"/>
  <c r="BG85" i="2"/>
  <c r="BF85" i="2"/>
  <c r="T85" i="2"/>
  <c r="R85" i="2"/>
  <c r="P85" i="2"/>
  <c r="BK85" i="2"/>
  <c r="J85" i="2"/>
  <c r="BE85" i="2" s="1"/>
  <c r="BI83" i="2"/>
  <c r="F34" i="2" s="1"/>
  <c r="BD52" i="1" s="1"/>
  <c r="BH83" i="2"/>
  <c r="F33" i="2" s="1"/>
  <c r="BC52" i="1" s="1"/>
  <c r="BG83" i="2"/>
  <c r="F32" i="2" s="1"/>
  <c r="BB52" i="1" s="1"/>
  <c r="BF83" i="2"/>
  <c r="J31" i="2"/>
  <c r="AW52" i="1" s="1"/>
  <c r="F31" i="2"/>
  <c r="BA52" i="1" s="1"/>
  <c r="T83" i="2"/>
  <c r="T82" i="2" s="1"/>
  <c r="T81" i="2" s="1"/>
  <c r="T80" i="2" s="1"/>
  <c r="R83" i="2"/>
  <c r="R82" i="2" s="1"/>
  <c r="R81" i="2" s="1"/>
  <c r="R80" i="2" s="1"/>
  <c r="P83" i="2"/>
  <c r="P82" i="2" s="1"/>
  <c r="BK83" i="2"/>
  <c r="BK82" i="2" s="1"/>
  <c r="J83" i="2"/>
  <c r="BE83" i="2"/>
  <c r="J30" i="2" s="1"/>
  <c r="AV52" i="1" s="1"/>
  <c r="AT52" i="1" s="1"/>
  <c r="J76" i="2"/>
  <c r="F76" i="2"/>
  <c r="F74" i="2"/>
  <c r="E72" i="2"/>
  <c r="J51" i="2"/>
  <c r="F51" i="2"/>
  <c r="F49" i="2"/>
  <c r="E47" i="2"/>
  <c r="J18" i="2"/>
  <c r="E18" i="2"/>
  <c r="F77" i="2" s="1"/>
  <c r="J17" i="2"/>
  <c r="J12" i="2"/>
  <c r="J74" i="2" s="1"/>
  <c r="E7" i="2"/>
  <c r="E70" i="2" s="1"/>
  <c r="BD55" i="1"/>
  <c r="BC55" i="1"/>
  <c r="BB55" i="1"/>
  <c r="AY55" i="1"/>
  <c r="AX55" i="1"/>
  <c r="AS55" i="1"/>
  <c r="AS51" i="1"/>
  <c r="AT62" i="1"/>
  <c r="AT58" i="1"/>
  <c r="L47" i="1"/>
  <c r="AM46" i="1"/>
  <c r="L46" i="1"/>
  <c r="AM44" i="1"/>
  <c r="L44" i="1"/>
  <c r="L42" i="1"/>
  <c r="L41" i="1"/>
  <c r="H2" i="15" l="1"/>
  <c r="G2" i="14"/>
  <c r="J82" i="2"/>
  <c r="J58" i="2" s="1"/>
  <c r="BK81" i="2"/>
  <c r="P81" i="2"/>
  <c r="P80" i="2" s="1"/>
  <c r="AU52" i="1" s="1"/>
  <c r="J30" i="3"/>
  <c r="AV53" i="1" s="1"/>
  <c r="AT53" i="1" s="1"/>
  <c r="F30" i="3"/>
  <c r="AZ53" i="1" s="1"/>
  <c r="BK86" i="3"/>
  <c r="J87" i="3"/>
  <c r="J58" i="3" s="1"/>
  <c r="J30" i="4"/>
  <c r="AV54" i="1" s="1"/>
  <c r="AT54" i="1" s="1"/>
  <c r="F30" i="4"/>
  <c r="AZ54" i="1" s="1"/>
  <c r="R113" i="5"/>
  <c r="F32" i="5"/>
  <c r="AZ56" i="1" s="1"/>
  <c r="J49" i="2"/>
  <c r="F52" i="2"/>
  <c r="F30" i="2"/>
  <c r="AZ52" i="1" s="1"/>
  <c r="E45" i="3"/>
  <c r="F31" i="3"/>
  <c r="BA53" i="1" s="1"/>
  <c r="BA51" i="1" s="1"/>
  <c r="T223" i="3"/>
  <c r="T86" i="3" s="1"/>
  <c r="T85" i="3" s="1"/>
  <c r="BK85" i="4"/>
  <c r="J86" i="4"/>
  <c r="J58" i="4" s="1"/>
  <c r="E45" i="2"/>
  <c r="T240" i="3"/>
  <c r="J49" i="4"/>
  <c r="F52" i="4"/>
  <c r="P417" i="5"/>
  <c r="T417" i="5"/>
  <c r="T416" i="5" s="1"/>
  <c r="T112" i="5" s="1"/>
  <c r="T485" i="5"/>
  <c r="P491" i="5"/>
  <c r="P535" i="5"/>
  <c r="P90" i="6"/>
  <c r="P89" i="6" s="1"/>
  <c r="AU57" i="1" s="1"/>
  <c r="T85" i="7"/>
  <c r="T84" i="7" s="1"/>
  <c r="R712" i="5"/>
  <c r="R90" i="6"/>
  <c r="R89" i="6" s="1"/>
  <c r="BK90" i="6"/>
  <c r="J91" i="6"/>
  <c r="J62" i="6" s="1"/>
  <c r="J86" i="7"/>
  <c r="J58" i="7" s="1"/>
  <c r="BK113" i="5"/>
  <c r="J417" i="5"/>
  <c r="J70" i="5" s="1"/>
  <c r="BK416" i="5"/>
  <c r="J416" i="5" s="1"/>
  <c r="J69" i="5" s="1"/>
  <c r="J32" i="6"/>
  <c r="AV57" i="1" s="1"/>
  <c r="AT57" i="1" s="1"/>
  <c r="F32" i="6"/>
  <c r="AZ57" i="1" s="1"/>
  <c r="J33" i="5"/>
  <c r="AW56" i="1" s="1"/>
  <c r="AT56" i="1" s="1"/>
  <c r="P545" i="5"/>
  <c r="T555" i="5"/>
  <c r="P555" i="5"/>
  <c r="J30" i="8"/>
  <c r="AV59" i="1" s="1"/>
  <c r="J80" i="9"/>
  <c r="J58" i="9" s="1"/>
  <c r="BK79" i="9"/>
  <c r="J87" i="10"/>
  <c r="J58" i="10" s="1"/>
  <c r="BK86" i="10"/>
  <c r="J80" i="12"/>
  <c r="J58" i="12" s="1"/>
  <c r="BK79" i="12"/>
  <c r="F33" i="6"/>
  <c r="BA57" i="1" s="1"/>
  <c r="BA55" i="1" s="1"/>
  <c r="AW55" i="1" s="1"/>
  <c r="F30" i="7"/>
  <c r="AZ58" i="1" s="1"/>
  <c r="P89" i="8"/>
  <c r="T89" i="8"/>
  <c r="T88" i="8" s="1"/>
  <c r="T87" i="8" s="1"/>
  <c r="F32" i="8"/>
  <c r="BB59" i="1" s="1"/>
  <c r="BB51" i="1" s="1"/>
  <c r="P140" i="8"/>
  <c r="BK145" i="8"/>
  <c r="J145" i="8" s="1"/>
  <c r="J61" i="8" s="1"/>
  <c r="J30" i="9"/>
  <c r="AV60" i="1" s="1"/>
  <c r="AT60" i="1" s="1"/>
  <c r="BK712" i="5"/>
  <c r="J712" i="5" s="1"/>
  <c r="J87" i="5" s="1"/>
  <c r="E45" i="7"/>
  <c r="R142" i="7"/>
  <c r="R156" i="7"/>
  <c r="R85" i="7" s="1"/>
  <c r="R84" i="7" s="1"/>
  <c r="R185" i="7"/>
  <c r="E77" i="8"/>
  <c r="E45" i="8"/>
  <c r="BK89" i="8"/>
  <c r="R156" i="8"/>
  <c r="P210" i="8"/>
  <c r="F52" i="9"/>
  <c r="F75" i="9"/>
  <c r="R80" i="9"/>
  <c r="R79" i="9" s="1"/>
  <c r="R78" i="9" s="1"/>
  <c r="F31" i="9"/>
  <c r="BA60" i="1" s="1"/>
  <c r="J30" i="12"/>
  <c r="AV63" i="1" s="1"/>
  <c r="AT63" i="1" s="1"/>
  <c r="F30" i="12"/>
  <c r="AZ63" i="1" s="1"/>
  <c r="BK142" i="7"/>
  <c r="J142" i="7" s="1"/>
  <c r="J61" i="7" s="1"/>
  <c r="BK156" i="7"/>
  <c r="J156" i="7" s="1"/>
  <c r="J62" i="7" s="1"/>
  <c r="BK185" i="7"/>
  <c r="J185" i="7" s="1"/>
  <c r="J63" i="7" s="1"/>
  <c r="F30" i="8"/>
  <c r="AZ59" i="1" s="1"/>
  <c r="R89" i="8"/>
  <c r="R88" i="8" s="1"/>
  <c r="R87" i="8" s="1"/>
  <c r="J31" i="8"/>
  <c r="AW59" i="1" s="1"/>
  <c r="F33" i="8"/>
  <c r="BC59" i="1" s="1"/>
  <c r="BC51" i="1" s="1"/>
  <c r="BK156" i="8"/>
  <c r="J156" i="8" s="1"/>
  <c r="J62" i="8" s="1"/>
  <c r="F34" i="9"/>
  <c r="BD60" i="1" s="1"/>
  <c r="BD51" i="1" s="1"/>
  <c r="W30" i="1" s="1"/>
  <c r="F30" i="10"/>
  <c r="AZ61" i="1" s="1"/>
  <c r="J30" i="10"/>
  <c r="AV61" i="1" s="1"/>
  <c r="AT61" i="1" s="1"/>
  <c r="F75" i="11"/>
  <c r="F52" i="11"/>
  <c r="J80" i="11"/>
  <c r="J58" i="11" s="1"/>
  <c r="BK79" i="11"/>
  <c r="BK224" i="8"/>
  <c r="T87" i="10"/>
  <c r="T86" i="10" s="1"/>
  <c r="T85" i="10" s="1"/>
  <c r="T152" i="10"/>
  <c r="E68" i="12"/>
  <c r="E45" i="12"/>
  <c r="F30" i="9"/>
  <c r="AZ60" i="1" s="1"/>
  <c r="F34" i="10"/>
  <c r="BD61" i="1" s="1"/>
  <c r="P87" i="10"/>
  <c r="F32" i="10"/>
  <c r="BB61" i="1" s="1"/>
  <c r="P152" i="10"/>
  <c r="J72" i="11"/>
  <c r="J49" i="11"/>
  <c r="J49" i="12"/>
  <c r="F52" i="12"/>
  <c r="AY51" i="1" l="1"/>
  <c r="W29" i="1"/>
  <c r="W28" i="1"/>
  <c r="AX51" i="1"/>
  <c r="W27" i="1"/>
  <c r="AW51" i="1"/>
  <c r="AK27" i="1" s="1"/>
  <c r="J89" i="8"/>
  <c r="J58" i="8" s="1"/>
  <c r="BK88" i="8"/>
  <c r="J79" i="12"/>
  <c r="J57" i="12" s="1"/>
  <c r="BK78" i="12"/>
  <c r="J78" i="12" s="1"/>
  <c r="J79" i="9"/>
  <c r="J57" i="9" s="1"/>
  <c r="BK78" i="9"/>
  <c r="J78" i="9" s="1"/>
  <c r="BK112" i="5"/>
  <c r="J112" i="5" s="1"/>
  <c r="J113" i="5"/>
  <c r="J61" i="5" s="1"/>
  <c r="J90" i="6"/>
  <c r="J61" i="6" s="1"/>
  <c r="BK89" i="6"/>
  <c r="J89" i="6" s="1"/>
  <c r="AZ55" i="1"/>
  <c r="AV55" i="1" s="1"/>
  <c r="AT55" i="1" s="1"/>
  <c r="P86" i="10"/>
  <c r="P85" i="10" s="1"/>
  <c r="AU61" i="1" s="1"/>
  <c r="AU51" i="1" s="1"/>
  <c r="BK78" i="11"/>
  <c r="J78" i="11" s="1"/>
  <c r="J79" i="11"/>
  <c r="J57" i="11" s="1"/>
  <c r="P88" i="8"/>
  <c r="P87" i="8" s="1"/>
  <c r="AU59" i="1" s="1"/>
  <c r="BK85" i="7"/>
  <c r="P416" i="5"/>
  <c r="P112" i="5" s="1"/>
  <c r="AU56" i="1" s="1"/>
  <c r="AU55" i="1" s="1"/>
  <c r="J85" i="4"/>
  <c r="J57" i="4" s="1"/>
  <c r="BK84" i="4"/>
  <c r="J84" i="4" s="1"/>
  <c r="AZ51" i="1"/>
  <c r="R112" i="5"/>
  <c r="J224" i="8"/>
  <c r="J67" i="8" s="1"/>
  <c r="BK223" i="8"/>
  <c r="J223" i="8" s="1"/>
  <c r="J66" i="8" s="1"/>
  <c r="J86" i="10"/>
  <c r="J57" i="10" s="1"/>
  <c r="BK85" i="10"/>
  <c r="J85" i="10" s="1"/>
  <c r="AT59" i="1"/>
  <c r="J86" i="3"/>
  <c r="J57" i="3" s="1"/>
  <c r="BK85" i="3"/>
  <c r="J85" i="3" s="1"/>
  <c r="J81" i="2"/>
  <c r="J57" i="2" s="1"/>
  <c r="BK80" i="2"/>
  <c r="J80" i="2" s="1"/>
  <c r="J56" i="3" l="1"/>
  <c r="J27" i="3"/>
  <c r="J85" i="7"/>
  <c r="J57" i="7" s="1"/>
  <c r="BK84" i="7"/>
  <c r="J84" i="7" s="1"/>
  <c r="J60" i="5"/>
  <c r="J29" i="5"/>
  <c r="J27" i="2"/>
  <c r="J56" i="2"/>
  <c r="J60" i="6"/>
  <c r="J29" i="6"/>
  <c r="J56" i="9"/>
  <c r="J27" i="9"/>
  <c r="J88" i="8"/>
  <c r="J57" i="8" s="1"/>
  <c r="BK87" i="8"/>
  <c r="J87" i="8" s="1"/>
  <c r="J27" i="12"/>
  <c r="J56" i="12"/>
  <c r="J56" i="10"/>
  <c r="J27" i="10"/>
  <c r="J56" i="11"/>
  <c r="J27" i="11"/>
  <c r="W26" i="1"/>
  <c r="AV51" i="1"/>
  <c r="J56" i="4"/>
  <c r="J27" i="4"/>
  <c r="J36" i="10" l="1"/>
  <c r="AG61" i="1"/>
  <c r="AN61" i="1" s="1"/>
  <c r="AG57" i="1"/>
  <c r="AN57" i="1" s="1"/>
  <c r="J38" i="6"/>
  <c r="AG54" i="1"/>
  <c r="AN54" i="1" s="1"/>
  <c r="J36" i="4"/>
  <c r="AG62" i="1"/>
  <c r="AN62" i="1" s="1"/>
  <c r="J36" i="11"/>
  <c r="J36" i="9"/>
  <c r="AG60" i="1"/>
  <c r="AN60" i="1" s="1"/>
  <c r="J27" i="7"/>
  <c r="J56" i="7"/>
  <c r="AT51" i="1"/>
  <c r="AK26" i="1"/>
  <c r="J27" i="8"/>
  <c r="J56" i="8"/>
  <c r="J38" i="5"/>
  <c r="AG56" i="1"/>
  <c r="AG53" i="1"/>
  <c r="AN53" i="1" s="1"/>
  <c r="J36" i="3"/>
  <c r="AG63" i="1"/>
  <c r="AN63" i="1" s="1"/>
  <c r="J36" i="12"/>
  <c r="AG52" i="1"/>
  <c r="J36" i="2"/>
  <c r="AG55" i="1" l="1"/>
  <c r="AN55" i="1" s="1"/>
  <c r="AN56" i="1"/>
  <c r="AN52" i="1"/>
  <c r="AG59" i="1"/>
  <c r="AN59" i="1" s="1"/>
  <c r="J36" i="8"/>
  <c r="AG58" i="1"/>
  <c r="AN58" i="1" s="1"/>
  <c r="J36" i="7"/>
  <c r="AG51" i="1" l="1"/>
  <c r="AK23" i="1" l="1"/>
  <c r="AK32" i="1" s="1"/>
  <c r="AN51" i="1"/>
</calcChain>
</file>

<file path=xl/sharedStrings.xml><?xml version="1.0" encoding="utf-8"?>
<sst xmlns="http://schemas.openxmlformats.org/spreadsheetml/2006/main" count="20018" uniqueCount="3172">
  <si>
    <t>Export VZ</t>
  </si>
  <si>
    <t>List obsahuje:</t>
  </si>
  <si>
    <t>1) Rekapitulace stavby</t>
  </si>
  <si>
    <t>2) Rekapitulace objektů stavby a soupisů prací</t>
  </si>
  <si>
    <t>3.0</t>
  </si>
  <si>
    <t/>
  </si>
  <si>
    <t>False</t>
  </si>
  <si>
    <t>{655cede0-8a8d-4d06-84f5-4148430b6a92}</t>
  </si>
  <si>
    <t>&gt;&gt;  skryté sloupce  &lt;&lt;</t>
  </si>
  <si>
    <t>0,01</t>
  </si>
  <si>
    <t>21</t>
  </si>
  <si>
    <t>15</t>
  </si>
  <si>
    <t>REKAPITULACE STAVBY</t>
  </si>
  <si>
    <t>v ---  níže se nacházejí doplnkové a pomocné údaje k sestavám  --- v</t>
  </si>
  <si>
    <t>0,001</t>
  </si>
  <si>
    <t>Kód:</t>
  </si>
  <si>
    <t>2018/03/01</t>
  </si>
  <si>
    <t>Stavba:</t>
  </si>
  <si>
    <t>Kanalizace a ČOV Holašovice</t>
  </si>
  <si>
    <t>KSO:</t>
  </si>
  <si>
    <t>812 31 1</t>
  </si>
  <si>
    <t>CC-CZ:</t>
  </si>
  <si>
    <t>1251</t>
  </si>
  <si>
    <t>Místo:</t>
  </si>
  <si>
    <t>Obec Holašovice</t>
  </si>
  <si>
    <t>Datum:</t>
  </si>
  <si>
    <t>5. 3. 2018</t>
  </si>
  <si>
    <t>CZ-CPV:</t>
  </si>
  <si>
    <t>45000000-7</t>
  </si>
  <si>
    <t>CZ-CPA:</t>
  </si>
  <si>
    <t>41.00.2</t>
  </si>
  <si>
    <t>Zadavatel:</t>
  </si>
  <si>
    <t>IČ:</t>
  </si>
  <si>
    <t>00245020</t>
  </si>
  <si>
    <t>Obec Jankov</t>
  </si>
  <si>
    <t>DIČ:</t>
  </si>
  <si>
    <t>Uchazeč:</t>
  </si>
  <si>
    <t xml:space="preserve"> </t>
  </si>
  <si>
    <t>Projektant:</t>
  </si>
  <si>
    <t>28159721</t>
  </si>
  <si>
    <t>VAK projekt s.r.o.</t>
  </si>
  <si>
    <t>CZ 281 59 721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</si>
  <si>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</si>
  <si>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</si>
  <si>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</si>
  <si>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</si>
  <si>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</si>
  <si>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</si>
  <si>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</si>
  <si>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</si>
  <si>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</si>
  <si>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</si>
  <si>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</si>
  <si>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</si>
  <si>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</si>
  <si>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</si>
  <si>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</si>
  <si>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</si>
  <si>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</si>
  <si>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</si>
  <si>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</si>
  <si>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</si>
  <si>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</si>
  <si>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</si>
  <si>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</si>
  <si>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</si>
  <si>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</si>
  <si>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</si>
  <si>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</si>
  <si>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</si>
  <si>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</si>
  <si>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</si>
  <si>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</si>
  <si>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</si>
  <si>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</si>
  <si>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</si>
  <si>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</si>
  <si>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</si>
  <si>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</si>
  <si>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</si>
  <si>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</si>
  <si>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</si>
  <si>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</si>
  <si>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</si>
  <si>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VRN-00</t>
  </si>
  <si>
    <t>Vedlejší rozpočtové náklady</t>
  </si>
  <si>
    <t>VON</t>
  </si>
  <si>
    <t>1</t>
  </si>
  <si>
    <t>{40d3d10e-e386-44d4-ac57-ae5ff2623600}</t>
  </si>
  <si>
    <t>827 21 11</t>
  </si>
  <si>
    <t>2</t>
  </si>
  <si>
    <t>SO-01</t>
  </si>
  <si>
    <t>Kanalizace oddílná - splašková</t>
  </si>
  <si>
    <t>STA</t>
  </si>
  <si>
    <t>{17815a08-4aa1-4c1e-a40c-f4b687170ec1}</t>
  </si>
  <si>
    <t>SO-02</t>
  </si>
  <si>
    <t>Přípojky kanalizace splašková</t>
  </si>
  <si>
    <t>{19a81243-9ea0-407b-885a-44f909390bf0}</t>
  </si>
  <si>
    <t>827 29 11</t>
  </si>
  <si>
    <t>SO-03</t>
  </si>
  <si>
    <t>Čistírna odpadních vod</t>
  </si>
  <si>
    <t>{f51c425a-872c-4171-b6af-a20f594f37c4}</t>
  </si>
  <si>
    <t>812 31 31</t>
  </si>
  <si>
    <t>SO-03.1</t>
  </si>
  <si>
    <t>ČOV</t>
  </si>
  <si>
    <t>Soupis</t>
  </si>
  <si>
    <t>{5b4fb55c-90c8-4a9e-a3ea-bfeaa1863830}</t>
  </si>
  <si>
    <t>SO-03.2</t>
  </si>
  <si>
    <t>ČS</t>
  </si>
  <si>
    <t>{e75591ba-b07c-452a-b052-e9b45befebdd}</t>
  </si>
  <si>
    <t>814 1</t>
  </si>
  <si>
    <t>SO-04</t>
  </si>
  <si>
    <t>Příjezdová komunikace ČOV</t>
  </si>
  <si>
    <t>{61ccc29e-d8b1-48af-ac39-6b6823a72d26}</t>
  </si>
  <si>
    <t>822 59 71</t>
  </si>
  <si>
    <t>SO-05</t>
  </si>
  <si>
    <t>Vodovodní přípojka pro ČOV</t>
  </si>
  <si>
    <t>{1a060d05-4e34-4e2c-b59b-c0266521f75e}</t>
  </si>
  <si>
    <t>827 19 11</t>
  </si>
  <si>
    <t>SO-06</t>
  </si>
  <si>
    <t>Přípojka NN pro ČOV</t>
  </si>
  <si>
    <t>{8bb5f16c-a351-4af8-a4ac-e8e15e31cf99}</t>
  </si>
  <si>
    <t>828 73 11</t>
  </si>
  <si>
    <t>SO-07</t>
  </si>
  <si>
    <t>Odtok z ČOV</t>
  </si>
  <si>
    <t>{ef12b44b-b588-4c0f-add1-f2e5883af249}</t>
  </si>
  <si>
    <t>827 21 1</t>
  </si>
  <si>
    <t>PS-01</t>
  </si>
  <si>
    <t>Technologie čistírny odpadních vod</t>
  </si>
  <si>
    <t>PRO</t>
  </si>
  <si>
    <t>{1c4895a1-3194-407b-8642-76101afa859c}</t>
  </si>
  <si>
    <t>812 31</t>
  </si>
  <si>
    <t>PS-02</t>
  </si>
  <si>
    <t>Přípojka NN, elektroinstalace, MaR</t>
  </si>
  <si>
    <t>{c7d527d0-57e0-4d6f-9b19-e94528692245}</t>
  </si>
  <si>
    <t>1) Krycí list soupisu</t>
  </si>
  <si>
    <t>2) Rekapitulace</t>
  </si>
  <si>
    <t>3) Soupis prací</t>
  </si>
  <si>
    <t>Zpět na list:</t>
  </si>
  <si>
    <t>Rekapitulace stavby</t>
  </si>
  <si>
    <t>KRYCÍ LIST SOUPISU</t>
  </si>
  <si>
    <t>Objekt:</t>
  </si>
  <si>
    <t>VRN-00 - Vedlejší rozpočtové náklady</t>
  </si>
  <si>
    <t>22</t>
  </si>
  <si>
    <t>42</t>
  </si>
  <si>
    <t>REKAPITULACE ČLENĚNÍ SOUPISU PRACÍ</t>
  </si>
  <si>
    <t>Kód dílu - Popis</t>
  </si>
  <si>
    <t>Cena celkem [CZK]</t>
  </si>
  <si>
    <t>Náklady soupisu celkem</t>
  </si>
  <si>
    <t>-1</t>
  </si>
  <si>
    <t>VRN - Vedlejší rozpočtové náklady</t>
  </si>
  <si>
    <t xml:space="preserve">    VRN1 - Průzkumné, geodetické a projektové práce</t>
  </si>
  <si>
    <t xml:space="preserve">    VRN3 - Zařízení staveniště</t>
  </si>
  <si>
    <t xml:space="preserve">    VRN4 - Inženýrská činnost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</si>
  <si>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</si>
  <si>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</si>
  <si>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</si>
  <si>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</si>
  <si>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</si>
  <si>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</si>
  <si>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</si>
  <si>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</si>
  <si>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</si>
  <si>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</si>
  <si>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</si>
  <si>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</si>
  <si>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</si>
  <si>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</si>
  <si>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VRN</t>
  </si>
  <si>
    <t>5</t>
  </si>
  <si>
    <t>ROZPOCET</t>
  </si>
  <si>
    <t>VRN1</t>
  </si>
  <si>
    <t>Průzkumné, geodetické a projektové práce</t>
  </si>
  <si>
    <t>K</t>
  </si>
  <si>
    <t>011314000</t>
  </si>
  <si>
    <t>Archeologický dohled</t>
  </si>
  <si>
    <t>soubor</t>
  </si>
  <si>
    <t>CS ÚRS 2018 01</t>
  </si>
  <si>
    <t>1024</t>
  </si>
  <si>
    <t>-1410175568</t>
  </si>
  <si>
    <t>VV</t>
  </si>
  <si>
    <t>012-1</t>
  </si>
  <si>
    <t>Vytýčení stávajících sítí</t>
  </si>
  <si>
    <t>518956032</t>
  </si>
  <si>
    <t>P</t>
  </si>
  <si>
    <t>Poznámka k položce:
Zaměření a vytýčení stávajících inženýrských sítí v místě stavby z hlediska jejich ochrany při provádění stavby.</t>
  </si>
  <si>
    <t>3</t>
  </si>
  <si>
    <t>012103000.1</t>
  </si>
  <si>
    <t>Geodetické práce před výstavbou - vytýčení stavby</t>
  </si>
  <si>
    <t>986848440</t>
  </si>
  <si>
    <t>4</t>
  </si>
  <si>
    <t>012-2</t>
  </si>
  <si>
    <t>Bezpečnostní opatření dle plánu BOZP</t>
  </si>
  <si>
    <t>1546979738</t>
  </si>
  <si>
    <t>012303000.1</t>
  </si>
  <si>
    <t>Geodetické práce po výstavbě - zaměření skutečného provedení</t>
  </si>
  <si>
    <t>160906583</t>
  </si>
  <si>
    <t>6</t>
  </si>
  <si>
    <t>012-4</t>
  </si>
  <si>
    <t>Fotodokumentace stávajících objektů</t>
  </si>
  <si>
    <t>-1509249305</t>
  </si>
  <si>
    <t>Poznámka k položce:
Fotodokumentace stávajících přilehlých objektů před zahájením stavby a po dokončení stavby</t>
  </si>
  <si>
    <t>7</t>
  </si>
  <si>
    <t>012-7</t>
  </si>
  <si>
    <t>Dopravně-inženýrské opatření</t>
  </si>
  <si>
    <t>978950260</t>
  </si>
  <si>
    <t xml:space="preserve">Poznámka k položce:
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 </t>
  </si>
  <si>
    <t>8</t>
  </si>
  <si>
    <t>013194000</t>
  </si>
  <si>
    <t>Provozní řád</t>
  </si>
  <si>
    <t>-1357756965</t>
  </si>
  <si>
    <t>9</t>
  </si>
  <si>
    <t>013203000</t>
  </si>
  <si>
    <t>Fotodokumentace stavby v průběhu provádění prací</t>
  </si>
  <si>
    <t>977945605</t>
  </si>
  <si>
    <t>10</t>
  </si>
  <si>
    <t>013244000</t>
  </si>
  <si>
    <t>Dokumentace nad rámec dokumentace pro provádění stavby - dílenská dokumenatace</t>
  </si>
  <si>
    <t>-725865110</t>
  </si>
  <si>
    <t>11</t>
  </si>
  <si>
    <t>013254000</t>
  </si>
  <si>
    <t>Dokumentace skutečného provedení stavby</t>
  </si>
  <si>
    <t>-328442370</t>
  </si>
  <si>
    <t>VRN3</t>
  </si>
  <si>
    <t>Zařízení staveniště</t>
  </si>
  <si>
    <t>17</t>
  </si>
  <si>
    <t>030001000</t>
  </si>
  <si>
    <t>423883942</t>
  </si>
  <si>
    <t>VRN4</t>
  </si>
  <si>
    <t>Inženýrská činnost</t>
  </si>
  <si>
    <t>16</t>
  </si>
  <si>
    <t>041903000</t>
  </si>
  <si>
    <t>Dozor jiné osoby - součinnost hydrogeologa</t>
  </si>
  <si>
    <t>-1272706122</t>
  </si>
  <si>
    <t>VP</t>
  </si>
  <si>
    <t>výkop</t>
  </si>
  <si>
    <t>4134,38</t>
  </si>
  <si>
    <t>ZS</t>
  </si>
  <si>
    <t>zásyp</t>
  </si>
  <si>
    <t>3733,356</t>
  </si>
  <si>
    <t>SO-01 - Kanalizace oddílná - splašková</t>
  </si>
  <si>
    <t>2223</t>
  </si>
  <si>
    <t>42.21.22</t>
  </si>
  <si>
    <t>HSV - Práce a dodávky HSV</t>
  </si>
  <si>
    <t xml:space="preserve">    1 - Zemní práce</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</si>
  <si>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</si>
  <si>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</si>
  <si>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</si>
  <si>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</si>
  <si>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</si>
  <si>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</si>
  <si>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</si>
  <si>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HSV</t>
  </si>
  <si>
    <t>Práce a dodávky HSV</t>
  </si>
  <si>
    <t>Zemní práce</t>
  </si>
  <si>
    <t>113107342</t>
  </si>
  <si>
    <t>Odstranění podkladů nebo krytů strojně plochy jednotlivě do 50 m2 s přemístěním hmot na skládku na vzdálenost do 3 m nebo s naložením na dopravní prostředek živičných, o tl. vrstvy přes 50 do 100 mm</t>
  </si>
  <si>
    <t>m2</t>
  </si>
  <si>
    <t>2072756860</t>
  </si>
  <si>
    <t>"místní komunikace"907</t>
  </si>
  <si>
    <t>113107344</t>
  </si>
  <si>
    <t>Odstranění podkladů nebo krytů strojně plochy jednotlivě do 50 m2 s přemístěním hmot na skládku na vzdálenost do 3 m nebo s naložením na dopravní prostředek živičných, o tl. vrstvy přes 150 do 200 mm</t>
  </si>
  <si>
    <t>-1019334700</t>
  </si>
  <si>
    <t>"komunikace III.třídy"325</t>
  </si>
  <si>
    <t>113154332</t>
  </si>
  <si>
    <t>Frézování živičného podkladu nebo krytu s naložením na dopravní prostředek plochy přes 1 000 do 10 000 m2 bez překážek v trase pruhu šířky přes 1 m do 2 m, tloušťky vrstvy 40 mm</t>
  </si>
  <si>
    <t>1334839655</t>
  </si>
  <si>
    <t>"místní komunikace"1486</t>
  </si>
  <si>
    <t>"silnice III. tř"2185</t>
  </si>
  <si>
    <t>Součet</t>
  </si>
  <si>
    <t>115101201</t>
  </si>
  <si>
    <t>Čerpání vody na dopravní výšku do 10 m s uvažovaným průměrným přítokem do 500 l/min</t>
  </si>
  <si>
    <t>hod</t>
  </si>
  <si>
    <t>-1974872474</t>
  </si>
  <si>
    <t>2203,74*0,2</t>
  </si>
  <si>
    <t>115101301</t>
  </si>
  <si>
    <t>Pohotovost záložní čerpací soupravy pro dopravní výšku do 10 m s uvažovaným průměrným přítokem do 500 l/min</t>
  </si>
  <si>
    <t>den</t>
  </si>
  <si>
    <t>350475937</t>
  </si>
  <si>
    <t>440,748/8</t>
  </si>
  <si>
    <t>119001401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</si>
  <si>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ocelového nebo litinového, jmenovité světlosti DN do 200</t>
  </si>
  <si>
    <t>m</t>
  </si>
  <si>
    <t>-994278928</t>
  </si>
  <si>
    <t>"stoka A"0,9*9+14,31+489,95+350,56</t>
  </si>
  <si>
    <t>"stoka A-1"65,99</t>
  </si>
  <si>
    <t>"stoka A-2"0,9*2+41,04</t>
  </si>
  <si>
    <t>"stoka A-2-1"44</t>
  </si>
  <si>
    <t>"stoka A-3"0,9*1</t>
  </si>
  <si>
    <t>"stoka A-4"33,53</t>
  </si>
  <si>
    <t>119001412</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</si>
  <si>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betonového, kameninového nebo železobetonového, světlosti DN přes 200 do 500</t>
  </si>
  <si>
    <t>-1697092092</t>
  </si>
  <si>
    <t>"stoka A"0,9*7+282,97+22,9</t>
  </si>
  <si>
    <t>"stoka A-4"0,9*1+47,26</t>
  </si>
  <si>
    <t>119001421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</si>
  <si>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kabelů a kabelových tratí z volně ložených kabelů a to do 3 kabelů</t>
  </si>
  <si>
    <t>258962504</t>
  </si>
  <si>
    <t>"stoka A"0,9*22+13+84,97+523,59+391,4+29,88+14,36+278,66+57,03+85</t>
  </si>
  <si>
    <t>"stoka A-1"0,9*4+191,9+206,52+4,25</t>
  </si>
  <si>
    <t>"stoka A-2"0,9*2+30,33+41,04+45,45</t>
  </si>
  <si>
    <t>"stoka A-2-1"0,9*2+44*2</t>
  </si>
  <si>
    <t>"stoka A-3"0,9*2</t>
  </si>
  <si>
    <t>121101101</t>
  </si>
  <si>
    <t>Sejmutí ornice nebo lesní půdy s vodorovným přemístěním na hromady v místě upotřebení nebo na dočasné či trvalé skládky se složením, na vzdálenost do 50 m</t>
  </si>
  <si>
    <t>m3</t>
  </si>
  <si>
    <t>-217740847</t>
  </si>
  <si>
    <t>0,2*5*(23+342,03+86+86+66+93+77)</t>
  </si>
  <si>
    <t>130001101</t>
  </si>
  <si>
    <t>Příplatek k cenám hloubených vykopávek za ztížení vykopávky v blízkosti podzemního vedení nebo výbušnin pro jakoukoliv třídu horniny</t>
  </si>
  <si>
    <t>-1670632303</t>
  </si>
  <si>
    <t>"stoka A"0,9*1,5*(14,31+578,47+350,56+85+7)</t>
  </si>
  <si>
    <t>"stoka A-1"0,9*1,5*(4,25+206,52+1)</t>
  </si>
  <si>
    <t>"stoka A-2"0,9*1,5*(4+41,04+45,45)</t>
  </si>
  <si>
    <t>"stoka A-2-1"0,9*1,5*44</t>
  </si>
  <si>
    <t>"stoka A-3"0,9*1,5*4</t>
  </si>
  <si>
    <t>"stoka A-4"0,9*1,5*50</t>
  </si>
  <si>
    <t>132201203</t>
  </si>
  <si>
    <t>Hloubení zapažených i nezapažených rýh šířky přes 600 do 2 000 mm s urovnáním dna do předepsaného profilu a spádu v hornině tř. 3 přes 1 000 do 5 000 m3</t>
  </si>
  <si>
    <t>-801288221</t>
  </si>
  <si>
    <t>VP*0,3"30% třída 3"</t>
  </si>
  <si>
    <t>12</t>
  </si>
  <si>
    <t>132201209</t>
  </si>
  <si>
    <t>Hloubení zapažených i nezapažených rýh šířky přes 600 do 2 000 mm s urovnáním dna do předepsaného profilu a spádu v hornině tř. 3 Příplatek k cenám za lepivost horniny tř. 3</t>
  </si>
  <si>
    <t>573579643</t>
  </si>
  <si>
    <t>VP*0,3*0,2</t>
  </si>
  <si>
    <t>13</t>
  </si>
  <si>
    <t>132301203</t>
  </si>
  <si>
    <t>Hloubení zapažených i nezapažených rýh šířky přes 600 do 2 000 mm s urovnáním dna do předepsaného profilu a spádu v hornině tř. 4 přes 1 000 do 5 000 m3</t>
  </si>
  <si>
    <t>141067112</t>
  </si>
  <si>
    <t>VP*0,45"45% třída 4"</t>
  </si>
  <si>
    <t>14</t>
  </si>
  <si>
    <t>132301209</t>
  </si>
  <si>
    <t>Hloubení zapažených i nezapažených rýh šířky přes 600 do 2 000 mm s urovnáním dna do předepsaného profilu a spádu v hornině tř. 4 Příplatek k cenám za lepivost horniny tř. 4</t>
  </si>
  <si>
    <t>-1450648947</t>
  </si>
  <si>
    <t>VP*0,45*0,2</t>
  </si>
  <si>
    <t>132401201</t>
  </si>
  <si>
    <t>Hloubení zapažených i nezapažených rýh šířky přes 600 do 2 000 mm s urovnáním dna do předepsaného profilu a spádu s použitím trhavin v hornině tř. 5 pro jakékoliv množství</t>
  </si>
  <si>
    <t>-947500418</t>
  </si>
  <si>
    <t>VP*0,2 "20% třída 5"</t>
  </si>
  <si>
    <t>132501201</t>
  </si>
  <si>
    <t>Hloubení zapažených i nezapažených rýh šířky přes 600 do 2 000 mm s urovnáním dna do předepsaného profilu a spádu s použitím trhavin v hornině 6 pro jakékoliv množství</t>
  </si>
  <si>
    <t>-1671546192</t>
  </si>
  <si>
    <t>VP*0,05 "5% třída 6"</t>
  </si>
  <si>
    <t>151101101</t>
  </si>
  <si>
    <t>Zřízení pažení a rozepření stěn rýh pro podzemní vedení pro všechny šířky rýhy příložné pro jakoukoliv mezerovitost, hloubky do 2 m</t>
  </si>
  <si>
    <t>-3714077</t>
  </si>
  <si>
    <t>"A-2-1"190,46</t>
  </si>
  <si>
    <t>18</t>
  </si>
  <si>
    <t>151101102</t>
  </si>
  <si>
    <t>Zřízení pažení a rozepření stěn rýh pro podzemní vedení pro všechny šířky rýhy příložné pro jakoukoliv mezerovitost, hloubky do 4 m</t>
  </si>
  <si>
    <t>-291489733</t>
  </si>
  <si>
    <t>"stoka A"6285,28</t>
  </si>
  <si>
    <t>"stoka A-1"978,38</t>
  </si>
  <si>
    <t>"stoka A-2"1907,54</t>
  </si>
  <si>
    <t>"stoka A-2-2"387,5</t>
  </si>
  <si>
    <t>"stoka A-2-3"397,51</t>
  </si>
  <si>
    <t>"stoka A-2-4"284,45</t>
  </si>
  <si>
    <t>"stoka A-2-5"399,54</t>
  </si>
  <si>
    <t>"stoka A-3"170,93</t>
  </si>
  <si>
    <t>"stoka A-4"228,84</t>
  </si>
  <si>
    <t>19</t>
  </si>
  <si>
    <t>151101111</t>
  </si>
  <si>
    <t>Odstranění pažení a rozepření stěn rýh pro podzemní vedení s uložením materiálu na vzdálenost do 3 m od kraje výkopu příložné, hloubky do 2 m</t>
  </si>
  <si>
    <t>-599063589</t>
  </si>
  <si>
    <t>20</t>
  </si>
  <si>
    <t>151101112</t>
  </si>
  <si>
    <t>Odstranění pažení a rozepření stěn rýh pro podzemní vedení s uložením materiálu na vzdálenost do 3 m od kraje výkopu příložné, hloubky přes 2 do 4 m</t>
  </si>
  <si>
    <t>1107511293</t>
  </si>
  <si>
    <t>11039,97</t>
  </si>
  <si>
    <t>161101101</t>
  </si>
  <si>
    <t>Svislé přemístění výkopku bez naložení do dopravní nádoby avšak s vyprázdněním dopravní nádoby na hromadu nebo do dopravního prostředku z horniny tř. 1 až 4, při hloubce výkopu přes 1 do 2,5 m</t>
  </si>
  <si>
    <t>-1429589826</t>
  </si>
  <si>
    <t>VP*0,75</t>
  </si>
  <si>
    <t>-0,75*2829,08</t>
  </si>
  <si>
    <t>161101102</t>
  </si>
  <si>
    <t>Svislé přemístění výkopku bez naložení do dopravní nádoby avšak s vyprázdněním dopravní nádoby na hromadu nebo do dopravního prostředku z horniny tř. 1 až 4, při hloubce výkopu přes 2,5 do 4 m</t>
  </si>
  <si>
    <t>-2041971189</t>
  </si>
  <si>
    <t>0,75*2829,08</t>
  </si>
  <si>
    <t>23</t>
  </si>
  <si>
    <t>161101151</t>
  </si>
  <si>
    <t>Svislé přemístění výkopku bez naložení do dopravní nádoby avšak s vyprázdněním dopravní nádoby na hromadu nebo do dopravního prostředku z horniny tř. 5 až 7, při hloubce výkopu přes 1 do 2,5 m</t>
  </si>
  <si>
    <t>1938026164</t>
  </si>
  <si>
    <t>VP*0,25</t>
  </si>
  <si>
    <t>-0,25*2829,08</t>
  </si>
  <si>
    <t>24</t>
  </si>
  <si>
    <t>161101152</t>
  </si>
  <si>
    <t>Svislé přemístění výkopku bez naložení do dopravní nádoby avšak s vyprázdněním dopravní nádoby na hromadu nebo do dopravního prostředku z horniny tř. 5 až 7, při hloubce výkopu přes 2,5 do 4 m</t>
  </si>
  <si>
    <t>-1747992509</t>
  </si>
  <si>
    <t>0,25*2829,08</t>
  </si>
  <si>
    <t>25</t>
  </si>
  <si>
    <t>162401102</t>
  </si>
  <si>
    <t>Vodorovné přemístění výkopku nebo sypaniny po suchu na obvyklém dopravním prostředku, bez naložení výkopku, avšak se složením bez rozhrnutí z horniny tř. 1 až 4 na vzdálenost přes 1 500 do 2 000 m</t>
  </si>
  <si>
    <t>-2035262053</t>
  </si>
  <si>
    <t>2*VP*0,75"mezideponie a zpět"</t>
  </si>
  <si>
    <t>26</t>
  </si>
  <si>
    <t>162401152</t>
  </si>
  <si>
    <t>Vodorovné přemístění výkopku nebo sypaniny po suchu na obvyklém dopravním prostředku, bez naložení výkopku, avšak se složením bez rozhrnutí z horniny tř. 5 až 7 na vzdálenost přes 1 500 do 2 000 m</t>
  </si>
  <si>
    <t>-1762794937</t>
  </si>
  <si>
    <t>2*ZS"mezideponie a zpět"</t>
  </si>
  <si>
    <t>-2*VP*0,75</t>
  </si>
  <si>
    <t>27</t>
  </si>
  <si>
    <t>162701155</t>
  </si>
  <si>
    <t>Vodorovné přemístění výkopku nebo sypaniny po suchu na obvyklém dopravním prostředku, bez naložení výkopku, avšak se složením bez rozhrnutí z horniny tř. 5 až 7 na vzdálenost přes 9 000 do 10 000 m</t>
  </si>
  <si>
    <t>806795849</t>
  </si>
  <si>
    <t>VP-ZS</t>
  </si>
  <si>
    <t>28</t>
  </si>
  <si>
    <t>167101102</t>
  </si>
  <si>
    <t>Nakládání, skládání a překládání neulehlého výkopku nebo sypaniny nakládání, množství přes 100 m3, z hornin tř. 1 až 4</t>
  </si>
  <si>
    <t>2021025889</t>
  </si>
  <si>
    <t>29</t>
  </si>
  <si>
    <t>167101152</t>
  </si>
  <si>
    <t>Nakládání, skládání a překládání neulehlého výkopku nebo sypaniny nakládání, množství přes 100 m3, z hornin tř. 5 až 7</t>
  </si>
  <si>
    <t>779418623</t>
  </si>
  <si>
    <t>-vp*0,75</t>
  </si>
  <si>
    <t>30</t>
  </si>
  <si>
    <t>171201201</t>
  </si>
  <si>
    <t>Uložení sypaniny na skládky</t>
  </si>
  <si>
    <t>443288156</t>
  </si>
  <si>
    <t>31</t>
  </si>
  <si>
    <t>171201211</t>
  </si>
  <si>
    <t>Poplatek za uložení stavebního odpadu na skládce (skládkovné) zeminy a kameniva zatříděného do Katalogu odpadů pod kódem 170 504</t>
  </si>
  <si>
    <t>t</t>
  </si>
  <si>
    <t>-2110743696</t>
  </si>
  <si>
    <t>(VP-ZS)*2</t>
  </si>
  <si>
    <t>32</t>
  </si>
  <si>
    <t>174102101</t>
  </si>
  <si>
    <t>Zásyp sypaninou z jakékoliv horniny při překopech inženýrských sítí objemu do 30 m3 s uložením výkopku ve vrstvách se zhutněním jam, šachet, rýh nebo kolem objektů v těchto vykopávkách</t>
  </si>
  <si>
    <t>1583439026</t>
  </si>
  <si>
    <t>"stoka A"1001,81</t>
  </si>
  <si>
    <t>"stoka A"2829,08</t>
  </si>
  <si>
    <t>"stoka A-1"440,28</t>
  </si>
  <si>
    <t>"stoka A-2"858,44</t>
  </si>
  <si>
    <t>"stoka A-2-1"85,71</t>
  </si>
  <si>
    <t>"stoka A-2-2"174,38</t>
  </si>
  <si>
    <t>"stoka A-2-3"178,88</t>
  </si>
  <si>
    <t>"stoka A-2-4"128</t>
  </si>
  <si>
    <t>"stoka A-2-5"179,84</t>
  </si>
  <si>
    <t>"stoka A-4"102,98</t>
  </si>
  <si>
    <t>-"komunikace místní"0,45*325</t>
  </si>
  <si>
    <t>-"komunikace III. třídy"0,53*907</t>
  </si>
  <si>
    <t>-"travní porost"0,2*5*(23+342,03+86+86+66+93+77)</t>
  </si>
  <si>
    <t>-"obsyp"0,9*0,385*980,38</t>
  </si>
  <si>
    <t>-"obsyp"0,9*0,435*1223,36</t>
  </si>
  <si>
    <t>-"lože"0,1*0,9*(980,38+1223,36)</t>
  </si>
  <si>
    <t>33</t>
  </si>
  <si>
    <t>175151101</t>
  </si>
  <si>
    <t>Obsypání potrubí strojně sypaninou z vhodných hornin tř. 1 až 4 nebo materiálem připraveným podél výkopu ve vzdálenosti do 3 m od jeho kraje, pro jakoukoliv hloubku výkopu a míru zhutnění bez prohození sypaniny</t>
  </si>
  <si>
    <t>335411467</t>
  </si>
  <si>
    <t>0,9*0,385*980,38-0,28*0,28*pi*980,38/4</t>
  </si>
  <si>
    <t>0,9*0,435*1223,36-0,335*0,335*pi*1223,36/4</t>
  </si>
  <si>
    <t>34</t>
  </si>
  <si>
    <t>M</t>
  </si>
  <si>
    <t>58331200</t>
  </si>
  <si>
    <t>štěrkopísek netříděný zásypový materiál</t>
  </si>
  <si>
    <t>575076533</t>
  </si>
  <si>
    <t>650,452*1,67</t>
  </si>
  <si>
    <t>35</t>
  </si>
  <si>
    <t>181301113</t>
  </si>
  <si>
    <t>Rozprostření a urovnání ornice v rovině nebo ve svahu sklonu do 1:5 při souvislé ploše přes 500 m2, tl. vrstvy přes 150 do 200 mm</t>
  </si>
  <si>
    <t>-904331985</t>
  </si>
  <si>
    <t>5*(23+342,03+86+86+66+93+77)</t>
  </si>
  <si>
    <t>36</t>
  </si>
  <si>
    <t>181451121</t>
  </si>
  <si>
    <t>Založení trávníku na půdě předem připravené plochy přes 1000 m2 výsevem včetně utažení lučního v rovině nebo na svahu do 1:5</t>
  </si>
  <si>
    <t>607618720</t>
  </si>
  <si>
    <t>37</t>
  </si>
  <si>
    <t>00572470</t>
  </si>
  <si>
    <t>osivo směs travní univerzál</t>
  </si>
  <si>
    <t>kg</t>
  </si>
  <si>
    <t>-1473428766</t>
  </si>
  <si>
    <t>3865,15*0,03</t>
  </si>
  <si>
    <t>Svislé a kompletní konstrukce</t>
  </si>
  <si>
    <t>38</t>
  </si>
  <si>
    <t>359901211</t>
  </si>
  <si>
    <t>Monitoring stok (kamerový systém) jakékoli výšky nová kanalizace</t>
  </si>
  <si>
    <t>771245922</t>
  </si>
  <si>
    <t>980,38+1223,36</t>
  </si>
  <si>
    <t>Vodorovné konstrukce</t>
  </si>
  <si>
    <t>39</t>
  </si>
  <si>
    <t>451573111</t>
  </si>
  <si>
    <t>Lože pod potrubí, stoky a drobné objekty v otevřeném výkopu z písku a štěrkopísku do 63 mm</t>
  </si>
  <si>
    <t>306318703</t>
  </si>
  <si>
    <t>0,1*0,9*(980,38+1223,36)</t>
  </si>
  <si>
    <t>40</t>
  </si>
  <si>
    <t>452112111</t>
  </si>
  <si>
    <t>Osazení betonových dílců prstenců nebo rámů pod poklopy a mříže, výšky do 100 mm</t>
  </si>
  <si>
    <t>kus</t>
  </si>
  <si>
    <t>-13174719</t>
  </si>
  <si>
    <t>44+29+10+12</t>
  </si>
  <si>
    <t>41</t>
  </si>
  <si>
    <t>59224010</t>
  </si>
  <si>
    <t>prstenec betonový vyrovnávací ke krytu šachty 62,5x4x10 cm</t>
  </si>
  <si>
    <t>-1757626380</t>
  </si>
  <si>
    <t>12*1,01</t>
  </si>
  <si>
    <t>59224011</t>
  </si>
  <si>
    <t>prstenec betonový vyrovnávací ke krytu šachty 62,5x6x10 cm</t>
  </si>
  <si>
    <t>-353577373</t>
  </si>
  <si>
    <t>10*1,01</t>
  </si>
  <si>
    <t>43</t>
  </si>
  <si>
    <t>59224012</t>
  </si>
  <si>
    <t>prstenec betonový vyrovnávací ke krytu šachty 62,5x8x10 cm</t>
  </si>
  <si>
    <t>1181258854</t>
  </si>
  <si>
    <t>29*1,01</t>
  </si>
  <si>
    <t>44</t>
  </si>
  <si>
    <t>59224013</t>
  </si>
  <si>
    <t>prstenec betonový vyrovnávací ke krytu šachty 62,5x10x10 cm</t>
  </si>
  <si>
    <t>1750837033</t>
  </si>
  <si>
    <t>44*1,01</t>
  </si>
  <si>
    <t>45</t>
  </si>
  <si>
    <t>452112121</t>
  </si>
  <si>
    <t>Osazení betonových dílců prstenců nebo rámů pod poklopy a mříže, výšky přes 100 do 200 mm</t>
  </si>
  <si>
    <t>1547700555</t>
  </si>
  <si>
    <t>46</t>
  </si>
  <si>
    <t>413290191304410005</t>
  </si>
  <si>
    <t>Prstenec IS šachetní vyrovnávací - betonový TBV-Q.1 625/120/120</t>
  </si>
  <si>
    <t>KS</t>
  </si>
  <si>
    <t>1587374295</t>
  </si>
  <si>
    <t>17*1,01</t>
  </si>
  <si>
    <t>Komunikace pozemní</t>
  </si>
  <si>
    <t>47</t>
  </si>
  <si>
    <t>564861111</t>
  </si>
  <si>
    <t>Podklad ze štěrkodrti ŠD s rozprostřením a zhutněním, po zhutnění tl. 200 mm</t>
  </si>
  <si>
    <t>-1913034316</t>
  </si>
  <si>
    <t>48</t>
  </si>
  <si>
    <t>564871116</t>
  </si>
  <si>
    <t>Podklad ze štěrkodrti ŠD s rozprostřením a zhutněním, po zhutnění tl. 300 mm</t>
  </si>
  <si>
    <t>1555711160</t>
  </si>
  <si>
    <t>49</t>
  </si>
  <si>
    <t>564952111</t>
  </si>
  <si>
    <t>Podklad z mechanicky zpevněného kameniva MZK (minerální beton) s rozprostřením a s hutněním, po zhutnění tl. 150 mm</t>
  </si>
  <si>
    <t>-811460284</t>
  </si>
  <si>
    <t>50</t>
  </si>
  <si>
    <t>565145111</t>
  </si>
  <si>
    <t>Asfaltový beton vrstva podkladní ACP 16 (obalované kamenivo střednězrnné - OKS) s rozprostřením a zhutněním v pruhu šířky do 3 m, po zhutnění tl. 60 mm</t>
  </si>
  <si>
    <t>1385474162</t>
  </si>
  <si>
    <t>51</t>
  </si>
  <si>
    <t>565175113</t>
  </si>
  <si>
    <t>Asfaltový beton vrstva podkladní ACP 16 (obalované kamenivo střednězrnné - OKS) s rozprostřením a zhutněním v pruhu šířky do 3 m, po zhutnění tl. 120 mm</t>
  </si>
  <si>
    <t>-1417978021</t>
  </si>
  <si>
    <t>52</t>
  </si>
  <si>
    <t>573111112</t>
  </si>
  <si>
    <t>Postřik infiltrační PI z asfaltu silničního s posypem kamenivem, v množství 1,00 kg/m2</t>
  </si>
  <si>
    <t>2071588256</t>
  </si>
  <si>
    <t>53</t>
  </si>
  <si>
    <t>573211109</t>
  </si>
  <si>
    <t>Postřik spojovací PS bez posypu kamenivem z asfaltu silničního, v množství 0,50 kg/m2</t>
  </si>
  <si>
    <t>-493908115</t>
  </si>
  <si>
    <t>"silnice III. třídy"2185</t>
  </si>
  <si>
    <t>54</t>
  </si>
  <si>
    <t>577134211</t>
  </si>
  <si>
    <t>Asfaltový beton vrstva obrusná ACO 11 (ABS) s rozprostřením a se zhutněním z nemodifikovaného asfaltu v pruhu šířky do 3 m tř. II, po zhutnění tl. 40 mm</t>
  </si>
  <si>
    <t>1691521766</t>
  </si>
  <si>
    <t>55</t>
  </si>
  <si>
    <t>577166111</t>
  </si>
  <si>
    <t>Asfaltový beton vrstva ložní ACL 22 (ABVH) s rozprostřením a zhutněním z nemodifikovaného asfaltu v pruhu šířky do 3 m, po zhutnění tl. 70 mm</t>
  </si>
  <si>
    <t>179932471</t>
  </si>
  <si>
    <t>Trubní vedení</t>
  </si>
  <si>
    <t>56</t>
  </si>
  <si>
    <t>871360510</t>
  </si>
  <si>
    <t>Montáž kanalizačního potrubí z plastů z polypropylenu PP žebrovaného SN 10 DN 250</t>
  </si>
  <si>
    <t>-623498946</t>
  </si>
  <si>
    <t>"stoka A"213,35</t>
  </si>
  <si>
    <t>"stoka A-2"392,03</t>
  </si>
  <si>
    <t>"stoka A-2-2"86</t>
  </si>
  <si>
    <t>"stoka A-2-3"86</t>
  </si>
  <si>
    <t>"stoka A-2-4"66</t>
  </si>
  <si>
    <t>"stoka A-2-5"93</t>
  </si>
  <si>
    <t>57</t>
  </si>
  <si>
    <t>28615009</t>
  </si>
  <si>
    <t>trubka kanalizační  PP DIN UR-2 DN 250x5000 mm SN10</t>
  </si>
  <si>
    <t>158066211</t>
  </si>
  <si>
    <t xml:space="preserve">Poznámka k položce:
Technické parametry potrubí:
Žebrované potrubí z PP, SN 10, rozměrová řada dle DIN 16 961
Vnější průměr / Vnitřní průměr/ Síla základní stěny	 -  OD 280, DN 250, s – 3,4mm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</si>
  <si>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980,38*1,093</t>
  </si>
  <si>
    <t>58</t>
  </si>
  <si>
    <t>871370510</t>
  </si>
  <si>
    <t>Montáž kanalizačního potrubí z plastů z polypropylenu PP žebrovaného SN 10 DN 300</t>
  </si>
  <si>
    <t>-1023604230</t>
  </si>
  <si>
    <t>"stoka A"1087,36</t>
  </si>
  <si>
    <t>"stoka A-3"86</t>
  </si>
  <si>
    <t>"stoka A-4"50</t>
  </si>
  <si>
    <t>59</t>
  </si>
  <si>
    <t>28615014</t>
  </si>
  <si>
    <t>trubka kanalizační  PP DIN UR-2 DN 300x5000 mm SN10</t>
  </si>
  <si>
    <t>-668535942</t>
  </si>
  <si>
    <t xml:space="preserve">Poznámka k položce:
Technické parametry potrubí:
Žebrované potrubí z PP, SN 10, rozměrová řada dle DIN 16 961
Vnější průměr / Vnitřní průměr/ Síla základní stěny	 -  OD 335, DN 300, s – 3,7mm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</si>
  <si>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1223,36*1,093</t>
  </si>
  <si>
    <t>60</t>
  </si>
  <si>
    <t>877315231</t>
  </si>
  <si>
    <t>Montáž tvarovek na kanalizačním potrubí z trub z plastu z tvrdého PVC nebo z polypropylenu v otevřeném výkopu víček DN 150</t>
  </si>
  <si>
    <t>1032529933</t>
  </si>
  <si>
    <t>16+43</t>
  </si>
  <si>
    <t>61</t>
  </si>
  <si>
    <t>28611722</t>
  </si>
  <si>
    <t>víčko kanalizace plastové KG DN 160</t>
  </si>
  <si>
    <t>1093437469</t>
  </si>
  <si>
    <t>59*1,015</t>
  </si>
  <si>
    <t>62</t>
  </si>
  <si>
    <t>877360420</t>
  </si>
  <si>
    <t>Montáž tvarovek na kanalizačním plastovém potrubí z polypropylenu PP korugovaného odboček DN 250</t>
  </si>
  <si>
    <t>875718732</t>
  </si>
  <si>
    <t>63</t>
  </si>
  <si>
    <t>28615486</t>
  </si>
  <si>
    <t>odbočka  UR-2 DIN/KG 45° 250/150 mm</t>
  </si>
  <si>
    <t>-92697884</t>
  </si>
  <si>
    <t>16*1,015</t>
  </si>
  <si>
    <t>64</t>
  </si>
  <si>
    <t>877370420</t>
  </si>
  <si>
    <t>Montáž tvarovek na kanalizačním plastovém potrubí z polypropylenu PP korugovaného odboček DN 300</t>
  </si>
  <si>
    <t>251393219</t>
  </si>
  <si>
    <t>65</t>
  </si>
  <si>
    <t>28615488</t>
  </si>
  <si>
    <t>odbočka  UR-2 DIN/KG 45° 300/150 mm</t>
  </si>
  <si>
    <t>-906267184</t>
  </si>
  <si>
    <t>43*1,015</t>
  </si>
  <si>
    <t>66</t>
  </si>
  <si>
    <t>892362121</t>
  </si>
  <si>
    <t>Tlakové zkoušky vzduchem těsnícími vaky ucpávkovými DN 250</t>
  </si>
  <si>
    <t>úsek</t>
  </si>
  <si>
    <t>-656412710</t>
  </si>
  <si>
    <t>"stoka A-1"7</t>
  </si>
  <si>
    <t>"stoka A-2"11</t>
  </si>
  <si>
    <t>"stoka A-2-1"1</t>
  </si>
  <si>
    <t>"stoka A-2-2"2</t>
  </si>
  <si>
    <t>"stoka A-2-3"2</t>
  </si>
  <si>
    <t>"stoka A-2-4"2</t>
  </si>
  <si>
    <t>"stoka A-2-5"2</t>
  </si>
  <si>
    <t>67</t>
  </si>
  <si>
    <t>892372121</t>
  </si>
  <si>
    <t>Tlakové zkoušky vzduchem těsnícími vaky ucpávkovými DN 300</t>
  </si>
  <si>
    <t>154282715</t>
  </si>
  <si>
    <t>"stoka A"31</t>
  </si>
  <si>
    <t>"stoka A-3"3</t>
  </si>
  <si>
    <t>"stoka A-4"2</t>
  </si>
  <si>
    <t>68</t>
  </si>
  <si>
    <t>894411121</t>
  </si>
  <si>
    <t>Zřízení šachet kanalizačních z betonových dílců výšky vstupu do 1,50 m s obložením dna betonem tř. C 25/30, na potrubí DN přes 200 do 300</t>
  </si>
  <si>
    <t>-1221980004</t>
  </si>
  <si>
    <t>69</t>
  </si>
  <si>
    <t>59224167</t>
  </si>
  <si>
    <t>skruž betonová přechodová 62,5/100x60x12 cm, stupadla poplastovaná</t>
  </si>
  <si>
    <t>1081013863</t>
  </si>
  <si>
    <t>63*1,01</t>
  </si>
  <si>
    <t>70</t>
  </si>
  <si>
    <t>59224070</t>
  </si>
  <si>
    <t>skruž betonová DN 1000x1000 PS, 100x100x12 cm</t>
  </si>
  <si>
    <t>-683391665</t>
  </si>
  <si>
    <t>46*1,01</t>
  </si>
  <si>
    <t>71</t>
  </si>
  <si>
    <t>59224068</t>
  </si>
  <si>
    <t>skruž betonová DN 1000x500 PS, 100x50x12 cm</t>
  </si>
  <si>
    <t>-801954910</t>
  </si>
  <si>
    <t>33*1,01</t>
  </si>
  <si>
    <t>72</t>
  </si>
  <si>
    <t>59224066</t>
  </si>
  <si>
    <t>skruž betonová DN 1000x250 PS, 100x25x12 cm</t>
  </si>
  <si>
    <t>310175118</t>
  </si>
  <si>
    <t>73</t>
  </si>
  <si>
    <t>59224337</t>
  </si>
  <si>
    <t>dno betonové šachty kanalizační přímé 100x60 Vmax40 cm</t>
  </si>
  <si>
    <t>-836863385</t>
  </si>
  <si>
    <t>74</t>
  </si>
  <si>
    <t>59224348</t>
  </si>
  <si>
    <t>těsnění elastomerové pro spojení šachetních dílů DN 1000</t>
  </si>
  <si>
    <t>-1804252202</t>
  </si>
  <si>
    <t>171*1,01</t>
  </si>
  <si>
    <t>75</t>
  </si>
  <si>
    <t>899103112</t>
  </si>
  <si>
    <t>Osazení poklopů litinových a ocelových včetně rámů pro třídu zatížení B125, C250</t>
  </si>
  <si>
    <t>772724739</t>
  </si>
  <si>
    <t>76</t>
  </si>
  <si>
    <t>28661933</t>
  </si>
  <si>
    <t>poklop šachtový litinový dno DN 600 pro třídu zatížení B125</t>
  </si>
  <si>
    <t>773359187</t>
  </si>
  <si>
    <t>77</t>
  </si>
  <si>
    <t>899104112</t>
  </si>
  <si>
    <t>Osazení poklopů litinových a ocelových včetně rámů pro třídu zatížení D400, E600</t>
  </si>
  <si>
    <t>1664804225</t>
  </si>
  <si>
    <t>37+11</t>
  </si>
  <si>
    <t>78</t>
  </si>
  <si>
    <t>415290091301600091</t>
  </si>
  <si>
    <t>Poklop IS šachetní - litinový D 400 605x160 mm, s pantem, bez odv, samonivelační rám</t>
  </si>
  <si>
    <t>-2135825135</t>
  </si>
  <si>
    <t>79</t>
  </si>
  <si>
    <t>415290091304430042</t>
  </si>
  <si>
    <t>Poklop IS šachetní - D 400 -B-1, bet.výplň, bez odvětrání</t>
  </si>
  <si>
    <t>448443436</t>
  </si>
  <si>
    <t>80</t>
  </si>
  <si>
    <t>899722113</t>
  </si>
  <si>
    <t>Krytí potrubí z plastů výstražnou fólií z PVC šířky 34cm</t>
  </si>
  <si>
    <t>-680478676</t>
  </si>
  <si>
    <t>81</t>
  </si>
  <si>
    <t>R8-1</t>
  </si>
  <si>
    <t>D+M Obklad šachty čedičem</t>
  </si>
  <si>
    <t>-1015069878</t>
  </si>
  <si>
    <t>"šachta 15"1,2*1,2*pi/4</t>
  </si>
  <si>
    <t>Ostatní konstrukce a práce, bourání</t>
  </si>
  <si>
    <t>82</t>
  </si>
  <si>
    <t>919732211</t>
  </si>
  <si>
    <t>Styčná pracovní spára při napojení nového živičného povrchu na stávající se zalitím za tepla modifikovanou asfaltovou hmotou s posypem vápenným hydrátem šířky do 15 mm, hloubky do 25 mm včetně prořezání spáry</t>
  </si>
  <si>
    <t>-940730946</t>
  </si>
  <si>
    <t>1007,78*2</t>
  </si>
  <si>
    <t>83</t>
  </si>
  <si>
    <t>919735112</t>
  </si>
  <si>
    <t>Řezání stávajícího živičného krytu nebo podkladu hloubky přes 50 do 100 mm</t>
  </si>
  <si>
    <t>725073198</t>
  </si>
  <si>
    <t>84</t>
  </si>
  <si>
    <t>919735114</t>
  </si>
  <si>
    <t>Řezání stávajícího živičného krytu nebo podkladu hloubky přes 150 do 200 mm</t>
  </si>
  <si>
    <t>-782202337</t>
  </si>
  <si>
    <t>361,11*2</t>
  </si>
  <si>
    <t>997</t>
  </si>
  <si>
    <t>Přesun sutě</t>
  </si>
  <si>
    <t>85</t>
  </si>
  <si>
    <t>997221551</t>
  </si>
  <si>
    <t>Vodorovná doprava suti bez naložení, ale se složením a s hrubým urovnáním ze sypkých materiálů, na vzdálenost do 1 km</t>
  </si>
  <si>
    <t>-2030140750</t>
  </si>
  <si>
    <t>86</t>
  </si>
  <si>
    <t>997221559</t>
  </si>
  <si>
    <t>Vodorovná doprava suti bez naložení, ale se složením a s hrubým urovnáním Příplatek k ceně za každý další i započatý 1 km přes 1 km</t>
  </si>
  <si>
    <t>1558164951</t>
  </si>
  <si>
    <t>723,903*19 'Přepočtené koeficientem množství</t>
  </si>
  <si>
    <t>87</t>
  </si>
  <si>
    <t>997221845</t>
  </si>
  <si>
    <t>Poplatek za uložení stavebního odpadu na skládce (skládkovné) asfaltového bez obsahu dehtu zatříděného do Katalogu odpadů pod kódem 170 302</t>
  </si>
  <si>
    <t>1796748323</t>
  </si>
  <si>
    <t>723,903</t>
  </si>
  <si>
    <t>998</t>
  </si>
  <si>
    <t>Přesun hmot</t>
  </si>
  <si>
    <t>88</t>
  </si>
  <si>
    <t>998276101</t>
  </si>
  <si>
    <t>Přesun hmot pro trubní vedení hloubené z trub z plastických hmot nebo sklolaminátových pro vodovody nebo kanalizace v otevřeném výkopu dopravní vzdálenost do 15 m</t>
  </si>
  <si>
    <t>1574214938</t>
  </si>
  <si>
    <t>310,179</t>
  </si>
  <si>
    <t>SO-02 - Přípojky kanalizace splašková</t>
  </si>
  <si>
    <t>-806567694</t>
  </si>
  <si>
    <t>"místní komunikace"26</t>
  </si>
  <si>
    <t>146135625</t>
  </si>
  <si>
    <t>"komunikace III.třídy"25</t>
  </si>
  <si>
    <t>113154232</t>
  </si>
  <si>
    <t>Frézování živičného podkladu nebo krytu s naložením na dopravní prostředek plochy přes 500 do 1 000 m2 bez překážek v trase pruhu šířky přes 1 m do 2 m, tloušťky vrstvy 40 mm</t>
  </si>
  <si>
    <t>801300922</t>
  </si>
  <si>
    <t>"místní komunikace"52</t>
  </si>
  <si>
    <t>-975030451</t>
  </si>
  <si>
    <t>507,63*0,2</t>
  </si>
  <si>
    <t>1725890070</t>
  </si>
  <si>
    <t>101,526/8</t>
  </si>
  <si>
    <t>1192827539</t>
  </si>
  <si>
    <t>0,2*2*389,19</t>
  </si>
  <si>
    <t>1894282087</t>
  </si>
  <si>
    <t>Mezisoučet</t>
  </si>
  <si>
    <t>-501666021</t>
  </si>
  <si>
    <t>VP*0,5*0,2</t>
  </si>
  <si>
    <t>-1302949087</t>
  </si>
  <si>
    <t>2078859689</t>
  </si>
  <si>
    <t>2*111,946"mezideponie a zpět"</t>
  </si>
  <si>
    <t>162701105</t>
  </si>
  <si>
    <t>Vodorovné přemístění výkopku nebo sypaniny po suchu na obvyklém dopravním prostředku, bez naložení výkopku, avšak se složením bez rozhrnutí z horniny tř. 1 až 4 na vzdálenost přes 9 000 do 10 000 m</t>
  </si>
  <si>
    <t>-809255946</t>
  </si>
  <si>
    <t>VP-111,946</t>
  </si>
  <si>
    <t>72423774</t>
  </si>
  <si>
    <t>111,946</t>
  </si>
  <si>
    <t>-1457546909</t>
  </si>
  <si>
    <t>198,233</t>
  </si>
  <si>
    <t>355850819</t>
  </si>
  <si>
    <t>198,233*2</t>
  </si>
  <si>
    <t>-1897638706</t>
  </si>
  <si>
    <t>0,6*1,2*507,63</t>
  </si>
  <si>
    <t>-"komunikace místní"0,45*0,6*42,98</t>
  </si>
  <si>
    <t>-"komunikace III. třídy"0,53*0,6*35,89</t>
  </si>
  <si>
    <t>-"trav povrch"0,2*0,6*398,19</t>
  </si>
  <si>
    <t>-"obsyp"0,6*0,45*507,63</t>
  </si>
  <si>
    <t>-"lože"0,15*0,6*507,63</t>
  </si>
  <si>
    <t>-511041506</t>
  </si>
  <si>
    <t>0,6*0,45*507,63</t>
  </si>
  <si>
    <t>-1734126496</t>
  </si>
  <si>
    <t>137,06*1,67</t>
  </si>
  <si>
    <t>-439226334</t>
  </si>
  <si>
    <t>2*398,19</t>
  </si>
  <si>
    <t>-551526712</t>
  </si>
  <si>
    <t>-1116235968</t>
  </si>
  <si>
    <t>796,38*0,03</t>
  </si>
  <si>
    <t>1047115488</t>
  </si>
  <si>
    <t>0,15*0,6*507,63</t>
  </si>
  <si>
    <t>444972177</t>
  </si>
  <si>
    <t>1211296315</t>
  </si>
  <si>
    <t>-1519104398</t>
  </si>
  <si>
    <t>266110558</t>
  </si>
  <si>
    <t>355498162</t>
  </si>
  <si>
    <t>639252102</t>
  </si>
  <si>
    <t>80183530</t>
  </si>
  <si>
    <t>776095523</t>
  </si>
  <si>
    <t>930063382</t>
  </si>
  <si>
    <t>871315221</t>
  </si>
  <si>
    <t>Kanalizační potrubí z tvrdého PVC v otevřeném výkopu ve sklonu do 20 %, hladkého plnostěnného jednovrstvého, tuhost třídy SN 8 DN 160</t>
  </si>
  <si>
    <t>83286655</t>
  </si>
  <si>
    <t>507,63</t>
  </si>
  <si>
    <t>877315211</t>
  </si>
  <si>
    <t>Montáž tvarovek na kanalizačním potrubí z trub z plastu z tvrdého PVC nebo z polypropylenu v otevřeném výkopu jednoosých DN 150</t>
  </si>
  <si>
    <t>-389788517</t>
  </si>
  <si>
    <t>28611361</t>
  </si>
  <si>
    <t>koleno kanalizační PVC KG 150x45°</t>
  </si>
  <si>
    <t>369567478</t>
  </si>
  <si>
    <t>67*1,015</t>
  </si>
  <si>
    <t>892312121</t>
  </si>
  <si>
    <t>Tlakové zkoušky vzduchem těsnícími vaky ucpávkovými DN 150</t>
  </si>
  <si>
    <t>1233765788</t>
  </si>
  <si>
    <t>894812111</t>
  </si>
  <si>
    <t>Revizní a čistící šachta z polypropylenu PP pro hladké trouby DN 315 šachtové dno (DN šachty / DN trubního vedení) DN 315/150 přímý tok</t>
  </si>
  <si>
    <t>-985769896</t>
  </si>
  <si>
    <t>894812131</t>
  </si>
  <si>
    <t>Revizní a čistící šachta z polypropylenu PP pro hladké trouby DN 315 roura šachtová korugovaná bez hrdla, světlé hloubky 1250 mm</t>
  </si>
  <si>
    <t>-1065304625</t>
  </si>
  <si>
    <t>894812149</t>
  </si>
  <si>
    <t>Revizní a čistící šachta z polypropylenu PP pro hladké trouby DN 315 roura šachtová korugovaná Příplatek k cenám 2131 - 2142 za uříznutí šachtové roury</t>
  </si>
  <si>
    <t>-687666853</t>
  </si>
  <si>
    <t>894812161</t>
  </si>
  <si>
    <t>Revizní a čistící šachta z polypropylenu PP pro hladké trouby DN 315 poklop litinový (pro zatížení) s teleskopickou rourou (3 t)</t>
  </si>
  <si>
    <t>-245883873</t>
  </si>
  <si>
    <t>-757253091</t>
  </si>
  <si>
    <t>-1379700779</t>
  </si>
  <si>
    <t>42,98*2</t>
  </si>
  <si>
    <t>2082149294</t>
  </si>
  <si>
    <t>603306382</t>
  </si>
  <si>
    <t>35,89*2</t>
  </si>
  <si>
    <t>-2082036640</t>
  </si>
  <si>
    <t>-231406308</t>
  </si>
  <si>
    <t>22,326*19 'Přepočtené koeficientem množství</t>
  </si>
  <si>
    <t>968715030</t>
  </si>
  <si>
    <t>22,326</t>
  </si>
  <si>
    <t>1935499028</t>
  </si>
  <si>
    <t>SO-03 - Čistírna odpadních vod</t>
  </si>
  <si>
    <t>Soupis:</t>
  </si>
  <si>
    <t>SO-03.1 - ČOV</t>
  </si>
  <si>
    <t>41.00.4</t>
  </si>
  <si>
    <t xml:space="preserve">    2 - Zakládání</t>
  </si>
  <si>
    <t xml:space="preserve">    6 - Úpravy povrchů, podlahy a osazování výplní</t>
  </si>
  <si>
    <t>PSV - Práce a dodávky PSV</t>
  </si>
  <si>
    <t xml:space="preserve">    711 - Izolace proti vodě, vlhkosti a plynům</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</si>
  <si>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</si>
  <si>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</si>
  <si>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</si>
  <si>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</si>
  <si>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751 - Vzduchotechnika</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</si>
  <si>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</si>
  <si>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</si>
  <si>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</si>
  <si>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</si>
  <si>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</si>
  <si>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</si>
  <si>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</si>
  <si>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781 - Dokončovací práce - obklady</t>
  </si>
  <si>
    <t xml:space="preserve">    783 - Dokončovací práce - nátěry</t>
  </si>
  <si>
    <t xml:space="preserve">    784 - Dokončovací práce - malby a tapety</t>
  </si>
  <si>
    <t xml:space="preserve">    789 - Povrchové úpravy ocelových konstrukcí a technologických zařízení</t>
  </si>
  <si>
    <t>M - Práce a dodávky M</t>
  </si>
  <si>
    <t xml:space="preserve">    21-M - Elektromontáže</t>
  </si>
  <si>
    <t xml:space="preserve">    23-M - Montáže potrubí</t>
  </si>
  <si>
    <t xml:space="preserve">    46-M - Zemní práce při extr.mont.pracích</t>
  </si>
  <si>
    <t>1363654530</t>
  </si>
  <si>
    <t>24*20</t>
  </si>
  <si>
    <t>2066305395</t>
  </si>
  <si>
    <t>131201102</t>
  </si>
  <si>
    <t>Hloubení nezapažených jam a zářezů s urovnáním dna do předepsaného profilu a spádu v hornině tř. 3 přes 100 do 1 000 m3</t>
  </si>
  <si>
    <t>-56192755</t>
  </si>
  <si>
    <t>(1,2/3*(185,715+sqrt(185,715*121,515)+121,515))</t>
  </si>
  <si>
    <t>131201109</t>
  </si>
  <si>
    <t>Hloubení nezapažených jam a zářezů s urovnáním dna do předepsaného profilu a spádu Příplatek k cenám za lepivost horniny tř. 3</t>
  </si>
  <si>
    <t>1107186178</t>
  </si>
  <si>
    <t>182,981*0,2</t>
  </si>
  <si>
    <t>131301102</t>
  </si>
  <si>
    <t>Hloubení nezapažených jam a zářezů s urovnáním dna do předepsaného profilu a spádu v hornině tř. 4 přes 100 do 1 000 m3</t>
  </si>
  <si>
    <t>-855418305</t>
  </si>
  <si>
    <t>(0,3/3*(107,265+sqrt(107,265*121,515)+121,515))</t>
  </si>
  <si>
    <t>131301109</t>
  </si>
  <si>
    <t>Hloubení nezapažených jam a zářezů s urovnáním dna do předepsaného profilu a spádu Příplatek k cenám za lepivost horniny tř. 4</t>
  </si>
  <si>
    <t>1350490209</t>
  </si>
  <si>
    <t>34,295*0,2</t>
  </si>
  <si>
    <t>131401102</t>
  </si>
  <si>
    <t>Hloubení nezapažených jam a zářezů s urovnáním dna do předepsaného profilu a spádu v hornině tř. 5 přes 100 do 1 000 m3</t>
  </si>
  <si>
    <t>634979488</t>
  </si>
  <si>
    <t>2,09*(11,85*7,6+3,7*4,65)*0,75</t>
  </si>
  <si>
    <t>131501102</t>
  </si>
  <si>
    <t>Hloubení nezapažených jam a zářezů s urovnáním dna do předepsaného profilu a spádu v hornině tř. 6 přes 100 do 1 000 m3</t>
  </si>
  <si>
    <t>-1894351729</t>
  </si>
  <si>
    <t>2,09*(11,85*7,6+3,7*4,65)*0,25</t>
  </si>
  <si>
    <t>579844189</t>
  </si>
  <si>
    <t>(182,981+34,295)*0,16</t>
  </si>
  <si>
    <t>1336828912</t>
  </si>
  <si>
    <t>(168,138+56,046)*0,16</t>
  </si>
  <si>
    <t>-62167678</t>
  </si>
  <si>
    <t>224,184*2"na meziskládku a zpět"</t>
  </si>
  <si>
    <t>-1692406811</t>
  </si>
  <si>
    <t>75,183*2"na meziskládku a zpět"</t>
  </si>
  <si>
    <t>89768071</t>
  </si>
  <si>
    <t>142,093</t>
  </si>
  <si>
    <t>1633650318</t>
  </si>
  <si>
    <t>224,184</t>
  </si>
  <si>
    <t>-1541239617</t>
  </si>
  <si>
    <t>299,367-224,184</t>
  </si>
  <si>
    <t>-1350115509</t>
  </si>
  <si>
    <t>(168,138+56,046)"výkop tř.3+4"</t>
  </si>
  <si>
    <t>(182,981+34,295)"výkop tř. 5+6"</t>
  </si>
  <si>
    <t>-299,367"zásyp</t>
  </si>
  <si>
    <t>-1412939695</t>
  </si>
  <si>
    <t>142,093*2</t>
  </si>
  <si>
    <t>174101101</t>
  </si>
  <si>
    <t>Zásyp sypaninou z jakékoliv horniny s uložením výkopku ve vrstvách se zhutněním jam, šachet, rýh nebo kolem objektů v těchto vykopávkách</t>
  </si>
  <si>
    <t>-1563050692</t>
  </si>
  <si>
    <t>-0,3*11,85*7,6"čov polštář"</t>
  </si>
  <si>
    <t>-3,19*9,85*5,6"čov"</t>
  </si>
  <si>
    <t>-(0,2*2,7*2,7+3,29*1*1*pi)"čs"</t>
  </si>
  <si>
    <t>0,4*(16*15-9,85*5,6-1*1*pi)"násyp"</t>
  </si>
  <si>
    <t>182201101</t>
  </si>
  <si>
    <t>Svahování trvalých svahů do projektovaných profilů s potřebným přemístěním výkopku při svahování násypů v jakékoliv hornině</t>
  </si>
  <si>
    <t>985008888</t>
  </si>
  <si>
    <t>1,5*15+1,5*16*0,5*2</t>
  </si>
  <si>
    <t>Zakládání</t>
  </si>
  <si>
    <t>212752212</t>
  </si>
  <si>
    <t>Trativody z drenážních trubek se zřízením štěrkopískového lože pod trubky a s jejich obsypem v průměrném celkovém množství do 0,15 m3/m v otevřeném výkopu z trubek plastových flexibilních D přes 65 do 100 mm</t>
  </si>
  <si>
    <t>-296967057</t>
  </si>
  <si>
    <t>(10+5,8)*2</t>
  </si>
  <si>
    <t>213311113</t>
  </si>
  <si>
    <t>Polštáře zhutněné pod základy z kameniva hrubého drceného, frakce 16 - 63 mm</t>
  </si>
  <si>
    <t>-870559752</t>
  </si>
  <si>
    <t>0,3*11,85*7,6"čov polštář"</t>
  </si>
  <si>
    <t>242111113</t>
  </si>
  <si>
    <t>Osazení pláště vodárenské kopané studny z betonových skruží na cementovou maltu MC 10 celokruhových, při vnitřním průměru studny 1,00 m</t>
  </si>
  <si>
    <t>-225644486</t>
  </si>
  <si>
    <t>4,5</t>
  </si>
  <si>
    <t>592253350</t>
  </si>
  <si>
    <t>skruž betonová studňová kruhová D100x100x9 cm</t>
  </si>
  <si>
    <t>-366697448</t>
  </si>
  <si>
    <t>4*1,01</t>
  </si>
  <si>
    <t>592255450</t>
  </si>
  <si>
    <t>skruž betonová studňová kruhová D100x50x9 cm</t>
  </si>
  <si>
    <t>363341572</t>
  </si>
  <si>
    <t>1*1,01</t>
  </si>
  <si>
    <t>245111111</t>
  </si>
  <si>
    <t>Osazení prefabrikované krycí desky vodárenské studny na maltu cementovou, s vyspárovaním dvoudílné</t>
  </si>
  <si>
    <t>649332747</t>
  </si>
  <si>
    <t>0,228</t>
  </si>
  <si>
    <t>59225713</t>
  </si>
  <si>
    <t>deska betonová zákrytová pro studny, šachty a jímky D130x7,5 cm</t>
  </si>
  <si>
    <t>217293424</t>
  </si>
  <si>
    <t>1*1,02</t>
  </si>
  <si>
    <t>273313511</t>
  </si>
  <si>
    <t>Základy z betonu prostého desky z betonu kamenem neprokládaného tř. C 12/15</t>
  </si>
  <si>
    <t>693860232</t>
  </si>
  <si>
    <t>0,1*11,85*7,6</t>
  </si>
  <si>
    <t>(0,45/3*(2,65*2,65+sqrt(2,65*2,65*2,2*2,2)+2,2*2,2))-0,45*2,2*2,2</t>
  </si>
  <si>
    <t>273354111</t>
  </si>
  <si>
    <t>Bednění základových konstrukcí desek zřízení</t>
  </si>
  <si>
    <t>1250611775</t>
  </si>
  <si>
    <t>0,1*(11,85+7,6)*2</t>
  </si>
  <si>
    <t>0,45*2,2*4</t>
  </si>
  <si>
    <t>273354211</t>
  </si>
  <si>
    <t>Bednění základových konstrukcí desek odstranění bednění</t>
  </si>
  <si>
    <t>1555927428</t>
  </si>
  <si>
    <t>275313811</t>
  </si>
  <si>
    <t>Základy z betonu prostého patky a bloky z betonu kamenem neprokládaného tř. C 25/30</t>
  </si>
  <si>
    <t>-1715620556</t>
  </si>
  <si>
    <t>2,2*0,6*0,8+1,6*0,3*0,25</t>
  </si>
  <si>
    <t>275351121</t>
  </si>
  <si>
    <t>Bednění základů patek zřízení</t>
  </si>
  <si>
    <t>173078037</t>
  </si>
  <si>
    <t>0,8*(2,2+0,6*2)+0,25*(1,6+0,3*2)</t>
  </si>
  <si>
    <t>275351122</t>
  </si>
  <si>
    <t>Bednění základů patek odstranění</t>
  </si>
  <si>
    <t>377844262</t>
  </si>
  <si>
    <t>311235201</t>
  </si>
  <si>
    <t>Zdivo jednovrstvé z cihel děrovaných broušených na celoplošnou tenkovrstvou maltu, pevnost cihel do P10, tl. zdiva 400 mm</t>
  </si>
  <si>
    <t>-89139817</t>
  </si>
  <si>
    <t>"obvod stěny"2,5*(9,85+4,8)*2</t>
  </si>
  <si>
    <t>"štíty"2*(4,8*0,536+4,8*1,617*0,5)</t>
  </si>
  <si>
    <t>"otvory"-0,75*1,25*3-1,25*2,5</t>
  </si>
  <si>
    <t>"překlady"-0,25*(1*3+0,75+1,5)</t>
  </si>
  <si>
    <t>311238923</t>
  </si>
  <si>
    <t>Zásyp dutin zdiva z děrovaných cihel expandovaným perlitem, tl. zdiva přes 300 do 400 mm</t>
  </si>
  <si>
    <t>137445375</t>
  </si>
  <si>
    <t>"obvod stěny"(9,85+4,8)*2-1,25</t>
  </si>
  <si>
    <t>317168012</t>
  </si>
  <si>
    <t>Překlady keramické ploché osazené do maltového lože, výšky překladu 71 mm šířky 115 mm, délky 1250 mm</t>
  </si>
  <si>
    <t>1662114812</t>
  </si>
  <si>
    <t>317168051</t>
  </si>
  <si>
    <t>Překlady keramické vysoké osazené do maltového lože, šířky překladu 70 mm výšky 238 mm, délky 1000 mm</t>
  </si>
  <si>
    <t>1229647913</t>
  </si>
  <si>
    <t>4*3+4*1</t>
  </si>
  <si>
    <t>317168053</t>
  </si>
  <si>
    <t>Překlady keramické vysoké osazené do maltového lože, šířky překladu 70 mm výšky 238 mm, délky 1500 mm</t>
  </si>
  <si>
    <t>2046917689</t>
  </si>
  <si>
    <t>317941123</t>
  </si>
  <si>
    <t>Osazování ocelových válcovaných nosníků na zdivu I nebo IE nebo U nebo UE nebo L č. 14 až 22 nebo výšky do 220 mm</t>
  </si>
  <si>
    <t>-442234525</t>
  </si>
  <si>
    <t>17,9*5,2*2/1000</t>
  </si>
  <si>
    <t>13010718</t>
  </si>
  <si>
    <t>ocel profilová IPN 160 jakost 11 375</t>
  </si>
  <si>
    <t>651712658</t>
  </si>
  <si>
    <t>17,9*5,2*2*1,01/1000</t>
  </si>
  <si>
    <t>317998110</t>
  </si>
  <si>
    <t>Izolace tepelná mezi překlady z pěnového polystyrénu výšky 24 cm, tloušťky do 30 mm</t>
  </si>
  <si>
    <t>1894191573</t>
  </si>
  <si>
    <t>3*1+1*1,5+1</t>
  </si>
  <si>
    <t>317998115</t>
  </si>
  <si>
    <t>Izolace tepelná mezi překlady z pěnového polystyrénu výšky 24 cm, tloušťky 100 mm</t>
  </si>
  <si>
    <t>1830095281</t>
  </si>
  <si>
    <t>320902021</t>
  </si>
  <si>
    <t>Dodatečná úprava ploch betonových konstrukcí s naložením suti na dopravní prostředek nebo s odklizením na hromady do vzdálenosti 3 m přes 4 dny do 28 dnů tvrdnutí betonu očištěním tlakovou vodou</t>
  </si>
  <si>
    <t>1043864300</t>
  </si>
  <si>
    <t>"dno+zhlaví"9,85*5,6</t>
  </si>
  <si>
    <t>3,99*(3,4*2+9,85)+0,19*0,4*2+0,3*0,22+0,3*0,03+3,8*(2,2*2+9,85)+0,45*2,2*4"vnější strana"</t>
  </si>
  <si>
    <t>3,69*(3*2+3+5,75)+3,5*(9,05*2+1,5*2+3+5,75)+3,72*3*2+0,45*1,6*4"vnitřní strana"</t>
  </si>
  <si>
    <t>342244211</t>
  </si>
  <si>
    <t>Příčky jednoduché z cihel děrovaných broušených, na tenkovrstvou maltu, pevnost cihel do P15, tl. příčky 115 mm</t>
  </si>
  <si>
    <t>98500527</t>
  </si>
  <si>
    <t>2,75*(1,6+1,7)-0,8*1,97</t>
  </si>
  <si>
    <t>342291121</t>
  </si>
  <si>
    <t>Ukotvení příček plochými kotvami, do konstrukce cihelné</t>
  </si>
  <si>
    <t>-1645933151</t>
  </si>
  <si>
    <t>2,75*2</t>
  </si>
  <si>
    <t>380326242</t>
  </si>
  <si>
    <t>Kompletní konstrukce čistíren odpadních vod, nádrží, vodojemů, kanálů z betonu železového bez výztuže a bednění pro prostředí s mrazovými cykly tř. C 30/37, tl. přes 150 do 300 mm</t>
  </si>
  <si>
    <t>133440542</t>
  </si>
  <si>
    <t>9,85*5,6*0,3</t>
  </si>
  <si>
    <t>0,45*0,3*(2,2+1,6)*2</t>
  </si>
  <si>
    <t>0,3*3,5*9,05</t>
  </si>
  <si>
    <t>0,3*3,72*3</t>
  </si>
  <si>
    <t>380326243</t>
  </si>
  <si>
    <t>Kompletní konstrukce čistíren odpadních vod, nádrží, vodojemů, kanálů z betonu železového bez výztuže a bednění pro prostředí s mrazovými cykly tř. C 30/37, tl. přes 300 mm</t>
  </si>
  <si>
    <t>-1023390942</t>
  </si>
  <si>
    <t>0,4*3,5*(1,8*2+9,85)</t>
  </si>
  <si>
    <t>0,4*3,69*(3*2+9,85)</t>
  </si>
  <si>
    <t>380356211</t>
  </si>
  <si>
    <t>Bednění kompletních konstrukcí čistíren odpadních vod, nádrží, vodojemů, kanálů konstrukcí omítaných z betonu prostého nebo železového ploch rovinných zřízení</t>
  </si>
  <si>
    <t>1941352371</t>
  </si>
  <si>
    <t>380356212</t>
  </si>
  <si>
    <t>Bednění kompletních konstrukcí čistíren odpadních vod, nádrží, vodojemů, kanálů konstrukcí omítaných z betonu prostého nebo železového ploch rovinných odstranění</t>
  </si>
  <si>
    <t>147011086</t>
  </si>
  <si>
    <t>380361006</t>
  </si>
  <si>
    <t>Výztuž kompletních konstrukcí čistíren odpadních vod, nádrží, vodojemů, kanálů z oceli 10 505 (R) nebo BSt 500</t>
  </si>
  <si>
    <t>-851997577</t>
  </si>
  <si>
    <t>4,3</t>
  </si>
  <si>
    <t>411321515</t>
  </si>
  <si>
    <t>Stropy z betonu železového (bez výztuže) stropů deskových, plochých střech, desek balkonových, desek hřibových stropů včetně hlavic hřibových sloupů tř. C 20/25</t>
  </si>
  <si>
    <t>1572147929</t>
  </si>
  <si>
    <t>0,13*2,2*9,85</t>
  </si>
  <si>
    <t>411354313</t>
  </si>
  <si>
    <t>Podpěrná konstrukce stropů - desek, kleneb a skořepin výška podepření do 4 m tloušťka stropu přes 15 do 25 cm zřízení</t>
  </si>
  <si>
    <t>-1690223311</t>
  </si>
  <si>
    <t>2,2*9,85</t>
  </si>
  <si>
    <t>411354314</t>
  </si>
  <si>
    <t>Podpěrná konstrukce stropů - desek, kleneb a skořepin výška podepření do 4 m tloušťka stropu přes 15 do 25 cm odstranění</t>
  </si>
  <si>
    <t>-1928476132</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</si>
  <si>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</si>
  <si>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</si>
  <si>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1217840819</t>
  </si>
  <si>
    <t>21,67*12/1000</t>
  </si>
  <si>
    <t>417238213</t>
  </si>
  <si>
    <t>Obezdívka ztužujícího věnce keramickými věncovkami včetně tepelné izolace z pěnového polystyrenu tl. 100 mm jednostranná, výška věnce přes 210 do 250 mm</t>
  </si>
  <si>
    <t>461734903</t>
  </si>
  <si>
    <t>(9,85+5,6)*2</t>
  </si>
  <si>
    <t>417321313</t>
  </si>
  <si>
    <t>Ztužující pásy a věnce z betonu železového (bez výztuže) tř. C 16/20</t>
  </si>
  <si>
    <t>-1128319022</t>
  </si>
  <si>
    <t>0,25*0,27*(9,05+5,6)*2</t>
  </si>
  <si>
    <t>0,15*0,325*(3,233+0,536)*4</t>
  </si>
  <si>
    <t>417351115</t>
  </si>
  <si>
    <t>Bednění bočnic ztužujících pásů a věnců včetně vzpěr zřízení</t>
  </si>
  <si>
    <t>-1271360776</t>
  </si>
  <si>
    <t>0,25*(4,8+9,05)*2</t>
  </si>
  <si>
    <t>2*0,15*(3,233+0,536)*4</t>
  </si>
  <si>
    <t>417351116</t>
  </si>
  <si>
    <t>Bednění bočnic ztužujících pásů a věnců včetně vzpěr odstranění</t>
  </si>
  <si>
    <t>215901749</t>
  </si>
  <si>
    <t>417361221</t>
  </si>
  <si>
    <t>Výztuž ztužujících pásů a věnců z betonářské oceli 10 216 (E)</t>
  </si>
  <si>
    <t>505051935</t>
  </si>
  <si>
    <t>24,7*1,05/1000</t>
  </si>
  <si>
    <t>417361821</t>
  </si>
  <si>
    <t>Výztuž ztužujících pásů a věnců z betonářské oceli 10 505 (R) nebo BSt 500</t>
  </si>
  <si>
    <t>530573278</t>
  </si>
  <si>
    <t>83,76*1,05/1000</t>
  </si>
  <si>
    <t>423355314</t>
  </si>
  <si>
    <t>Bednění trámové a komorové konstrukce ztracené bednění- spřažené desky montáž ztraceného bednění z filigranového betonového panelu</t>
  </si>
  <si>
    <t>-1544737675</t>
  </si>
  <si>
    <t>593-1</t>
  </si>
  <si>
    <t>deska stropní filgránová železobetonová l=8000mm š=2400mm tl.60mm vyztužení 8,1 až 10 kg</t>
  </si>
  <si>
    <t>-1752593498</t>
  </si>
  <si>
    <t>21,67*1,01</t>
  </si>
  <si>
    <t>451577777</t>
  </si>
  <si>
    <t>Podklad nebo lože pod dlažbu (přídlažbu) v ploše vodorovné nebo ve sklonu do 1:5, tloušťky od 30 do 100 mm z kameniva těženého</t>
  </si>
  <si>
    <t>702861926</t>
  </si>
  <si>
    <t>0,5*(9,85+6,6)*2-0,5*2,2</t>
  </si>
  <si>
    <t>457311118</t>
  </si>
  <si>
    <t>Vyrovnávací nebo spádový beton včetně úpravy povrchu C 30/37</t>
  </si>
  <si>
    <t>267983848</t>
  </si>
  <si>
    <t>0,05*1,5*9,05</t>
  </si>
  <si>
    <t>0,05*3*5,72</t>
  </si>
  <si>
    <t>2,145*3*3+0,45*1,6*1,6</t>
  </si>
  <si>
    <t>-(2,445/3*(0,6*0,6+sqrt(0,6*0,6*3*3)+3*3))</t>
  </si>
  <si>
    <t>Úpravy povrchů, podlahy a osazování výplní</t>
  </si>
  <si>
    <t>612311121</t>
  </si>
  <si>
    <t>Omítka vápenná vnitřních ploch nanášená ručně jednovrstvá hladká, tloušťky do 10 mm svislých konstrukcí stěn</t>
  </si>
  <si>
    <t>-1285466768</t>
  </si>
  <si>
    <t>1,5*(9,05+4,8)*2-1,5*0,8-1,5*1,25-2*0,75*0,5"místnost 1.1, 1.3"</t>
  </si>
  <si>
    <t>612311141</t>
  </si>
  <si>
    <t>Omítka vápenná vnitřních ploch nanášená ručně dvouvrstvá štuková, tloušťky jádrové omítky do 10 mm a tloušťky štuku do 3 mm svislých konstrukcí stěn</t>
  </si>
  <si>
    <t>155741324</t>
  </si>
  <si>
    <t>1,25*(4,8+9,05)*2-0,8*0,5-1,25*0,55-0,75*0,75*2"místnost 1.1, 1.3"</t>
  </si>
  <si>
    <t>2,75*(1,5+1,7)*2-0,8*2-0,75*1,25"místnost 1.2"</t>
  </si>
  <si>
    <t>5,6*2,3*0,5*2"štíty"</t>
  </si>
  <si>
    <t>612325301</t>
  </si>
  <si>
    <t>Vápenocementová omítka ostění nebo nadpraží hladká</t>
  </si>
  <si>
    <t>-1218558711</t>
  </si>
  <si>
    <t>0,2*(1,5*2+0,5*4)</t>
  </si>
  <si>
    <t>612325302</t>
  </si>
  <si>
    <t>Vápenocementová omítka ostění nebo nadpraží štuková</t>
  </si>
  <si>
    <t>-754292840</t>
  </si>
  <si>
    <t>0,75*0,2*3+0,75*0,2*4+1,25*0,2*2</t>
  </si>
  <si>
    <t>1,25*0,2+0,7*0,2*2</t>
  </si>
  <si>
    <t>622211011</t>
  </si>
  <si>
    <t>Montáž kontaktního zateplení z polystyrenových desek nebo z kombinovaných desek na vnější stěny, tloušťky desek přes 40 do 80 mm</t>
  </si>
  <si>
    <t>1737207292</t>
  </si>
  <si>
    <t>0,15*(0,15+0,2*2)*4"uložení nosníku zdvih zařízení"</t>
  </si>
  <si>
    <t>283759340</t>
  </si>
  <si>
    <t>deska EPS 70 fasádní λ=0,039 tl 60mm</t>
  </si>
  <si>
    <t>-817402747</t>
  </si>
  <si>
    <t>0,33*1,02</t>
  </si>
  <si>
    <t>-1595334368</t>
  </si>
  <si>
    <t>1,55*(9,85+5,6)*2"zateplení sokl+zhlaví"</t>
  </si>
  <si>
    <t>283763490</t>
  </si>
  <si>
    <t>deska fasádní polystyrénová pro tepelné izolace spodní stavby tl 60mm</t>
  </si>
  <si>
    <t>-538145649</t>
  </si>
  <si>
    <t>47,895*1,02</t>
  </si>
  <si>
    <t>622322121</t>
  </si>
  <si>
    <t>Omítka vápenocementová lehčená vnějších ploch nanášená ručně jednovrstvá, tloušťky do 15 mm hladká stěn</t>
  </si>
  <si>
    <t>-1783803709</t>
  </si>
  <si>
    <t>2,5*9,85*2+2,842*5,6*2+5,6*2*0,5*2</t>
  </si>
  <si>
    <t>-0,75*1,25*3-1,25*2</t>
  </si>
  <si>
    <t>0,2*(1,25*2+0,75)*3+0,2*(1,25+2*2)</t>
  </si>
  <si>
    <t>622521021</t>
  </si>
  <si>
    <t>Omítka tenkovrstvá silikátová vnějších ploch probarvená, včetně penetrace podkladu zrnitá, tloušťky 2,0 mm stěn</t>
  </si>
  <si>
    <t>-461739085</t>
  </si>
  <si>
    <t>622532031</t>
  </si>
  <si>
    <t>Omítka tenkovrstvá silikonová vnějších ploch probarvená, včetně penetrace podkladu hydrofilní, s regulací vlhkosti na povrchu a se zvýšenou ochranou proti mikroorganismům zrnitá, tloušťky 3,0 mm stěn</t>
  </si>
  <si>
    <t>-1340844904</t>
  </si>
  <si>
    <t>0,5*(9,85+5,6)*2</t>
  </si>
  <si>
    <t>625141001</t>
  </si>
  <si>
    <t>Podkladní vrstva vnějších omítaných betonových konstrukcí prováděná z desek vkládaných do bednění současně s betonováním dřevovláknitých s vrstvou EPS, celkové tl. 50 mm</t>
  </si>
  <si>
    <t>-243534800</t>
  </si>
  <si>
    <t>0,15*(3,233+0,536)*4"zateplení věnec štít"</t>
  </si>
  <si>
    <t>625141003</t>
  </si>
  <si>
    <t>Podkladní vrstva vnějších omítaných betonových konstrukcí prováděná z desek vkládaných do bednění současně s betonováním dřevovláknitých s vrstvou EPS, celkové tl. 25 mm</t>
  </si>
  <si>
    <t>182483683</t>
  </si>
  <si>
    <t>631319211</t>
  </si>
  <si>
    <t>Příplatek k cenám betonových mazanin za vyztužení polypropylenovými mikrovlákny objemové vyztužení 0,9 kg/m3</t>
  </si>
  <si>
    <t>-1089989022</t>
  </si>
  <si>
    <t>632450134</t>
  </si>
  <si>
    <t>Potěr cementový vyrovnávací ze suchých směsí v ploše o průměrné (střední) tl. přes 40 do 50 mm</t>
  </si>
  <si>
    <t>-803636984</t>
  </si>
  <si>
    <t>1,5*1,7+1,8*7,45</t>
  </si>
  <si>
    <t>634112126</t>
  </si>
  <si>
    <t>Obvodová dilatace mezi stěnou a samonivelačním potěrem podlahovým páskem s fólií výšky 100 mm, šířky 10 mm</t>
  </si>
  <si>
    <t>-208803389</t>
  </si>
  <si>
    <t>1,7*2+9,05</t>
  </si>
  <si>
    <t>637211122</t>
  </si>
  <si>
    <t>Okapový chodník z dlaždic betonových se zalitím spár cementovou maltou do písku, tl. dlaždic 60 mm</t>
  </si>
  <si>
    <t>556453699</t>
  </si>
  <si>
    <t>933901111</t>
  </si>
  <si>
    <t>Zkoušky objektů a vymývání provedení zkoušky vodotěsnosti betonové nádrže jakéhokoliv druhu a tvaru, o obsahu do 1000 m3</t>
  </si>
  <si>
    <t>1371461632</t>
  </si>
  <si>
    <t>3,2*3*5,75+2,25*1,5*9,05</t>
  </si>
  <si>
    <t>(3,6-2,445)*3*3+(2,445/3*(0,6*0,6+sqrt(0,6*0,6*3*3)+3*3))</t>
  </si>
  <si>
    <t>082113210</t>
  </si>
  <si>
    <t>voda pitná pro ostatní odběratele</t>
  </si>
  <si>
    <t>-1921348256</t>
  </si>
  <si>
    <t>105,234*1,03</t>
  </si>
  <si>
    <t>082313200</t>
  </si>
  <si>
    <t>voda odvedená kanalizací nečištěná od smluvních odběratelů</t>
  </si>
  <si>
    <t>-921333069</t>
  </si>
  <si>
    <t>933901311</t>
  </si>
  <si>
    <t>Zkoušky objektů a vymývání naplnění a vyprázdnění nádrže pro účely vymývací (proplachovací) o obsahu do 1000 m3</t>
  </si>
  <si>
    <t>1647617640</t>
  </si>
  <si>
    <t>105,234</t>
  </si>
  <si>
    <t>936311111</t>
  </si>
  <si>
    <t>Zabetonování potrubí uloženého ve vynechaných otvorech ve dně nebo ve stěnách nádrží, z betonu se zvýšenými nároky na prostředí o ploše otvoru do 0,25 m2</t>
  </si>
  <si>
    <t>-2107753248</t>
  </si>
  <si>
    <t>PI*0,05*0,05*(0,4*4+0,3*3)</t>
  </si>
  <si>
    <t>PI*0,075*0,075*(0,4+0,3*4)</t>
  </si>
  <si>
    <t>PI*0,1*0,1*(0,3*2)</t>
  </si>
  <si>
    <t>PI*0,15*0,15*0,3</t>
  </si>
  <si>
    <t>941111121</t>
  </si>
  <si>
    <t>Montáž lešení řadového trubkového lehkého pracovního s podlahami s provozním zatížením tř. 3 do 200 kg/m2 šířky tř. W09 přes 0,9 do 1,2 m, výšky do 10 m</t>
  </si>
  <si>
    <t>-1619647631</t>
  </si>
  <si>
    <t>3,41*(9,85+2,4+5,6+2,4)*2</t>
  </si>
  <si>
    <t>2*5,6*0,5*2</t>
  </si>
  <si>
    <t>941111221</t>
  </si>
  <si>
    <t>Montáž lešení řadového trubkového lehkého pracovního s podlahami s provozním zatížením tř. 3 do 200 kg/m2 Příplatek za první a každý další den použití lešení k ceně -1121</t>
  </si>
  <si>
    <t>2000192034</t>
  </si>
  <si>
    <t>149,305*30</t>
  </si>
  <si>
    <t>941111821</t>
  </si>
  <si>
    <t>Demontáž lešení řadového trubkového lehkého pracovního s podlahami s provozním zatížením tř. 3 do 200 kg/m2 šířky tř. W09 přes 0,9 do 1,2 m, výšky do 10 m</t>
  </si>
  <si>
    <t>-2097235996</t>
  </si>
  <si>
    <t>149,305</t>
  </si>
  <si>
    <t>89</t>
  </si>
  <si>
    <t>943111111</t>
  </si>
  <si>
    <t>Montáž lešení prostorového trubkového lehkého pracovního bez podlah s provozním zatížením tř. 3 do 200 kg/m2, výšky do 10 m</t>
  </si>
  <si>
    <t>-718951269</t>
  </si>
  <si>
    <t>3,7*3*5,75+4,2*3*3+3,8*1,5*9,05</t>
  </si>
  <si>
    <t>90</t>
  </si>
  <si>
    <t>943111211</t>
  </si>
  <si>
    <t>Montáž lešení prostorového trubkového lehkého pracovního bez podlah Příplatek za první a každý další den použití lešení k ceně -1111</t>
  </si>
  <si>
    <t>-305622180</t>
  </si>
  <si>
    <t>153,210*30</t>
  </si>
  <si>
    <t>91</t>
  </si>
  <si>
    <t>943111811</t>
  </si>
  <si>
    <t>Demontáž lešení prostorového trubkového lehkého pracovního bez podlah s provozním zatížením tř. 3 do 200 kg/m2, výšky do 10 m</t>
  </si>
  <si>
    <t>1366081155</t>
  </si>
  <si>
    <t>153,210</t>
  </si>
  <si>
    <t>92</t>
  </si>
  <si>
    <t>949101112</t>
  </si>
  <si>
    <t>Lešení pomocné pracovní pro objekty pozemních staveb pro zatížení do 150 kg/m2, o výšce lešeňové podlahy přes 1,9 do 3,5 m</t>
  </si>
  <si>
    <t>-1405057466</t>
  </si>
  <si>
    <t>9,05*4,8</t>
  </si>
  <si>
    <t>93</t>
  </si>
  <si>
    <t>952901221</t>
  </si>
  <si>
    <t>Vyčištění budov nebo objektů před předáním do užívání průmyslových budov a objektů výrobních, skladovacích, garáží, dílen nebo hal apod. s nespalnou podlahou jakékoliv výšky podlaží</t>
  </si>
  <si>
    <t>-1752137622</t>
  </si>
  <si>
    <t>9,85*5,6</t>
  </si>
  <si>
    <t>94</t>
  </si>
  <si>
    <t>952903112</t>
  </si>
  <si>
    <t>Vyčištění objektů čistíren odpadních vod, nádrží, žlabů nebo kanálů světlé výšky prostoru do 3,5 m</t>
  </si>
  <si>
    <t>1124088183</t>
  </si>
  <si>
    <t>95</t>
  </si>
  <si>
    <t>952903119</t>
  </si>
  <si>
    <t>Vyčištění objektů čistíren odpadních vod, nádrží, žlabů nebo kanálů Příplatek k ceně za vyčištění prostorů v přes 3,5 m</t>
  </si>
  <si>
    <t>-1462756920</t>
  </si>
  <si>
    <t>96</t>
  </si>
  <si>
    <t>953334121</t>
  </si>
  <si>
    <t>Bobtnavý pásek do pracovních spar betonových konstrukcí bentonitový, rozměru 20 x 25 mm</t>
  </si>
  <si>
    <t>1608092182</t>
  </si>
  <si>
    <t>(9,85+5,6)*2+9,85+3,7</t>
  </si>
  <si>
    <t>(9,85+2,2)*2</t>
  </si>
  <si>
    <t>(1,6+2,2)*2*2</t>
  </si>
  <si>
    <t>"prostupy"0,1*4*7+0,15*4*4+0,2*4*2+0,3*4</t>
  </si>
  <si>
    <t>97</t>
  </si>
  <si>
    <t>44932112</t>
  </si>
  <si>
    <t>přístroj hasicí ruční práškový PG 4 LE</t>
  </si>
  <si>
    <t>559191324</t>
  </si>
  <si>
    <t>98</t>
  </si>
  <si>
    <t>10.690.735</t>
  </si>
  <si>
    <t>Žebřík hliníkový teleskopický dl. 6m</t>
  </si>
  <si>
    <t>-467334864</t>
  </si>
  <si>
    <t>99</t>
  </si>
  <si>
    <t>spm9-1</t>
  </si>
  <si>
    <t>Lékárnička závěsná s náplní zdrav. mat.+ nouzová sada pro výplach očí</t>
  </si>
  <si>
    <t>-1557681209</t>
  </si>
  <si>
    <t>100</t>
  </si>
  <si>
    <t>697520650</t>
  </si>
  <si>
    <t>rohož vstupní provedení rýhované hliníkové profily</t>
  </si>
  <si>
    <t>-869517066</t>
  </si>
  <si>
    <t>0,9*0,6</t>
  </si>
  <si>
    <t>101</t>
  </si>
  <si>
    <t>272511100</t>
  </si>
  <si>
    <t>koberec dielektrický do 50 kV šířka 1000 mm síla 4,5 mm</t>
  </si>
  <si>
    <t>-906425197</t>
  </si>
  <si>
    <t>1*1,7</t>
  </si>
  <si>
    <t>102</t>
  </si>
  <si>
    <t>735-1</t>
  </si>
  <si>
    <t>Informační tabule-skříňka 900x600mm</t>
  </si>
  <si>
    <t>-324261000</t>
  </si>
  <si>
    <t>103</t>
  </si>
  <si>
    <t>977151112</t>
  </si>
  <si>
    <t>Jádrové vrty diamantovými korunkami do stavebních materiálů (železobetonu, betonu, cihel, obkladů, dlažeb, kamene) průměru přes 35 do 40 mm</t>
  </si>
  <si>
    <t>1715812728</t>
  </si>
  <si>
    <t>0,19"prostup podlahou"</t>
  </si>
  <si>
    <t>104</t>
  </si>
  <si>
    <t>977151113</t>
  </si>
  <si>
    <t>Jádrové vrty diamantovými korunkami do stavebních materiálů (železobetonu, betonu, cihel, obkladů, dlažeb, kamene) průměru přes 40 do 50 mm</t>
  </si>
  <si>
    <t>1822847656</t>
  </si>
  <si>
    <t>0,19*2"prostup podlahou"</t>
  </si>
  <si>
    <t>105</t>
  </si>
  <si>
    <t>977151118</t>
  </si>
  <si>
    <t>Jádrové vrty diamantovými korunkami do stavebních materiálů (železobetonu, betonu, cihel, obkladů, dlažeb, kamene) průměru přes 90 do 100 mm</t>
  </si>
  <si>
    <t>658249968</t>
  </si>
  <si>
    <t>0,14*10"vrtání otvorů - šablona extrud. PST - prostup větrací taška"</t>
  </si>
  <si>
    <t>0,25*3"prostup podlahou"</t>
  </si>
  <si>
    <t>0,4*4+0,3*3" prostup žb stěnou"</t>
  </si>
  <si>
    <t>106</t>
  </si>
  <si>
    <t>977151123</t>
  </si>
  <si>
    <t>Jádrové vrty diamantovými korunkami do stavebních materiálů (železobetonu, betonu, cihel, obkladů, dlažeb, kamene) průměru přes 130 do 150 mm</t>
  </si>
  <si>
    <t>1807099271</t>
  </si>
  <si>
    <t>0,4*1+0,3*3"prostup žb stěnou"</t>
  </si>
  <si>
    <t>107</t>
  </si>
  <si>
    <t>977151125</t>
  </si>
  <si>
    <t>Jádrové vrty diamantovými korunkami do stavebních materiálů (železobetonu, betonu, cihel, obkladů, dlažeb, kamene) průměru přes 180 do 200 mm</t>
  </si>
  <si>
    <t>151881890</t>
  </si>
  <si>
    <t>0,3*2"prostup žb stěnou</t>
  </si>
  <si>
    <t>108</t>
  </si>
  <si>
    <t>977151128</t>
  </si>
  <si>
    <t>Jádrové vrty diamantovými korunkami do stavebních materiálů (železobetonu, betonu, cihel, obkladů, dlažeb, kamene) průměru přes 250 do 300 mm</t>
  </si>
  <si>
    <t>2135267670</t>
  </si>
  <si>
    <t>0,14*6"vrtání otvorů - šablona extrud. PST - prostup větrací turbína"</t>
  </si>
  <si>
    <t>0,3"prostup žb stěnou"</t>
  </si>
  <si>
    <t>109</t>
  </si>
  <si>
    <t>998011001</t>
  </si>
  <si>
    <t>Přesun hmot pro budovy občanské výstavby, bydlení, výrobu a služby s nosnou svislou konstrukcí zděnou z cihel, tvárnic nebo kamene vodorovná dopravní vzdálenost do 100 m pro budovy výšky do 6 m</t>
  </si>
  <si>
    <t>-1564316874</t>
  </si>
  <si>
    <t>PSV</t>
  </si>
  <si>
    <t>Práce a dodávky PSV</t>
  </si>
  <si>
    <t>711</t>
  </si>
  <si>
    <t>Izolace proti vodě, vlhkosti a plynům</t>
  </si>
  <si>
    <t>110</t>
  </si>
  <si>
    <t>711111001</t>
  </si>
  <si>
    <t>Provedení izolace proti zemní vlhkosti natěradly a tmely za studena na ploše vodorovné V nátěrem penetračním</t>
  </si>
  <si>
    <t>-579083813</t>
  </si>
  <si>
    <t>9,85*2,2</t>
  </si>
  <si>
    <t>0,4*(3*2+9,85)</t>
  </si>
  <si>
    <t>111</t>
  </si>
  <si>
    <t>11163150</t>
  </si>
  <si>
    <t>lak asfaltový penetrační</t>
  </si>
  <si>
    <t>1710834012</t>
  </si>
  <si>
    <t>83,17*0,0003</t>
  </si>
  <si>
    <t>112</t>
  </si>
  <si>
    <t>711112001</t>
  </si>
  <si>
    <t>Provedení izolace proti zemní vlhkosti natěradly a tmely za studena na ploše svislé S nátěrem penetračním</t>
  </si>
  <si>
    <t>-1100715490</t>
  </si>
  <si>
    <t>3,99*(9,85+5,6)*2</t>
  </si>
  <si>
    <t>0,25*(9,85+5,6)*2</t>
  </si>
  <si>
    <t>113</t>
  </si>
  <si>
    <t>-790809476</t>
  </si>
  <si>
    <t>134,976*0,00035</t>
  </si>
  <si>
    <t>114</t>
  </si>
  <si>
    <t>711141559</t>
  </si>
  <si>
    <t>Provedení izolace proti zemní vlhkosti pásy přitavením NAIP na ploše vodorovné V</t>
  </si>
  <si>
    <t>-241672464</t>
  </si>
  <si>
    <t>115</t>
  </si>
  <si>
    <t>628331590</t>
  </si>
  <si>
    <t>pás těžký asfaltovaný G 200 S40</t>
  </si>
  <si>
    <t>1712504049</t>
  </si>
  <si>
    <t>83,17*1,15</t>
  </si>
  <si>
    <t>116</t>
  </si>
  <si>
    <t>711142559</t>
  </si>
  <si>
    <t>Provedení izolace proti zemní vlhkosti pásy přitavením NAIP na ploše svislé S</t>
  </si>
  <si>
    <t>274453303</t>
  </si>
  <si>
    <t>117</t>
  </si>
  <si>
    <t>1066987535</t>
  </si>
  <si>
    <t>134,976*1,2</t>
  </si>
  <si>
    <t>118</t>
  </si>
  <si>
    <t>711411053</t>
  </si>
  <si>
    <t>Provedení izolace proti povrchové a podpovrchové tlakové vodě natěradly a tmely za studena na ploše vodorovné V trojnásobným nátěrem krystalickou hydroizolací</t>
  </si>
  <si>
    <t>-2108582435</t>
  </si>
  <si>
    <t>5,75*3</t>
  </si>
  <si>
    <t>3*3</t>
  </si>
  <si>
    <t>1,5*9,05*2</t>
  </si>
  <si>
    <t>119</t>
  </si>
  <si>
    <t>245512750</t>
  </si>
  <si>
    <t>stěrka minerální hydroizolační 2-složková cementem pojená</t>
  </si>
  <si>
    <t>2011807120</t>
  </si>
  <si>
    <t>53,4*9</t>
  </si>
  <si>
    <t>120</t>
  </si>
  <si>
    <t>711412053</t>
  </si>
  <si>
    <t>Provedení izolace proti povrchové a podpovrchové tlakové vodě natěradly a tmely za studena na ploše svislé S trojnásobným nátěrem krystalickou hydroizolací</t>
  </si>
  <si>
    <t>-296019496</t>
  </si>
  <si>
    <t>3,7*(5,75+3)*2</t>
  </si>
  <si>
    <t>4,2*3*4</t>
  </si>
  <si>
    <t>0,03*3*2+0,3*3</t>
  </si>
  <si>
    <t>3,8*(1,5+9,05)*2</t>
  </si>
  <si>
    <t>121</t>
  </si>
  <si>
    <t>791766168</t>
  </si>
  <si>
    <t>196,41*9</t>
  </si>
  <si>
    <t>122</t>
  </si>
  <si>
    <t>711491272</t>
  </si>
  <si>
    <t>Provedení izolace proti povrchové a podpovrchové tlakové vodě ostatní na ploše svislé S z textilií, vrstva ochranná</t>
  </si>
  <si>
    <t>528346125</t>
  </si>
  <si>
    <t>123</t>
  </si>
  <si>
    <t>693111480</t>
  </si>
  <si>
    <t>geotextilie netkaná PP 400g/m2</t>
  </si>
  <si>
    <t>1927773839</t>
  </si>
  <si>
    <t>123,291*1,05</t>
  </si>
  <si>
    <t>124</t>
  </si>
  <si>
    <t>998711101</t>
  </si>
  <si>
    <t>Přesun hmot pro izolace proti vodě, vlhkosti a plynům stanovený z hmotnosti přesunovaného materiálu vodorovná dopravní vzdálenost do 50 m v objektech výšky do 6 m</t>
  </si>
  <si>
    <t>417647888</t>
  </si>
  <si>
    <t>713</t>
  </si>
  <si>
    <t>Izolace tepelné</t>
  </si>
  <si>
    <t>125</t>
  </si>
  <si>
    <t>713111111</t>
  </si>
  <si>
    <t>Montáž tepelné izolace stropů rohožemi, pásy, dílci, deskami, bloky (izolační materiál ve specifikaci) vrchem bez překrytí lepenkou kladenými volně</t>
  </si>
  <si>
    <t>-1391622565</t>
  </si>
  <si>
    <t>2*2,55</t>
  </si>
  <si>
    <t>126</t>
  </si>
  <si>
    <t>63148153</t>
  </si>
  <si>
    <t>deska izolační minerální univerzální λ=0,035 tl 80mm</t>
  </si>
  <si>
    <t>-1363310535</t>
  </si>
  <si>
    <t>2*2,55*1,02</t>
  </si>
  <si>
    <t>127</t>
  </si>
  <si>
    <t>713151131</t>
  </si>
  <si>
    <t>Montáž tepelné izolace střech šikmých rohožemi, pásy, deskami (izolační materiál ve specifikaci) kladenými volně nad krokve, sklonu střechy do 30°</t>
  </si>
  <si>
    <t>-405823759</t>
  </si>
  <si>
    <t>10,55*3,97*2</t>
  </si>
  <si>
    <t>128</t>
  </si>
  <si>
    <t>28374001</t>
  </si>
  <si>
    <t>deska izolační střešní, tvarovaná, zvuková, tepelná; pěnový polystyren; povrch mřížkovaný; polodrážka; tl. 140,0 mm; součinitel tepelné vodivosti 0,035 W/mK; R = 3,750 m2K/W; U = 0,220 W/m2K; obj. hmotnost 25,00 kg/m3; rozteč latí 320 až 334 mm</t>
  </si>
  <si>
    <t>561106897</t>
  </si>
  <si>
    <t>Poznámka k položce:
Univerzální integrovaná izolace, která se pokládá vně krovu šikmých střech. Důmyslně tvarované desky pro pokládku na střešní latě bez kotvení vytvoří v celé ploše šikmé střechy kompaktní desku, která plní funkci:
pojistné hydroizolace
tepelné izolace
větrotěsné zábrany
zvukové izolace
průběžné závěsy pro pokládku krytiny.
určeno pro typ tašky: 
bobrovka a betonové tašky
U = 0,22 W/(m2.K) v hotové střeše vybudované bez zvláštních opatření k dalšímu snížení součinitele prostupu tepla
Materiál:
stabilizovaný, tvrzený, hydrofobní polystyren se samozhášivou úpravou vypěněný ve speciální formě o objemové hmotnosti min. 25 kg/m3.</t>
  </si>
  <si>
    <t>83,767*1,02</t>
  </si>
  <si>
    <t>129</t>
  </si>
  <si>
    <t>283740020</t>
  </si>
  <si>
    <t>deska izolační hřebenová, tvarovaná, zvuková, tepelná; pěnový polystyren; povrch mřížkovaný; polodrážka; tl. 140,0 mm; dl. 600mm, součinitel tepelné vodivosti 0,035 W/mK; R = 3,750 m2K/W; U = 0,220 W/m2K; obj. hmotnost 25,00 kg/m3</t>
  </si>
  <si>
    <t>-604536588</t>
  </si>
  <si>
    <t xml:space="preserve">Poznámka k položce:
Rozteč latí: 320 - 385 mm
Pro všechny typy těžkých krytin
U = 0,22 W/(m2.K) v hotové střeše vybudované bez zvláštních opatření k dalšímu snížení součinitele prostupu tepla
Materiál:
stabilizovaný, tvrzený, hydrofobní polystyren se samozhášivou úpravou vypěněný ve speciální formě o objemové hmotnosti min. 25 kg/m3.
</t>
  </si>
  <si>
    <t>10,55*1,02/0,6</t>
  </si>
  <si>
    <t>130</t>
  </si>
  <si>
    <t>713191133</t>
  </si>
  <si>
    <t>Montáž tepelné izolace stavebních konstrukcí - doplňky a konstrukční součásti podlah, stropů vrchem nebo střech překrytím fólií položenou volně s přelepením spojů</t>
  </si>
  <si>
    <t>483950362</t>
  </si>
  <si>
    <t>2,55</t>
  </si>
  <si>
    <t>131</t>
  </si>
  <si>
    <t>28329218</t>
  </si>
  <si>
    <t>fólie hydroizolační pojistná difúzně otevřená bez bednění, délka role 50 m, šířka  1,50 m</t>
  </si>
  <si>
    <t>-392524212</t>
  </si>
  <si>
    <t>2,55*1,2</t>
  </si>
  <si>
    <t>132</t>
  </si>
  <si>
    <t>998713102</t>
  </si>
  <si>
    <t>Přesun hmot pro izolace tepelné stanovený z hmotnosti přesunovaného materiálu vodorovná dopravní vzdálenost do 50 m v objektech výšky přes 6 m do 12 m</t>
  </si>
  <si>
    <t>-475049831</t>
  </si>
  <si>
    <t>721</t>
  </si>
  <si>
    <t>Zdravotechnika - vnitřní kanalizace</t>
  </si>
  <si>
    <t>133</t>
  </si>
  <si>
    <t>721174042</t>
  </si>
  <si>
    <t>Potrubí z plastových trub polypropylenové připojovací DN 40</t>
  </si>
  <si>
    <t>-754490158</t>
  </si>
  <si>
    <t>134</t>
  </si>
  <si>
    <t>721290111</t>
  </si>
  <si>
    <t>Zkouška těsnosti kanalizace v objektech vodou do DN 125</t>
  </si>
  <si>
    <t>-1924220515</t>
  </si>
  <si>
    <t>135</t>
  </si>
  <si>
    <t>998721101</t>
  </si>
  <si>
    <t>Přesun hmot pro vnitřní kanalizace stanovený z hmotnosti přesunovaného materiálu vodorovná dopravní vzdálenost do 50 m v objektech výšky do 6 m</t>
  </si>
  <si>
    <t>1317464456</t>
  </si>
  <si>
    <t>722</t>
  </si>
  <si>
    <t>Zdravotechnika - vnitřní vodovod</t>
  </si>
  <si>
    <t>136</t>
  </si>
  <si>
    <t>722174022</t>
  </si>
  <si>
    <t>Potrubí z plastových trubek z polypropylenu (PPR) svařovaných polyfuzně PN 20 (SDR 6) D 20 x 3,4</t>
  </si>
  <si>
    <t>-1885615637</t>
  </si>
  <si>
    <t>137</t>
  </si>
  <si>
    <t>722174024</t>
  </si>
  <si>
    <t>Potrubí z plastových trubek z polypropylenu (PPR) svařovaných polyfuzně PN 20 (SDR 6) D 32 x 5,4</t>
  </si>
  <si>
    <t>1746380049</t>
  </si>
  <si>
    <t>2,5</t>
  </si>
  <si>
    <t>138</t>
  </si>
  <si>
    <t>722179191</t>
  </si>
  <si>
    <t>Příplatek k ceně rozvody vody z plastů za práce malého rozsahu na zakázce do 20 m rozvodu</t>
  </si>
  <si>
    <t>-767258976</t>
  </si>
  <si>
    <t>139</t>
  </si>
  <si>
    <t>722179192</t>
  </si>
  <si>
    <t>Příplatek k ceně rozvody vody z plastů za práce malého rozsahu na zakázce při průměru trubek do 32 mm, do 15 svarů</t>
  </si>
  <si>
    <t>1793292638</t>
  </si>
  <si>
    <t>140</t>
  </si>
  <si>
    <t>722181221</t>
  </si>
  <si>
    <t>Ochrana potrubí termoizolačními trubicemi z pěnového polyetylenu PE přilepenými v příčných a podélných spojích, tloušťky izolace přes 6 do 9 mm, vnitřního průměru izolace DN do 22 mm</t>
  </si>
  <si>
    <t>1919343920</t>
  </si>
  <si>
    <t>141</t>
  </si>
  <si>
    <t>722181222</t>
  </si>
  <si>
    <t>Ochrana potrubí termoizolačními trubicemi z pěnového polyetylenu PE přilepenými v příčných a podélných spojích, tloušťky izolace přes 6 do 9 mm, vnitřního průměru izolace DN přes 22 do 45 mm</t>
  </si>
  <si>
    <t>-1914117351</t>
  </si>
  <si>
    <t>142</t>
  </si>
  <si>
    <t>722190401</t>
  </si>
  <si>
    <t>Zřízení přípojek na potrubí vyvedení a upevnění výpustek do DN 25</t>
  </si>
  <si>
    <t>-971174610</t>
  </si>
  <si>
    <t>143</t>
  </si>
  <si>
    <t>722240101</t>
  </si>
  <si>
    <t>Armatury z plastických hmot ventily (PPR) přímé DN 20</t>
  </si>
  <si>
    <t>-68074732</t>
  </si>
  <si>
    <t>144</t>
  </si>
  <si>
    <t>722240102</t>
  </si>
  <si>
    <t>Armatury z plastických hmot ventily (PPR) přímé DN 25</t>
  </si>
  <si>
    <t>-1936863775</t>
  </si>
  <si>
    <t>145</t>
  </si>
  <si>
    <t>722290226</t>
  </si>
  <si>
    <t>Zkoušky, proplach a desinfekce vodovodního potrubí zkoušky těsnosti vodovodního potrubí závitového do DN 50</t>
  </si>
  <si>
    <t>-1271964918</t>
  </si>
  <si>
    <t>146</t>
  </si>
  <si>
    <t>722290234</t>
  </si>
  <si>
    <t>Zkoušky, proplach a desinfekce vodovodního potrubí proplach a desinfekce vodovodního potrubí do DN 80</t>
  </si>
  <si>
    <t>885088419</t>
  </si>
  <si>
    <t>147</t>
  </si>
  <si>
    <t>998722101</t>
  </si>
  <si>
    <t>Přesun hmot pro vnitřní vodovod stanovený z hmotnosti přesunovaného materiálu vodorovná dopravní vzdálenost do 50 m v objektech výšky do 6 m</t>
  </si>
  <si>
    <t>705402087</t>
  </si>
  <si>
    <t>725</t>
  </si>
  <si>
    <t>Zdravotechnika - zařizovací předměty</t>
  </si>
  <si>
    <t>148</t>
  </si>
  <si>
    <t>725211701</t>
  </si>
  <si>
    <t>Umyvadla umývátka keramická se zápachovou uzávěrkou stěnová 400 mm</t>
  </si>
  <si>
    <t>-113488606</t>
  </si>
  <si>
    <t>149</t>
  </si>
  <si>
    <t>725531101</t>
  </si>
  <si>
    <t>Elektrické ohřívače zásobníkové beztlakové přepadové objem nádrže (příkon) 5 l (2,0 kW)</t>
  </si>
  <si>
    <t>1219951337</t>
  </si>
  <si>
    <t>150</t>
  </si>
  <si>
    <t>725811115</t>
  </si>
  <si>
    <t>Ventily nástěnné s pevným výtokem G 1/2 x 80 mm</t>
  </si>
  <si>
    <t>-825802767</t>
  </si>
  <si>
    <t>151</t>
  </si>
  <si>
    <t>55111845</t>
  </si>
  <si>
    <t>ventil zahradní mosazný s hadicovou přípojkou 1"</t>
  </si>
  <si>
    <t>649751839</t>
  </si>
  <si>
    <t>152</t>
  </si>
  <si>
    <t>28612145</t>
  </si>
  <si>
    <t>hadice z měkčeného PVC pro vodu, kapaliny, vzduch D 19/26 mm</t>
  </si>
  <si>
    <t>-1345344668</t>
  </si>
  <si>
    <t>153</t>
  </si>
  <si>
    <t>725829121</t>
  </si>
  <si>
    <t>Baterie umyvadlové montáž ostatních typů nástěnných pákových nebo klasických</t>
  </si>
  <si>
    <t>1564658346</t>
  </si>
  <si>
    <t>154</t>
  </si>
  <si>
    <t>55144060</t>
  </si>
  <si>
    <t>baterie umyvadlová automatická nástěnná výtok 170 mm</t>
  </si>
  <si>
    <t>-1108890480</t>
  </si>
  <si>
    <t>155</t>
  </si>
  <si>
    <t>725851325</t>
  </si>
  <si>
    <t>Ventily odpadní pro zařizovací předměty umyvadlové bez přepadu G 5/4</t>
  </si>
  <si>
    <t>345059633</t>
  </si>
  <si>
    <t>156</t>
  </si>
  <si>
    <t>725980123</t>
  </si>
  <si>
    <t>Dvířka 30/30</t>
  </si>
  <si>
    <t>665351798</t>
  </si>
  <si>
    <t>157</t>
  </si>
  <si>
    <t>998725101</t>
  </si>
  <si>
    <t>Přesun hmot pro zařizovací předměty stanovený z hmotnosti přesunovaného materiálu vodorovná dopravní vzdálenost do 50 m v objektech výšky do 6 m</t>
  </si>
  <si>
    <t>2023990259</t>
  </si>
  <si>
    <t>751</t>
  </si>
  <si>
    <t>Vzduchotechnika</t>
  </si>
  <si>
    <t>158</t>
  </si>
  <si>
    <t>751-2</t>
  </si>
  <si>
    <t>D+M Systém tvořený ventilační turbínou pr.203mm se vzduchotechnickou flexihadicí volně vyústěnou pod střešními zateplovacími šablonami</t>
  </si>
  <si>
    <t>2091540524</t>
  </si>
  <si>
    <t xml:space="preserve">Poznámka k položce:
Systém tvořený ventilační turbínou pr.203mm se vzduchotechnickou flexihadicí volně vyústěnou pod střešními zateplovacími šablonami
turbína bude dodána v kompletním provedení (základna, krk, hlavice), základna pro uchycení na šikmé střeše 30° s profilovanou betonovou krytinou, a se stavitelným krkem, povrchová úprava eloxovaný hliník
Dodávka včetně tvarovek úchytů pro kotvení a spojovacího materiálu.
</t>
  </si>
  <si>
    <t>159</t>
  </si>
  <si>
    <t>751398024</t>
  </si>
  <si>
    <t>Montáž ostatních zařízení větrací mřížky stěnové, průřezu přes 0,150 do 0,200 m2</t>
  </si>
  <si>
    <t>721326142</t>
  </si>
  <si>
    <t>160</t>
  </si>
  <si>
    <t>562456-1</t>
  </si>
  <si>
    <t>Mříž větrací do otvoru 400x400mm</t>
  </si>
  <si>
    <t>-1509532792</t>
  </si>
  <si>
    <t>Poznámka k položce:
Mříž větrací:
provedení se stavitelnými lamelami ovládanými pákou, s osazením a protihmyzovou sítí z ušlechtilé oceli (nerez) očka 1x1mm, s volným průchodem vzduchu min 75%, do otvoru o světlosti 400x400mm, dodávka včetně kotevního materiálu, provedení z Al profilů
ostění ventilačního profilu omítané</t>
  </si>
  <si>
    <t>161</t>
  </si>
  <si>
    <t>998751101</t>
  </si>
  <si>
    <t>Přesun hmot pro vzduchotechniku stanovený z hmotnosti přesunovaného materiálu vodorovná dopravní vzdálenost do 100 m v objektech výšky do 12 m</t>
  </si>
  <si>
    <t>1390772102</t>
  </si>
  <si>
    <t>762</t>
  </si>
  <si>
    <t>Konstrukce tesařské</t>
  </si>
  <si>
    <t>162</t>
  </si>
  <si>
    <t>762083122</t>
  </si>
  <si>
    <t>Práce společné pro tesařské konstrukce impregnace řeziva máčením proti dřevokaznému hmyzu, houbám a plísním, třída ohrožení 3 a 4 (dřevo v exteriéru)</t>
  </si>
  <si>
    <t>344567442</t>
  </si>
  <si>
    <t>0,614</t>
  </si>
  <si>
    <t>163</t>
  </si>
  <si>
    <t>762342314</t>
  </si>
  <si>
    <t>Bednění a laťování montáž laťování střech složitých sklonu do 60° při osové vzdálenosti latí přes 150 do 360 mm</t>
  </si>
  <si>
    <t>1445102999</t>
  </si>
  <si>
    <t>3,97*10,55*2</t>
  </si>
  <si>
    <t>164</t>
  </si>
  <si>
    <t>60514114</t>
  </si>
  <si>
    <t>řezivo jehličnaté latě střešní impregnované dl 4 m</t>
  </si>
  <si>
    <t>-1686699821</t>
  </si>
  <si>
    <t>83,767*0,00733</t>
  </si>
  <si>
    <t>165</t>
  </si>
  <si>
    <t>762395000</t>
  </si>
  <si>
    <t>Spojovací prostředky krovů, bednění a laťování, nadstřešních konstrukcí svory, prkna, hřebíky, pásová ocel, vruty</t>
  </si>
  <si>
    <t>875631836</t>
  </si>
  <si>
    <t>166</t>
  </si>
  <si>
    <t>998762102</t>
  </si>
  <si>
    <t>Přesun hmot pro konstrukce tesařské stanovený z hmotnosti přesunovaného materiálu vodorovná dopravní vzdálenost do 50 m v objektech výšky přes 6 do 12 m</t>
  </si>
  <si>
    <t>303757456</t>
  </si>
  <si>
    <t>763</t>
  </si>
  <si>
    <t>Konstrukce suché výstavby</t>
  </si>
  <si>
    <t>167</t>
  </si>
  <si>
    <t>763131361</t>
  </si>
  <si>
    <t>Podhled ze sádrokartonových desek dřevěná spodní konstrukce dvouvrstvá z latí 50 x 30 mm dvojitě opláštěná deskami impregnovanými H2, tl. 2 x 12,5 mm, bez TI</t>
  </si>
  <si>
    <t>834594474</t>
  </si>
  <si>
    <t>1,5*1,7</t>
  </si>
  <si>
    <t>168</t>
  </si>
  <si>
    <t>763131714</t>
  </si>
  <si>
    <t>Podhled ze sádrokartonových desek ostatní práce a konstrukce na podhledech ze sádrokartonových desek základní penetrační nátěr</t>
  </si>
  <si>
    <t>-252264410</t>
  </si>
  <si>
    <t>169</t>
  </si>
  <si>
    <t>763131751</t>
  </si>
  <si>
    <t>Podhled ze sádrokartonových desek ostatní práce a konstrukce na podhledech ze sádrokartonových desek montáž parotěsné zábrany</t>
  </si>
  <si>
    <t>1060758772</t>
  </si>
  <si>
    <t>170</t>
  </si>
  <si>
    <t>283292100</t>
  </si>
  <si>
    <t>folie podstřešní parotěsná PE role 1,5 x 50 m</t>
  </si>
  <si>
    <t>-229244821</t>
  </si>
  <si>
    <t>171</t>
  </si>
  <si>
    <t>763131761</t>
  </si>
  <si>
    <t>Podhled ze sádrokartonových desek Příplatek k cenám za plochu do 3 m2 jednotlivě</t>
  </si>
  <si>
    <t>-1735313220</t>
  </si>
  <si>
    <t>172</t>
  </si>
  <si>
    <t>763732113</t>
  </si>
  <si>
    <t>Montáž střešní konstrukce do 10 m výšky římsy opláštění střechy, štítů, říms, dýmníků a světlíkových obrub z vazníků příhradových, konstrukční délky do 9,0 m</t>
  </si>
  <si>
    <t>334093718</t>
  </si>
  <si>
    <t>6,85*11</t>
  </si>
  <si>
    <t>3,96*4</t>
  </si>
  <si>
    <t>173</t>
  </si>
  <si>
    <t>605111ST</t>
  </si>
  <si>
    <t>dodávka nosné střešní konstrukce z příhradových vazníků</t>
  </si>
  <si>
    <t>-232259604</t>
  </si>
  <si>
    <t>174</t>
  </si>
  <si>
    <t>998763101</t>
  </si>
  <si>
    <t>Přesun hmot pro dřevostavby stanovený z hmotnosti přesunovaného materiálu vodorovná dopravní vzdálenost do 50 m v objektech výšky přes 6 do 12 m</t>
  </si>
  <si>
    <t>-2079338892</t>
  </si>
  <si>
    <t>764</t>
  </si>
  <si>
    <t>Konstrukce klempířské</t>
  </si>
  <si>
    <t>175</t>
  </si>
  <si>
    <t>764246403</t>
  </si>
  <si>
    <t>Oplechování parapetů z titanzinkového předzvětralého plechu rovných mechanicky kotvené, bez rohů rš 250 mm</t>
  </si>
  <si>
    <t>-818640953</t>
  </si>
  <si>
    <t>0,75*3</t>
  </si>
  <si>
    <t>176</t>
  </si>
  <si>
    <t>764248404</t>
  </si>
  <si>
    <t>Oplechování říms a ozdobných prvků z titanzinkového předzvětralého plechu rovných, bez rohů mechanicky kotvené rš 330 mm</t>
  </si>
  <si>
    <t>-2042030694</t>
  </si>
  <si>
    <t>177</t>
  </si>
  <si>
    <t>764345405</t>
  </si>
  <si>
    <t>Lemování trub,konzol,držáků a ostatních kusových prvků z titanzinkového předzvětralého plechu střech s krytinou prejzovou nebo vlnitou, průměr přes 200 do 300 mm</t>
  </si>
  <si>
    <t>-1473677301</t>
  </si>
  <si>
    <t>178</t>
  </si>
  <si>
    <t>764541403</t>
  </si>
  <si>
    <t>Žlab podokapní z titanzinkového předzvětralého plechu včetně háků a čel půlkruhový rš 250 mm</t>
  </si>
  <si>
    <t>213789062</t>
  </si>
  <si>
    <t>10,55*2</t>
  </si>
  <si>
    <t>179</t>
  </si>
  <si>
    <t>764541443</t>
  </si>
  <si>
    <t>Žlab podokapní z titanzinkového předzvětralého plechu včetně háků a čel kotlík oválný (trychtýřový), rš žlabu/průměr svodu 250/80 mm</t>
  </si>
  <si>
    <t>-1632069069</t>
  </si>
  <si>
    <t>180</t>
  </si>
  <si>
    <t>764548422</t>
  </si>
  <si>
    <t>Svod z titanzinkového předzvětralého plechu včetně objímek, kolen a odskoků kruhový, průměru 80 mm</t>
  </si>
  <si>
    <t>1334785756</t>
  </si>
  <si>
    <t>4,1*4</t>
  </si>
  <si>
    <t>181</t>
  </si>
  <si>
    <t>998764101</t>
  </si>
  <si>
    <t>Přesun hmot pro konstrukce klempířské stanovený z hmotnosti přesunovaného materiálu vodorovná dopravní vzdálenost do 50 m v objektech výšky do 6 m</t>
  </si>
  <si>
    <t>1872456747</t>
  </si>
  <si>
    <t>765</t>
  </si>
  <si>
    <t>Krytina skládaná</t>
  </si>
  <si>
    <t>182</t>
  </si>
  <si>
    <t>765123011</t>
  </si>
  <si>
    <t>Krytina betonová drážková sklonu střechy do 30° na sucho povrch s trasparentním nástřikem</t>
  </si>
  <si>
    <t>1047507488</t>
  </si>
  <si>
    <t>183</t>
  </si>
  <si>
    <t>765123122</t>
  </si>
  <si>
    <t>Krytina betonová drážková sklonu střechy do 30° na sucho okapová hrana s větrací mřížkou univerzální</t>
  </si>
  <si>
    <t>-708307241</t>
  </si>
  <si>
    <t>184</t>
  </si>
  <si>
    <t>765123311</t>
  </si>
  <si>
    <t>Krytina betonová drážková sklonu střechy do 30° na sucho hřeben s větracím pásem z hřebenáčů s povrchem s trasparentním nástřikem</t>
  </si>
  <si>
    <t>-1571980473</t>
  </si>
  <si>
    <t>10,55</t>
  </si>
  <si>
    <t>185</t>
  </si>
  <si>
    <t>765123511</t>
  </si>
  <si>
    <t>Krytina betonová drážková sklonu střechy do 30° na sucho štítová hrana z okrajových tašek s povrchem s trasparentním nástřikem</t>
  </si>
  <si>
    <t>1494347623</t>
  </si>
  <si>
    <t>3,97*4</t>
  </si>
  <si>
    <t>186</t>
  </si>
  <si>
    <t>765125011</t>
  </si>
  <si>
    <t>Montáž střešních doplňků krytiny betonové speciálních tašek na sucho větracích, protisněhových, prosvětlovacích, hromosvodových, prostupových, nosných pro stoupací plošinu drážkových</t>
  </si>
  <si>
    <t>-1521585262</t>
  </si>
  <si>
    <t>10+116</t>
  </si>
  <si>
    <t>187</t>
  </si>
  <si>
    <t>59244243</t>
  </si>
  <si>
    <t>taška plastová odvětrací/komplet</t>
  </si>
  <si>
    <t>1478694144</t>
  </si>
  <si>
    <t>188</t>
  </si>
  <si>
    <t>59244370</t>
  </si>
  <si>
    <t>taška protisněhová betonová dvojitý nástřik s leskem</t>
  </si>
  <si>
    <t>-163618215</t>
  </si>
  <si>
    <t>189</t>
  </si>
  <si>
    <t>765125121</t>
  </si>
  <si>
    <t>Montáž střešních doplňků krytiny betonové doplňků hřebene a nároží uzávěry hřebene</t>
  </si>
  <si>
    <t>-904361573</t>
  </si>
  <si>
    <t>190</t>
  </si>
  <si>
    <t>59244032</t>
  </si>
  <si>
    <t>uzávěra hřebene PVC</t>
  </si>
  <si>
    <t>775410398</t>
  </si>
  <si>
    <t>191</t>
  </si>
  <si>
    <t>998765102</t>
  </si>
  <si>
    <t>Přesun hmot pro krytiny skládané stanovený z hmotnosti přesunovaného materiálu vodorovná dopravní vzdálenost do 50 m na objektech výšky přes 6 do 12 m</t>
  </si>
  <si>
    <t>-1951326821</t>
  </si>
  <si>
    <t>766</t>
  </si>
  <si>
    <t>Konstrukce truhlářské</t>
  </si>
  <si>
    <t>192</t>
  </si>
  <si>
    <t>766421213</t>
  </si>
  <si>
    <t>Montáž obložení podhledů jednoduchých palubkami na pero a drážku z měkkého dřeva, šířky přes 80 do 100 mm</t>
  </si>
  <si>
    <t>-143427428</t>
  </si>
  <si>
    <t>(0,625+0,342)*10,55*2</t>
  </si>
  <si>
    <t>0,35*3,97*4</t>
  </si>
  <si>
    <t>193</t>
  </si>
  <si>
    <t>611911200</t>
  </si>
  <si>
    <t>palubky obkladové SM profil klasický 12,5x96mm A/B</t>
  </si>
  <si>
    <t>-1870799605</t>
  </si>
  <si>
    <t>25,962*1,1</t>
  </si>
  <si>
    <t>194</t>
  </si>
  <si>
    <t>766622115</t>
  </si>
  <si>
    <t>Montáž oken plastových včetně montáže rámu na polyuretanovou pěnu plochy přes 1 m2 pevných do zdiva, výšky do 1,5 m</t>
  </si>
  <si>
    <t>1778608351</t>
  </si>
  <si>
    <t>195</t>
  </si>
  <si>
    <t>61143761</t>
  </si>
  <si>
    <t>okno plastové do otvoru 750x1250mm</t>
  </si>
  <si>
    <t>-1964857973</t>
  </si>
  <si>
    <t>Poznámka k položce:
okno plastové jednodílné do otvoru 750x1250mm, jednokřídlové, dovnitř otevíravé a sklápěcí, profil rámu i křídla pětikomorový s trojitým těsněním, ocelové pozinkované výztuhy tl. min 2mm, celoobvodové kování sklopné pravé/levé s možnistí mikroventilace
barva hnědá (zlatý dub), zasklení izolačním dvojsklem s rozdělenými příčkami, výplň 4/16/4 k=1,1
včetně kotevního materiálu a plastových začišťovacích lišt pod omítku</t>
  </si>
  <si>
    <t>196</t>
  </si>
  <si>
    <t>766660101</t>
  </si>
  <si>
    <t>Montáž dveřních křídel dřevěných nebo plastových otevíravých do dřevěné rámové zárubně povrchově upravených jednokřídlových, šířky do 800 mm</t>
  </si>
  <si>
    <t>799256270</t>
  </si>
  <si>
    <t>197</t>
  </si>
  <si>
    <t>6114325-1</t>
  </si>
  <si>
    <t>dveře plastové vnitřní 800x1970</t>
  </si>
  <si>
    <t>-282873256</t>
  </si>
  <si>
    <t>Poznámka k položce:
dveře plastové vnitřní jednodílné, jednokřídlové, křídlo 800x1970 plné, otevíravé, prifil rámu i křídla pětikomorový s dvojitým těsněním, ocelové pozinkované výztuhy tl. min 2mm, kování otevíravé pravé/levé bez zámku
barva oboustranně bílá
včetně kotevního materiálu a plastových začiš´tovacích lišt pod omítku</t>
  </si>
  <si>
    <t>198</t>
  </si>
  <si>
    <t>766660102</t>
  </si>
  <si>
    <t>Montáž dveřních křídel dřevěných nebo plastových otevíravých do dřevěné rámové zárubně povrchově upravených jednokřídlových, šířky přes 800 mm</t>
  </si>
  <si>
    <t>1261933293</t>
  </si>
  <si>
    <t>199</t>
  </si>
  <si>
    <t>61144164-1</t>
  </si>
  <si>
    <t>dveře plastové vchodové jednokřídlové otevíravé do otvoru 1100x2190mm</t>
  </si>
  <si>
    <t>685612110</t>
  </si>
  <si>
    <t>Poznámka k položce:
dveře plastové venkovní jednodílné do otvoru 1100x2190mm, jednokřídlové, z 1/3 prosklené, otevíravé ven, pravé, profil rámu i křídel pětikomorový s dvojitým těsněním, ocelové pozinkované výztuhy tl. min 2mm, kování otevíravé pravé s bezpečnostním zámkem včetně sady klíčů, 
barva hnědá (zlatý dub), výplň plast k=1,1 zasklení izolačním dvojsklem bezpečnostním, s rozdělovacími příčkami, výplň 4/16/4 k=1,1, včetně kotevního materiálu a plastových začišťovacích lišt pod omítku, dveřní zavírač s ramínkem pro šířku křídla do 1000mm, s horní montáží na zárubeň a křídlo, stavěč dveřního křídla</t>
  </si>
  <si>
    <t>200</t>
  </si>
  <si>
    <t>766681114</t>
  </si>
  <si>
    <t>Montáž zárubní dřevěných, plastových nebo z lamina rámových, pro dveře jednokřídlové, šířky do 900 mm</t>
  </si>
  <si>
    <t>-598581262</t>
  </si>
  <si>
    <t>201</t>
  </si>
  <si>
    <t>766681115</t>
  </si>
  <si>
    <t>Montáž zárubní dřevěných, plastových nebo z lamina rámových, pro dveře jednokřídlové, šířky přes 900 mm</t>
  </si>
  <si>
    <t>1585224420</t>
  </si>
  <si>
    <t>202</t>
  </si>
  <si>
    <t>766694111</t>
  </si>
  <si>
    <t>Montáž ostatních truhlářských konstrukcí parapetních desek dřevěných nebo plastových šířky do 300 mm, délky do 1000 mm</t>
  </si>
  <si>
    <t>1676663530</t>
  </si>
  <si>
    <t>203</t>
  </si>
  <si>
    <t>611444020</t>
  </si>
  <si>
    <t>parapet plastový vnitřní - komůrkový 30,5 x 2 x 100 cm</t>
  </si>
  <si>
    <t>1171911859</t>
  </si>
  <si>
    <t>0,75</t>
  </si>
  <si>
    <t>204</t>
  </si>
  <si>
    <t>61144019</t>
  </si>
  <si>
    <t>koncovka k parapetu plastovému vnitřnímu 1 pár</t>
  </si>
  <si>
    <t>sada</t>
  </si>
  <si>
    <t>570397741</t>
  </si>
  <si>
    <t>205</t>
  </si>
  <si>
    <t>998766101</t>
  </si>
  <si>
    <t>Přesun hmot pro konstrukce truhlářské stanovený z hmotnosti přesunovaného materiálu vodorovná dopravní vzdálenost do 50 m v objektech výšky do 6 m</t>
  </si>
  <si>
    <t>-1279027167</t>
  </si>
  <si>
    <t>767</t>
  </si>
  <si>
    <t>Konstrukce zámečnické</t>
  </si>
  <si>
    <t>206</t>
  </si>
  <si>
    <t>767-1</t>
  </si>
  <si>
    <t>D+M Nosník pro zavěšení žlabu (P09)</t>
  </si>
  <si>
    <t>79026346</t>
  </si>
  <si>
    <t>Poznámka k položce:
viz popis výrobku PSV P09 (výkres D1.03-14)</t>
  </si>
  <si>
    <t>207</t>
  </si>
  <si>
    <t>767-2</t>
  </si>
  <si>
    <t>D+M Obslužná lávka nad aktivační nádrží vč zábradlí (P06+P10)</t>
  </si>
  <si>
    <t>-685982678</t>
  </si>
  <si>
    <t>Poznámka k položce:
viz popis výrobku PSV P06 a P10 (výkres D1.03-14)</t>
  </si>
  <si>
    <t>208</t>
  </si>
  <si>
    <t>767-4</t>
  </si>
  <si>
    <t>D+M Obslužná lávka nad dosazovací nádrží vč zábradlí (P07+P12)</t>
  </si>
  <si>
    <t>842823682</t>
  </si>
  <si>
    <t>Poznámka k položce:
viz popis výrobku PSV P07 a P12 (výkres D1.03-14)</t>
  </si>
  <si>
    <t>209</t>
  </si>
  <si>
    <t>767-5</t>
  </si>
  <si>
    <t>D+M Obslužná lávka nad dosazovací nádrží vč. zábradlí (P08+P13)</t>
  </si>
  <si>
    <t>-948193165</t>
  </si>
  <si>
    <t>Poznámka k položce:
viz popis výrobku PSV P08 a P13 (výkres D1.03-14)</t>
  </si>
  <si>
    <t>210</t>
  </si>
  <si>
    <t>767-6</t>
  </si>
  <si>
    <t>D+M Zábradlí kompozitní (P11)</t>
  </si>
  <si>
    <t>-1153009193</t>
  </si>
  <si>
    <t>Poznámka k položce:
viz popis výrobku PSV P11 (výkres D1.03-14)</t>
  </si>
  <si>
    <t>211</t>
  </si>
  <si>
    <t>767-7</t>
  </si>
  <si>
    <t>D+M Zábradlí kolem otvoru (P14)</t>
  </si>
  <si>
    <t>-2146091024</t>
  </si>
  <si>
    <t>212</t>
  </si>
  <si>
    <t>998767101</t>
  </si>
  <si>
    <t>Přesun hmot pro zámečnické konstrukce stanovený z hmotnosti přesunovaného materiálu vodorovná dopravní vzdálenost do 50 m v objektech výšky do 6 m</t>
  </si>
  <si>
    <t>-562191602</t>
  </si>
  <si>
    <t>771</t>
  </si>
  <si>
    <t>Podlahy z dlaždic</t>
  </si>
  <si>
    <t>213</t>
  </si>
  <si>
    <t>771474112</t>
  </si>
  <si>
    <t>Montáž soklíků z dlaždic keramických lepených flexibilním lepidlem rovných výšky přes 65 do 90 mm</t>
  </si>
  <si>
    <t>-2101412076</t>
  </si>
  <si>
    <t>(1,5+1,7)*2-0,8</t>
  </si>
  <si>
    <t>214</t>
  </si>
  <si>
    <t>597614160</t>
  </si>
  <si>
    <t>sokl -  dlaždice keramické slinuté neglazované mrazuvzdorné  300 x 80mm</t>
  </si>
  <si>
    <t>1487508196</t>
  </si>
  <si>
    <t>5,6*1,1/0,3</t>
  </si>
  <si>
    <t>215</t>
  </si>
  <si>
    <t>771574221</t>
  </si>
  <si>
    <t>Montáž podlah z dlaždic keramických lepených flexibilním lepidlem průmyslových dělených nebo drážkovaných do 50 ks/ m2</t>
  </si>
  <si>
    <t>708803452</t>
  </si>
  <si>
    <t>216</t>
  </si>
  <si>
    <t>597614090</t>
  </si>
  <si>
    <t>dlaždice keramické slinuté neglazované mrazuvzdorné bílá přes 9 do 12 ks/m2</t>
  </si>
  <si>
    <t>-822185202</t>
  </si>
  <si>
    <t>15,96*1,1</t>
  </si>
  <si>
    <t>217</t>
  </si>
  <si>
    <t>998771101</t>
  </si>
  <si>
    <t>Přesun hmot pro podlahy z dlaždic stanovený z hmotnosti přesunovaného materiálu vodorovná dopravní vzdálenost do 50 m v objektech výšky do 6 m</t>
  </si>
  <si>
    <t>-779409066</t>
  </si>
  <si>
    <t>781</t>
  </si>
  <si>
    <t>Dokončovací práce - obklady</t>
  </si>
  <si>
    <t>218</t>
  </si>
  <si>
    <t>781474211</t>
  </si>
  <si>
    <t>Montáž obkladů vnitřních stěn z dlaždic keramických lepených flexibilním lepidlem průmyslových hladkých do 35 ks/m2</t>
  </si>
  <si>
    <t>835070940</t>
  </si>
  <si>
    <t>1,5*(9,05+4,8)*2-1,5*0,8-1,5*1,25-2*0,75*0,5+0,2*(1,5*2+0,5*4)</t>
  </si>
  <si>
    <t>219</t>
  </si>
  <si>
    <t>597611100</t>
  </si>
  <si>
    <t>dlaždice keramické koupelnové (bílé i barevné) přes 6 do 9 ks/m2</t>
  </si>
  <si>
    <t>1981020093</t>
  </si>
  <si>
    <t>38,725*1,1</t>
  </si>
  <si>
    <t>220</t>
  </si>
  <si>
    <t>781494111</t>
  </si>
  <si>
    <t>Ostatní prvky plastové profily ukončovací a dilatační lepené flexibilním lepidlem rohové</t>
  </si>
  <si>
    <t>-174924130</t>
  </si>
  <si>
    <t>1,5*3+0,5*4</t>
  </si>
  <si>
    <t>221</t>
  </si>
  <si>
    <t>781494511</t>
  </si>
  <si>
    <t>Ostatní prvky plastové profily ukončovací a dilatační lepené flexibilním lepidlem ukončovací</t>
  </si>
  <si>
    <t>-846553270</t>
  </si>
  <si>
    <t>(9,05+4,8)*2-0,8-1,25-2*0,75+0,2*6</t>
  </si>
  <si>
    <t>222</t>
  </si>
  <si>
    <t>781674113</t>
  </si>
  <si>
    <t>Montáž obkladů parapetů z dlaždic keramických lepených flexibilním lepidlem, šířky parapetu přes 150 do 200 mm</t>
  </si>
  <si>
    <t>751824119</t>
  </si>
  <si>
    <t>0,75*2</t>
  </si>
  <si>
    <t>223</t>
  </si>
  <si>
    <t>1997382527</t>
  </si>
  <si>
    <t>0,75*2*0,2*1,1</t>
  </si>
  <si>
    <t>224</t>
  </si>
  <si>
    <t>998781101</t>
  </si>
  <si>
    <t>Přesun hmot pro obklady keramické stanovený z hmotnosti přesunovaného materiálu vodorovná dopravní vzdálenost do 50 m v objektech výšky do 6 m</t>
  </si>
  <si>
    <t>326703539</t>
  </si>
  <si>
    <t>783</t>
  </si>
  <si>
    <t>Dokončovací práce - nátěry</t>
  </si>
  <si>
    <t>225</t>
  </si>
  <si>
    <t>783114101</t>
  </si>
  <si>
    <t>Základní nátěr truhlářských konstrukcí jednonásobný syntetický</t>
  </si>
  <si>
    <t>1778289879</t>
  </si>
  <si>
    <t>25,962</t>
  </si>
  <si>
    <t>226</t>
  </si>
  <si>
    <t>783118211</t>
  </si>
  <si>
    <t>Lakovací nátěr truhlářských konstrukcí dvojnásobný s mezibroušením syntetický</t>
  </si>
  <si>
    <t>-749412478</t>
  </si>
  <si>
    <t>784</t>
  </si>
  <si>
    <t>Dokončovací práce - malby a tapety</t>
  </si>
  <si>
    <t>227</t>
  </si>
  <si>
    <t>784181121</t>
  </si>
  <si>
    <t>Penetrace podkladu jednonásobná hloubková v místnostech výšky do 3,80 m</t>
  </si>
  <si>
    <t>-2085518063</t>
  </si>
  <si>
    <t>1,25*(4,8+9,05)*2-0,8*0,5-1,25*0,55-0,75*0,75*2</t>
  </si>
  <si>
    <t>2,75*(1,5+1,7)*2-0,8*2-0,75*1,25</t>
  </si>
  <si>
    <t>228</t>
  </si>
  <si>
    <t>784181123</t>
  </si>
  <si>
    <t>Penetrace podkladu jednonásobná hloubková v místnostech výšky přes 3,80 do 5,00 m</t>
  </si>
  <si>
    <t>1165900386</t>
  </si>
  <si>
    <t>5,6*2,3*0,5*2</t>
  </si>
  <si>
    <t>229</t>
  </si>
  <si>
    <t>784331001</t>
  </si>
  <si>
    <t>Malby protiplísňové dvojnásobné, bílé v místnostech výšky do 3,80 m</t>
  </si>
  <si>
    <t>382182694</t>
  </si>
  <si>
    <t>2,25</t>
  </si>
  <si>
    <t>230</t>
  </si>
  <si>
    <t>784331003</t>
  </si>
  <si>
    <t>Malby protiplísňové dvojnásobné, bílé v místnostech výšky přes 3,80 do 5,00 m</t>
  </si>
  <si>
    <t>-1179135556</t>
  </si>
  <si>
    <t>789</t>
  </si>
  <si>
    <t>Povrchové úpravy ocelových konstrukcí a technologických zařízení</t>
  </si>
  <si>
    <t>231</t>
  </si>
  <si>
    <t>789421232</t>
  </si>
  <si>
    <t>Provedení žárového stříkání ocelových konstrukcí zinkem, tloušťky 100 μm, třídy II (1,560 kg Zn/m2)</t>
  </si>
  <si>
    <t>1447888385</t>
  </si>
  <si>
    <t>0,574*5,2*2</t>
  </si>
  <si>
    <t>Práce a dodávky M</t>
  </si>
  <si>
    <t>21-M</t>
  </si>
  <si>
    <t>Elektromontáže</t>
  </si>
  <si>
    <t>232</t>
  </si>
  <si>
    <t>210020951</t>
  </si>
  <si>
    <t>Ostatní elektromontážní doplňkové práce osazení tabulek pro rozvodny a elektrická zařízení výstražných a označovacích</t>
  </si>
  <si>
    <t>-1458116358</t>
  </si>
  <si>
    <t>233</t>
  </si>
  <si>
    <t>735345160</t>
  </si>
  <si>
    <t>tabulka bezpečnostní s tiskem 2 barvy A3 297x420mm</t>
  </si>
  <si>
    <t>808450728</t>
  </si>
  <si>
    <t>23-M</t>
  </si>
  <si>
    <t>Montáže potrubí</t>
  </si>
  <si>
    <t>234</t>
  </si>
  <si>
    <t>230205051</t>
  </si>
  <si>
    <t>Montáž potrubí PE průměru do 110 mm návin nebo tyč, svařované na tupo nebo elektrospojkou Ø 90, tl. stěny 5,2 mm</t>
  </si>
  <si>
    <t>-541218008</t>
  </si>
  <si>
    <t>235</t>
  </si>
  <si>
    <t>28613964</t>
  </si>
  <si>
    <t>trubka ochranná pro plyn PEHD 90x3,5mm</t>
  </si>
  <si>
    <t>1211587637</t>
  </si>
  <si>
    <t>46-M</t>
  </si>
  <si>
    <t>Zemní práce při extr.mont.pracích</t>
  </si>
  <si>
    <t>236</t>
  </si>
  <si>
    <t>460202043</t>
  </si>
  <si>
    <t>Hloubení nezapažených kabelových rýh strojně zarovnání kabelových rýh po výkopu strojně, šířka rýhy bez zarovnání rýh šířky 40 cm, hloubky 60 cm, v hornině třídy 3</t>
  </si>
  <si>
    <t>479393314</t>
  </si>
  <si>
    <t>237</t>
  </si>
  <si>
    <t>460421191</t>
  </si>
  <si>
    <t>Kabelové lože včetně podsypu, zhutnění a urovnání povrchu z písku nebo štěrkopísku s přísadou cementu tloušťky 12 cm nad kabel bez zakrytí, šířky do 100 cm</t>
  </si>
  <si>
    <t>-544893586</t>
  </si>
  <si>
    <t>238</t>
  </si>
  <si>
    <t>460490011</t>
  </si>
  <si>
    <t>Krytí kabelů, spojek, koncovek a odbočnic kabelů výstražnou fólií z PVC včetně vyrovnání povrchu rýhy, rozvinutí a uložení fólie do rýhy, fólie šířky do 20cm</t>
  </si>
  <si>
    <t>-1996094791</t>
  </si>
  <si>
    <t>239</t>
  </si>
  <si>
    <t>460560043</t>
  </si>
  <si>
    <t>Zásyp kabelových rýh ručně s uložením výkopku ve vrstvách včetně zhutnění a urovnání povrchu šířky 40 cm hloubky 60 cm, v hornině třídy 3</t>
  </si>
  <si>
    <t>-731359662</t>
  </si>
  <si>
    <t>240</t>
  </si>
  <si>
    <t>460620013</t>
  </si>
  <si>
    <t>Úprava terénu provizorní úprava terénu včetně odkopání drobných nerovností a zásypu prohlubní se zhutněním, v hornině třídy 3</t>
  </si>
  <si>
    <t>658580498</t>
  </si>
  <si>
    <t>0,4*25</t>
  </si>
  <si>
    <t>SO-03.2 - ČS</t>
  </si>
  <si>
    <t>42.2</t>
  </si>
  <si>
    <t>1154867646</t>
  </si>
  <si>
    <t>0,2*3,5*3,5</t>
  </si>
  <si>
    <t>273321211</t>
  </si>
  <si>
    <t>Základy z betonu železového (bez výztuže) desky z betonu bez zvýšených nároků na prostředí tř. C 12/15</t>
  </si>
  <si>
    <t>1964752441</t>
  </si>
  <si>
    <t>0,1*2,7*2,7</t>
  </si>
  <si>
    <t>-1658625023</t>
  </si>
  <si>
    <t>0,1*2,7*4</t>
  </si>
  <si>
    <t>-659609767</t>
  </si>
  <si>
    <t>273362021</t>
  </si>
  <si>
    <t>Výztuž základů desek ze svařovaných sítí z drátů typu KARI</t>
  </si>
  <si>
    <t>987934262</t>
  </si>
  <si>
    <t>37/1000</t>
  </si>
  <si>
    <t>320101112</t>
  </si>
  <si>
    <t>Osazení betonových a železobetonových prefabrikátů hmotnosti jednotlivě přes 1 000 do 5 000 kg</t>
  </si>
  <si>
    <t>2010575273</t>
  </si>
  <si>
    <t>"skruž"(PI*1,5*(1,15*1,15-1*1))</t>
  </si>
  <si>
    <t>"deska"0,2*pi*1,15*1,15</t>
  </si>
  <si>
    <t>460293100100029148</t>
  </si>
  <si>
    <t>Deska IS šachetní zákrytová železobetonová betonová PNK-Q.1 200/20 ZDP</t>
  </si>
  <si>
    <t>-1416045418</t>
  </si>
  <si>
    <t xml:space="preserve">Poznámka k položce:
stropní deska prefabrikované železobetonové kruhové nádrže pr.2000 (2300)mm výšky 200mm
materiál: vodotěsný železobeton třídy C30/37 dle ČSN 206-1, odolný proti působení mrazu a rozmrzání (XF4) a proti působení agresivního prostředí (XA2), 
úpravy při výrobě: zabudování rámů poklopů 1x 600x600mm, 1x 900x600mm </t>
  </si>
  <si>
    <t>411290064804400029</t>
  </si>
  <si>
    <t>Skruž IS šachetní betonová PNK-Q.1 200/150 SKP užit.objem=4,712 m3</t>
  </si>
  <si>
    <t>-720267913</t>
  </si>
  <si>
    <t>Poznámka k položce:
Skruž prefabrikovaná železobetonová kruhová pr.2000 (2300)
materiál: vodotěsný železobeton třídy C30/37 dle ČSN 206-1, odolný proti působení mrazu a rozmrzání (XF4) a proti působení agresivního prostředí (XA2),</t>
  </si>
  <si>
    <t>435010709800020000</t>
  </si>
  <si>
    <t>Těsnění IS elastomerové samomazné - Těsnění DN 2000</t>
  </si>
  <si>
    <t>-751667120</t>
  </si>
  <si>
    <t>2*1,01</t>
  </si>
  <si>
    <t>320101113</t>
  </si>
  <si>
    <t>Osazení betonových a železobetonových prefabrikátů hmotnosti jednotlivě přes 5 000 do 7 000 kg</t>
  </si>
  <si>
    <t>-641924556</t>
  </si>
  <si>
    <t>"dno"(PI*2*(1,15*1,15-1*1))+0,15*1,15*1,15*pi</t>
  </si>
  <si>
    <t>460293100100021891</t>
  </si>
  <si>
    <t xml:space="preserve">Dno IS šachetní betonové PNK-Q.1 200/200 BZP </t>
  </si>
  <si>
    <t>1691422100</t>
  </si>
  <si>
    <t>Poznámka k položce:
dno prefabrikované železobetonové kruhové nádrže pr.2000 (2300)mm výšky 2,15m (včetně tloušťky dna)
materiál: vodotěsný železobeton třídy C30/37 dle ČSN 206-1, odolný proti působení mrazu a rozmrzání (XF4) a proti působení agresivního prostředí (XA2),</t>
  </si>
  <si>
    <t>-1100644635</t>
  </si>
  <si>
    <t>2*0,55*1*1*pi/3</t>
  </si>
  <si>
    <t>R8-2</t>
  </si>
  <si>
    <t>D+M vstupní poklop - 600x600 kompozitní, uzamykatelný s těsněním, s odvětrávaním komínkem</t>
  </si>
  <si>
    <t>-556666800</t>
  </si>
  <si>
    <t>R8-3</t>
  </si>
  <si>
    <t>D+M manipulační poklop - kompozitní 600x900, uzamykatelný</t>
  </si>
  <si>
    <t>-1407652866</t>
  </si>
  <si>
    <t>R8-4</t>
  </si>
  <si>
    <t>D+M kompozitní žebřík dl.2,9m</t>
  </si>
  <si>
    <t>-1929453997</t>
  </si>
  <si>
    <t xml:space="preserve">Poznámka k položce:
kompozitní šachtový žebřík, šířky 400mm s protiskluzovou úpravou, nosnost 150kg, odolnost proti agresivnímu prostředí + 3x sada kotev (pravá+levá)
</t>
  </si>
  <si>
    <t>1805586343</t>
  </si>
  <si>
    <t>1*1*pi*1,2</t>
  </si>
  <si>
    <t>-1892686033</t>
  </si>
  <si>
    <t>3,77*1,03</t>
  </si>
  <si>
    <t>-770295697</t>
  </si>
  <si>
    <t>1849581362</t>
  </si>
  <si>
    <t>3,77</t>
  </si>
  <si>
    <t>162737040</t>
  </si>
  <si>
    <t>(PI*0,15*(0,4*0,4-0,3*0,3))*2</t>
  </si>
  <si>
    <t>(PI*0,15*(0,15*0,15-0,09*0,09))</t>
  </si>
  <si>
    <t>(PI*0,15*(0,1*0,1-0,09*0,09))</t>
  </si>
  <si>
    <t>-1961750816</t>
  </si>
  <si>
    <t>2,3*2,3*pi/4</t>
  </si>
  <si>
    <t>1354563023</t>
  </si>
  <si>
    <t>953334115</t>
  </si>
  <si>
    <t>Bobtnavý pásek do pracovních spar betonových konstrukcí bentonitový, rozměru 20 x 05 mm se samolepící vrstvou</t>
  </si>
  <si>
    <t>-1400430943</t>
  </si>
  <si>
    <t>0,4*4*2</t>
  </si>
  <si>
    <t>0,15*4</t>
  </si>
  <si>
    <t>0,1*4*2</t>
  </si>
  <si>
    <t>1800225501</t>
  </si>
  <si>
    <t>0,15*2</t>
  </si>
  <si>
    <t>1051742721</t>
  </si>
  <si>
    <t>0,15</t>
  </si>
  <si>
    <t>977151131</t>
  </si>
  <si>
    <t>Jádrové vrty diamantovými korunkami do stavebních materiálů (železobetonu, betonu, cihel, obkladů, dlažeb, kamene) průměru přes 350 do 400 mm</t>
  </si>
  <si>
    <t>265456180</t>
  </si>
  <si>
    <t>998144471</t>
  </si>
  <si>
    <t>Přesun hmot pro nádrže, jímky, zásobníky a jámy pozemní mimo zemědělství se svislou nosnou konstrukcí montovanou z dílců betonových tyčových nebo plošných vodorovná dopravní vzdálenost do 50 m, pro nádrže výšky do 25 m</t>
  </si>
  <si>
    <t>1486808454</t>
  </si>
  <si>
    <t>SO-04 - Příjezdová komunikace ČOV</t>
  </si>
  <si>
    <t>2112</t>
  </si>
  <si>
    <t>42.11.1</t>
  </si>
  <si>
    <t>864917245</t>
  </si>
  <si>
    <t>397,7*0,4</t>
  </si>
  <si>
    <t>122201103</t>
  </si>
  <si>
    <t>Odkopávky a prokopávky nezapažené s přehozením výkopku na vzdálenost do 3 m nebo s naložením na dopravní prostředek v hornině tř. 3 přes 1 000 do 5 000 m3</t>
  </si>
  <si>
    <t>1650595907</t>
  </si>
  <si>
    <t>117,1*1,1*0,35</t>
  </si>
  <si>
    <t>122201109</t>
  </si>
  <si>
    <t>Odkopávky a prokopávky nezapažené s přehozením výkopku na vzdálenost do 3 m nebo s naložením na dopravní prostředek v hornině tř. 3 Příplatek k cenám za lepivost horniny tř. 3</t>
  </si>
  <si>
    <t>-793367724</t>
  </si>
  <si>
    <t>45,084*0,2 'Přepočtené koeficientem množství</t>
  </si>
  <si>
    <t>-589912845</t>
  </si>
  <si>
    <t>1*1,5*1,5*0,6</t>
  </si>
  <si>
    <t>-428551704</t>
  </si>
  <si>
    <t>1,35*0,2 'Přepočtené koeficientem množství</t>
  </si>
  <si>
    <t>-642814429</t>
  </si>
  <si>
    <t>1*1,5*1,5*0,4</t>
  </si>
  <si>
    <t>-56950774</t>
  </si>
  <si>
    <t>0,9*0,2 'Přepočtené koeficientem množství</t>
  </si>
  <si>
    <t>1493414542</t>
  </si>
  <si>
    <t>1*1,5*1,5</t>
  </si>
  <si>
    <t>2045450598</t>
  </si>
  <si>
    <t>38,956+1*0,61*1,2</t>
  </si>
  <si>
    <t>-865011553</t>
  </si>
  <si>
    <t>39,688</t>
  </si>
  <si>
    <t>171101103</t>
  </si>
  <si>
    <t>Uložení sypaniny do násypů s rozprostřením sypaniny ve vrstvách a s hrubým urovnáním zhutněných s uzavřením povrchu násypu z hornin soudržných s předepsanou mírou zhutnění v procentech výsledků zkoušek Proctor-Standard (dále jen PS) přes 96 do 100 % PS</t>
  </si>
  <si>
    <t>-705697038</t>
  </si>
  <si>
    <t>38,3*0,16</t>
  </si>
  <si>
    <t>171101121</t>
  </si>
  <si>
    <t>Uložení sypaniny do násypů s rozprostřením sypaniny ve vrstvách a s hrubým urovnáním zhutněných s uzavřením povrchu násypu z hornin nesoudržných kamenitých</t>
  </si>
  <si>
    <t>583280739</t>
  </si>
  <si>
    <t>117,1*1,1*0,3</t>
  </si>
  <si>
    <t>-131310890</t>
  </si>
  <si>
    <t>38,643*2 'Přepočtené koeficientem množství</t>
  </si>
  <si>
    <t>1881962068</t>
  </si>
  <si>
    <t>-1099006856</t>
  </si>
  <si>
    <t>39,688*2 'Přepočtené koeficientem množství</t>
  </si>
  <si>
    <t>-240870457</t>
  </si>
  <si>
    <t>-1065337350</t>
  </si>
  <si>
    <t>(1*0,31-0,02)*1,2</t>
  </si>
  <si>
    <t>58337302</t>
  </si>
  <si>
    <t>štěrkopísek frakce 0/16</t>
  </si>
  <si>
    <t>1609992863</t>
  </si>
  <si>
    <t>0,348*2 'Přepočtené koeficientem množství</t>
  </si>
  <si>
    <t>181301103</t>
  </si>
  <si>
    <t>Rozprostření a urovnání ornice v rovině nebo ve svahu sklonu do 1:5 při souvislé ploše do 500 m2, tl. vrstvy přes 150 do 200 mm</t>
  </si>
  <si>
    <t>150690695</t>
  </si>
  <si>
    <t>181411121</t>
  </si>
  <si>
    <t>Založení trávníku na půdě předem připravené plochy do 1000 m2 výsevem včetně utažení lučního v rovině nebo na svahu do 1:5</t>
  </si>
  <si>
    <t>624242784</t>
  </si>
  <si>
    <t>00572100</t>
  </si>
  <si>
    <t>osivo jetelotráva intenzivní víceletá</t>
  </si>
  <si>
    <t>-1496111195</t>
  </si>
  <si>
    <t>174,3*0,015 'Přepočtené koeficientem množství</t>
  </si>
  <si>
    <t>181951102</t>
  </si>
  <si>
    <t>Úprava pláně vyrovnáním výškových rozdílů v hornině tř. 1 až 4 se zhutněním</t>
  </si>
  <si>
    <t>20074908</t>
  </si>
  <si>
    <t>(117,1+38,3)*1,1</t>
  </si>
  <si>
    <t>183151111</t>
  </si>
  <si>
    <t>Hloubení jam pro výsadbu dřevin strojně v rovině nebo ve svahu do 1:5, objem do 0,20 m3</t>
  </si>
  <si>
    <t>-1545941733</t>
  </si>
  <si>
    <t>184102113</t>
  </si>
  <si>
    <t>Výsadba dřeviny s balem do předem vyhloubené jamky se zalitím v rovině nebo na svahu do 1:5, při průměru balu přes 300 do 400 mm</t>
  </si>
  <si>
    <t>685587940</t>
  </si>
  <si>
    <t>02650403.1</t>
  </si>
  <si>
    <t>Javor mléč, kulovitý /Acer platanoides "Glubosum"/ 200-250cm PK</t>
  </si>
  <si>
    <t>-234805970</t>
  </si>
  <si>
    <t>184215132</t>
  </si>
  <si>
    <t>Ukotvení dřeviny kůly třemi kůly, délky přes 1 do 2 m</t>
  </si>
  <si>
    <t>1888486916</t>
  </si>
  <si>
    <t>05217108</t>
  </si>
  <si>
    <t>tyče dřevěné v kůře D 80mm dl 6m</t>
  </si>
  <si>
    <t>-1320848969</t>
  </si>
  <si>
    <t>0,009*(2,5*3+1)*9</t>
  </si>
  <si>
    <t>0,689*1,05 'Přepočtené koeficientem množství</t>
  </si>
  <si>
    <t>184801121</t>
  </si>
  <si>
    <t>Ošetření vysazených dřevin solitérních v rovině nebo na svahu do 1:5</t>
  </si>
  <si>
    <t>-291494325</t>
  </si>
  <si>
    <t>1518767250</t>
  </si>
  <si>
    <t>-599735397</t>
  </si>
  <si>
    <t>1*0,15*1,2</t>
  </si>
  <si>
    <t>564851111</t>
  </si>
  <si>
    <t>Podklad ze štěrkodrti ŠD s rozprostřením a zhutněním, po zhutnění tl. 150 mm</t>
  </si>
  <si>
    <t>-1762807044</t>
  </si>
  <si>
    <t>-1454545959</t>
  </si>
  <si>
    <t>117,10*1,1</t>
  </si>
  <si>
    <t>-1470573133</t>
  </si>
  <si>
    <t>565155111.1</t>
  </si>
  <si>
    <t>Asfaltový beton vrstva podkladní ACP 16+ (obalované kamenivo střednězrnné - OKS) s rozprostřením a zhutněním v pruhu šířky do 3 m, po zhutnění tl. 70 mm</t>
  </si>
  <si>
    <t>419892150</t>
  </si>
  <si>
    <t>573111111</t>
  </si>
  <si>
    <t>Postřik infiltrační PI z asfaltu silničního s posypem kamenivem, v množství 0,60 kg/m2</t>
  </si>
  <si>
    <t>-1326297172</t>
  </si>
  <si>
    <t>573211107</t>
  </si>
  <si>
    <t>Postřik spojovací PS bez posypu kamenivem z asfaltu silničního, v množství 0,30 kg/m2</t>
  </si>
  <si>
    <t>-2033836687</t>
  </si>
  <si>
    <t>117,10</t>
  </si>
  <si>
    <t>577134121</t>
  </si>
  <si>
    <t>Asfaltový beton vrstva obrusná ACO 11 (ABS) s rozprostřením a se zhutněním z nemodifikovaného asfaltu v pruhu šířky přes 3 m tř. I, po zhutnění tl. 40 mm</t>
  </si>
  <si>
    <t>1896922556</t>
  </si>
  <si>
    <t>596211111</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</si>
  <si>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50 do 100 m2</t>
  </si>
  <si>
    <t>-1026353140</t>
  </si>
  <si>
    <t>38,3</t>
  </si>
  <si>
    <t>59245018</t>
  </si>
  <si>
    <t>dlažba skladebná betonová 20x10x6 cm přírodní</t>
  </si>
  <si>
    <t>-28678083</t>
  </si>
  <si>
    <t>38,3*1,01 'Přepočtené koeficientem množství</t>
  </si>
  <si>
    <t>-445795911</t>
  </si>
  <si>
    <t>609443231</t>
  </si>
  <si>
    <t>2043139017</t>
  </si>
  <si>
    <t>2*1,01 'Přepočtené koeficientem množství</t>
  </si>
  <si>
    <t>877315221</t>
  </si>
  <si>
    <t>Montáž tvarovek na kanalizačním potrubí z trub z plastu z tvrdého PVC nebo z polypropylenu v otevřeném výkopu dvouosých DN 150</t>
  </si>
  <si>
    <t>919745808</t>
  </si>
  <si>
    <t>28611390</t>
  </si>
  <si>
    <t>odbočka kanalizační plastová s hrdlem KG 150/110/45°</t>
  </si>
  <si>
    <t>1684197419</t>
  </si>
  <si>
    <t>1*1,01 'Přepočtené koeficientem množství</t>
  </si>
  <si>
    <t>877370320</t>
  </si>
  <si>
    <t>Montáž tvarovek na kanalizačním plastovém potrubí z polypropylenu PP hladkého plnostěnného odboček DN 300</t>
  </si>
  <si>
    <t>1085334218</t>
  </si>
  <si>
    <t>1444227901</t>
  </si>
  <si>
    <t>28655003</t>
  </si>
  <si>
    <t>těsnění žebrovaného potrubí kanalizace DN 300</t>
  </si>
  <si>
    <t>-1449607123</t>
  </si>
  <si>
    <t>895941111</t>
  </si>
  <si>
    <t>Zřízení vpusti kanalizační uliční z betonových dílců typ UV-50 normální</t>
  </si>
  <si>
    <t>720620149</t>
  </si>
  <si>
    <t>59223824</t>
  </si>
  <si>
    <t>vpusť betonová uliční /skruž/ 59x50x5 cm</t>
  </si>
  <si>
    <t>-887072592</t>
  </si>
  <si>
    <t>59223823</t>
  </si>
  <si>
    <t>vpusť betonová uliční dno 62,6 x 49,5 x 5 cm</t>
  </si>
  <si>
    <t>650348980</t>
  </si>
  <si>
    <t>XSUVDZU50/150</t>
  </si>
  <si>
    <t>průběžný dílec se zápachovou uzávěrou s odtokem PVC DN150 500/645x65</t>
  </si>
  <si>
    <t>2066553723</t>
  </si>
  <si>
    <t>899204112</t>
  </si>
  <si>
    <t>Osazení mříží litinových včetně rámů a košů na bahno pro třídu zatížení D400, E600</t>
  </si>
  <si>
    <t>774503069</t>
  </si>
  <si>
    <t>55242320</t>
  </si>
  <si>
    <t>mříž vtoková litinová plochá 500x500mm</t>
  </si>
  <si>
    <t>812850675</t>
  </si>
  <si>
    <t>Poznámka k položce:
- zatížení 40t</t>
  </si>
  <si>
    <t>XSRAMUV</t>
  </si>
  <si>
    <t>horní dílec pro čtvercovou vtokovou mříž 500/190x65</t>
  </si>
  <si>
    <t>-1260441736</t>
  </si>
  <si>
    <t>XSKKDL</t>
  </si>
  <si>
    <t>kalový koš vysoký, žárově zinkovaný plech</t>
  </si>
  <si>
    <t>973159945</t>
  </si>
  <si>
    <t>-52167700</t>
  </si>
  <si>
    <t>912211111</t>
  </si>
  <si>
    <t>Montáž směrového sloupku plastového s odrazkou prostým uložením bez betonového základu silničního</t>
  </si>
  <si>
    <t>-316387430</t>
  </si>
  <si>
    <t>40445162</t>
  </si>
  <si>
    <t>sloupek silniční směrový plastový 1000mm</t>
  </si>
  <si>
    <t>-1282023690</t>
  </si>
  <si>
    <t>Poznámka k položce:
- červený Z11g</t>
  </si>
  <si>
    <t>916131213</t>
  </si>
  <si>
    <t>Osazení silničního obrubníku betonového se zřízením lože, s vyplněním a zatřením spár cementovou maltou stojatého s boční opěrou z betonu prostého, do lože z betonu prostého</t>
  </si>
  <si>
    <t>954284228</t>
  </si>
  <si>
    <t>61,7</t>
  </si>
  <si>
    <t>59217031</t>
  </si>
  <si>
    <t>obrubník betonový silniční 100 x 15 x 25 cm</t>
  </si>
  <si>
    <t>2126656082</t>
  </si>
  <si>
    <t>61,7*1,01 'Přepočtené koeficientem množství</t>
  </si>
  <si>
    <t>916231213</t>
  </si>
  <si>
    <t>Osazení chodníkového obrubníku betonového se zřízením lože, s vyplněním a zatřením spár cementovou maltou stojatého s boční opěrou z betonu prostého, do lože z betonu prostého</t>
  </si>
  <si>
    <t>1541964693</t>
  </si>
  <si>
    <t>59217002</t>
  </si>
  <si>
    <t>obrubník betonový zahradní  šedý 100 x 5 x 20 cm</t>
  </si>
  <si>
    <t>-969972666</t>
  </si>
  <si>
    <t>14,1*1,01 'Přepočtené koeficientem množství</t>
  </si>
  <si>
    <t>919732221</t>
  </si>
  <si>
    <t>Styčná pracovní spára při napojení nového živičného povrchu na stávající se zalitím za tepla modifikovanou asfaltovou hmotou s posypem vápenným hydrátem šířky do 15 mm, hloubky do 25 mm bez prořezání spáry</t>
  </si>
  <si>
    <t>-1813774751</t>
  </si>
  <si>
    <t>2066336354</t>
  </si>
  <si>
    <t>998225111</t>
  </si>
  <si>
    <t>Přesun hmot pro komunikace s krytem z kameniva, monolitickým betonovým nebo živičným dopravní vzdálenost do 200 m jakékoliv délky objektu</t>
  </si>
  <si>
    <t>1239591751</t>
  </si>
  <si>
    <t>V1</t>
  </si>
  <si>
    <t>238,268</t>
  </si>
  <si>
    <t>SO-05 - Vodovodní přípojka pro ČOV</t>
  </si>
  <si>
    <t>2222</t>
  </si>
  <si>
    <t>-834036272</t>
  </si>
  <si>
    <t>0,8*179,15</t>
  </si>
  <si>
    <t>-1508811523</t>
  </si>
  <si>
    <t>1,4*179,15</t>
  </si>
  <si>
    <t>-1955723894</t>
  </si>
  <si>
    <t>216,15*0,2</t>
  </si>
  <si>
    <t>-1662597546</t>
  </si>
  <si>
    <t>43,23/8</t>
  </si>
  <si>
    <t>277273264</t>
  </si>
  <si>
    <t>0,2*2*37</t>
  </si>
  <si>
    <t>316423192</t>
  </si>
  <si>
    <t>-1734804159</t>
  </si>
  <si>
    <t>V1*0,2</t>
  </si>
  <si>
    <t>-509516813</t>
  </si>
  <si>
    <t>367,36</t>
  </si>
  <si>
    <t>-1693027897</t>
  </si>
  <si>
    <t>-1435845323</t>
  </si>
  <si>
    <t>1214442499</t>
  </si>
  <si>
    <t>2*185,388"mezideponie a zpět"</t>
  </si>
  <si>
    <t>2727082</t>
  </si>
  <si>
    <t>238,268-185,388</t>
  </si>
  <si>
    <t>1725105700</t>
  </si>
  <si>
    <t>126,595+58,793</t>
  </si>
  <si>
    <t>2017798186</t>
  </si>
  <si>
    <t>52,88</t>
  </si>
  <si>
    <t>1531872364</t>
  </si>
  <si>
    <t>52,88*2</t>
  </si>
  <si>
    <t>166122258</t>
  </si>
  <si>
    <t>257,16</t>
  </si>
  <si>
    <t>-"komunikace"0,45*0,8*179,15</t>
  </si>
  <si>
    <t>-"ornice"0,2*0,8*37</t>
  </si>
  <si>
    <t>"rozšíření u VŠ"0,5*1,7*1,6</t>
  </si>
  <si>
    <t>"obsyp"-58,793</t>
  </si>
  <si>
    <t>"vodoměrná šachta"-0,168-1,7*1,5*1</t>
  </si>
  <si>
    <t>1245264540</t>
  </si>
  <si>
    <t>0,8*0,34*216,15</t>
  </si>
  <si>
    <t>1228688851</t>
  </si>
  <si>
    <t>37*2</t>
  </si>
  <si>
    <t>-1114916159</t>
  </si>
  <si>
    <t>2*37</t>
  </si>
  <si>
    <t>-1355901215</t>
  </si>
  <si>
    <t>74*0,03</t>
  </si>
  <si>
    <t>213311142</t>
  </si>
  <si>
    <t>Polštáře zhutněné pod základy ze štěrkopísku netříděného</t>
  </si>
  <si>
    <t>1046624348</t>
  </si>
  <si>
    <t>0,1*1,4*1,2</t>
  </si>
  <si>
    <t>338171113</t>
  </si>
  <si>
    <t>Osazování sloupků a vzpěr plotových ocelových trubkových nebo profilovaných výšky do 2,00 m se zabetonováním (tř. C 25/30) do 0,08 m3 do připravených jamek</t>
  </si>
  <si>
    <t>-183951287</t>
  </si>
  <si>
    <t>55342251</t>
  </si>
  <si>
    <t>sloupek plotový průběžný Pz a komaxitové 1750/38x1,5mm</t>
  </si>
  <si>
    <t>1193167575</t>
  </si>
  <si>
    <t>1548246290</t>
  </si>
  <si>
    <t>1465620604</t>
  </si>
  <si>
    <t>777655195</t>
  </si>
  <si>
    <t>-1726577109</t>
  </si>
  <si>
    <t>-1890524530</t>
  </si>
  <si>
    <t>871171141</t>
  </si>
  <si>
    <t>Montáž vodovodního potrubí z plastů v otevřeném výkopu z polyetylenu PE 100 svařovaných na tupo SDR 11/PN16 D 40 x 3,7 mm</t>
  </si>
  <si>
    <t>-1013755460</t>
  </si>
  <si>
    <t>216,15</t>
  </si>
  <si>
    <t>28613525</t>
  </si>
  <si>
    <t>potrubí PE100 RC SDR11 40x3,70 dl 12 m</t>
  </si>
  <si>
    <t>1285975787</t>
  </si>
  <si>
    <t>216,15*1,015</t>
  </si>
  <si>
    <t>877171101</t>
  </si>
  <si>
    <t>Montáž tvarovek na vodovodním plastovém potrubí z polyetylenu PE 100 elektrotvarovek SDR 11/PN16 spojek, oblouků nebo redukcí d 40</t>
  </si>
  <si>
    <t>938069509</t>
  </si>
  <si>
    <t>28615970</t>
  </si>
  <si>
    <t>elektrospojka SDR 11 PE 100 PN 16 d 40</t>
  </si>
  <si>
    <t>-1773858002</t>
  </si>
  <si>
    <t>2*1,015</t>
  </si>
  <si>
    <t>877171110</t>
  </si>
  <si>
    <t>Montáž tvarovek na vodovodním plastovém potrubí z polyetylenu PE 100 elektrotvarovek SDR 11/PN16 kolen 22° nebo 45° d 40</t>
  </si>
  <si>
    <t>-19859253</t>
  </si>
  <si>
    <t>28614944</t>
  </si>
  <si>
    <t>elektrokoleno 45° PE 100 PN 16 d 40</t>
  </si>
  <si>
    <t>779957322</t>
  </si>
  <si>
    <t>877171112</t>
  </si>
  <si>
    <t>Montáž tvarovek na vodovodním plastovém potrubí z polyetylenu PE 100 elektrotvarovek SDR 11/PN16 kolen 90° d 40</t>
  </si>
  <si>
    <t>1154517851</t>
  </si>
  <si>
    <t>28614932</t>
  </si>
  <si>
    <t>elektrokoleno 90° PE 100 PN 16 d 40</t>
  </si>
  <si>
    <t>780802374</t>
  </si>
  <si>
    <t>1*1,015</t>
  </si>
  <si>
    <t>877241110</t>
  </si>
  <si>
    <t>Montáž tvarovek na vodovodním plastovém potrubí z polyetylenu PE 100 elektrotvarovek SDR 11/PN16 kolen 22° nebo 45° d 90</t>
  </si>
  <si>
    <t>738050118</t>
  </si>
  <si>
    <t>28614948-1</t>
  </si>
  <si>
    <t>elektrokoleno 30° PE 100 PN 16 d 90</t>
  </si>
  <si>
    <t>-1592357507</t>
  </si>
  <si>
    <t>891181112</t>
  </si>
  <si>
    <t>Montáž vodovodních armatur na potrubí šoupátek nebo klapek uzavíracích v otevřeném výkopu nebo v šachtách s osazením zemní soupravy (bez poklopů) DN 40</t>
  </si>
  <si>
    <t>2045688337</t>
  </si>
  <si>
    <t>281004004616</t>
  </si>
  <si>
    <t>Šoupátko ISO-ZAK GGG 40/46</t>
  </si>
  <si>
    <t>-1715287715</t>
  </si>
  <si>
    <t>960110016003</t>
  </si>
  <si>
    <t>Souprava zemní teleskopická pro domovní šoupátka-1,0-1,6 3/4"-2" (1,0-1,6m)</t>
  </si>
  <si>
    <t>-1527310890</t>
  </si>
  <si>
    <t>891249111</t>
  </si>
  <si>
    <t>Montáž vodovodních armatur na potrubí navrtávacích pasů s ventilem Jt 1 MPa, na potrubí z trub litinových, ocelových nebo plastických hmot DN 80</t>
  </si>
  <si>
    <t>-378990053</t>
  </si>
  <si>
    <t>526006304600</t>
  </si>
  <si>
    <t>Pas navrtávací D63/ZAK46</t>
  </si>
  <si>
    <t>1020752853</t>
  </si>
  <si>
    <t>892233122</t>
  </si>
  <si>
    <t>Proplach a dezinfekce vodovodního potrubí DN od 40 do 70</t>
  </si>
  <si>
    <t>-418681439</t>
  </si>
  <si>
    <t>892241111</t>
  </si>
  <si>
    <t>Tlakové zkoušky vodou na potrubí DN do 80</t>
  </si>
  <si>
    <t>-1341112945</t>
  </si>
  <si>
    <t>892372111</t>
  </si>
  <si>
    <t>Tlakové zkoušky vodou zabezpečení konců potrubí při tlakových zkouškách DN do 300</t>
  </si>
  <si>
    <t>1220182645</t>
  </si>
  <si>
    <t>893811152</t>
  </si>
  <si>
    <t>Osazení vodoměrné šachty z polypropylenu PP samonosné pro běžné zatížení kruhové, průměru D do 1,0 m, světlé hloubky od 1,2 m do 1,5 m</t>
  </si>
  <si>
    <t>-1823017719</t>
  </si>
  <si>
    <t>56230595</t>
  </si>
  <si>
    <t>šachta vodoměrná samonosná kruhová 1,2/1,6 m</t>
  </si>
  <si>
    <t>1913211571</t>
  </si>
  <si>
    <t>Poznámka k položce:
polypropylenová vodoměrná šachta včetně plastových stupadel, průchody stěnami šachty budou provedeny potrubím PE-80 SDR11 v profilu 40x2,4mm pro kotvení vodoměrné soupravy budeosazena podpěrná deska
vč. plastového pochůzného poklopu PPk 600
rozměry 1750x1200x1000</t>
  </si>
  <si>
    <t>899401112</t>
  </si>
  <si>
    <t>Osazení poklopů litinových šoupátkových</t>
  </si>
  <si>
    <t>-515794893</t>
  </si>
  <si>
    <t>42291352</t>
  </si>
  <si>
    <t>poklop litinový šoupátkový pro zemní soupravy osazení do terénu a do vozovky</t>
  </si>
  <si>
    <t>-152575380</t>
  </si>
  <si>
    <t>56230636</t>
  </si>
  <si>
    <t>deska podkladová uličního poklopu šoupatového</t>
  </si>
  <si>
    <t>64870778</t>
  </si>
  <si>
    <t>899713111</t>
  </si>
  <si>
    <t>Orientační tabulky na vodovodních a kanalizačních řadech na sloupku ocelovém nebo betonovém</t>
  </si>
  <si>
    <t>532683496</t>
  </si>
  <si>
    <t>899721111</t>
  </si>
  <si>
    <t>Signalizační vodič na potrubí PVC DN do 150 mm</t>
  </si>
  <si>
    <t>1661918302</t>
  </si>
  <si>
    <t>899722112</t>
  </si>
  <si>
    <t>Krytí potrubí z plastů výstražnou fólií z PVC šířky 25 cm</t>
  </si>
  <si>
    <t>922491262</t>
  </si>
  <si>
    <t>-295876558</t>
  </si>
  <si>
    <t>179,15*2</t>
  </si>
  <si>
    <t>1958000697</t>
  </si>
  <si>
    <t>69676434</t>
  </si>
  <si>
    <t>1069987858</t>
  </si>
  <si>
    <t>57,364*19 'Přepočtené koeficientem množství</t>
  </si>
  <si>
    <t>-211878628</t>
  </si>
  <si>
    <t>57,364</t>
  </si>
  <si>
    <t>-1026944789</t>
  </si>
  <si>
    <t>722239104</t>
  </si>
  <si>
    <t>Armatury se dvěma závity montáž vodovodních armatur se dvěma závity ostatních typů G 5/4</t>
  </si>
  <si>
    <t>-1989060823</t>
  </si>
  <si>
    <t>2+2</t>
  </si>
  <si>
    <t>31942679</t>
  </si>
  <si>
    <t>vsuvka redukovaná mosaz 5/4"x1"</t>
  </si>
  <si>
    <t>923434255</t>
  </si>
  <si>
    <t>612004005416</t>
  </si>
  <si>
    <t>TVAROVKA ISO VNĚJŠÍ ZÁVIT 40-5/4"</t>
  </si>
  <si>
    <t>-131254784</t>
  </si>
  <si>
    <t>722261923</t>
  </si>
  <si>
    <t>Oprava vodoměrů výměna vodoměrů závitových G 1</t>
  </si>
  <si>
    <t>-699740816</t>
  </si>
  <si>
    <t>38821460</t>
  </si>
  <si>
    <t>vodoměr domovní na studenou užitkovou vodu L165 G1 Q 2,5-BE PB</t>
  </si>
  <si>
    <t>-1891239542</t>
  </si>
  <si>
    <t>42290100</t>
  </si>
  <si>
    <t>souprava vodoměrná závitová se šroubením kohouty, filtrem a zpětnou klapkou 1"-1"</t>
  </si>
  <si>
    <t>-1139519403</t>
  </si>
  <si>
    <t>-109730553</t>
  </si>
  <si>
    <t>SO-06 - Přípojka NN pro ČOV</t>
  </si>
  <si>
    <t>2224</t>
  </si>
  <si>
    <t>42.22</t>
  </si>
  <si>
    <t>460202023</t>
  </si>
  <si>
    <t>Hloubení nezapažených kabelových rýh strojně zarovnání kabelových rýh po výkopu strojně, šířka rýhy bez zarovnání rýh šířky 40 cm, hloubky 40 cm, v hornině třídy 3</t>
  </si>
  <si>
    <t>-1602498686</t>
  </si>
  <si>
    <t>-929468250</t>
  </si>
  <si>
    <t>175386169</t>
  </si>
  <si>
    <t>460560023</t>
  </si>
  <si>
    <t>Zásyp kabelových rýh ručně s uložením výkopku ve vrstvách včetně zhutnění a urovnání povrchu šířky 40 cm hloubky 40 cm, v hornině třídy 3</t>
  </si>
  <si>
    <t>562081383</t>
  </si>
  <si>
    <t>460620007</t>
  </si>
  <si>
    <t>Úprava terénu zatravnění, včetně dodání osiva a zalití vodou na rovině</t>
  </si>
  <si>
    <t>-309454458</t>
  </si>
  <si>
    <t>222*0,4</t>
  </si>
  <si>
    <t>-1516586356</t>
  </si>
  <si>
    <t>439,387</t>
  </si>
  <si>
    <t>ZÁS</t>
  </si>
  <si>
    <t>343,338</t>
  </si>
  <si>
    <t>SO-07 - Odtok z ČOV</t>
  </si>
  <si>
    <t>42.21.1</t>
  </si>
  <si>
    <t>1919261938</t>
  </si>
  <si>
    <t>(16,5+327,85)*0,2</t>
  </si>
  <si>
    <t>-931084556</t>
  </si>
  <si>
    <t>68,87/8</t>
  </si>
  <si>
    <t>903237865</t>
  </si>
  <si>
    <t>0,2*12*327,85</t>
  </si>
  <si>
    <t>-1198073259</t>
  </si>
  <si>
    <t>1347938642</t>
  </si>
  <si>
    <t>VP*0,2</t>
  </si>
  <si>
    <t>775387097</t>
  </si>
  <si>
    <t>58,32+1169,28</t>
  </si>
  <si>
    <t>-1466108066</t>
  </si>
  <si>
    <t>876935670</t>
  </si>
  <si>
    <t>184768885</t>
  </si>
  <si>
    <t>VP-ZÁS</t>
  </si>
  <si>
    <t>-1683071118</t>
  </si>
  <si>
    <t>-681838494</t>
  </si>
  <si>
    <t>(VP-ZÁS)*2</t>
  </si>
  <si>
    <t>-1087935619</t>
  </si>
  <si>
    <t>"obtok"26,25</t>
  </si>
  <si>
    <t>"odtok"472,15</t>
  </si>
  <si>
    <t xml:space="preserve">-"travní porost"0,2*0,9*327,85 </t>
  </si>
  <si>
    <t>-"obsyp"0,9*0,38*(16,5+320,75)</t>
  </si>
  <si>
    <t>-"obsyp"0,9*0,325*7,1</t>
  </si>
  <si>
    <t>-"lože"0,1*0,9*(16,5+327,85)</t>
  </si>
  <si>
    <t>"obsyp šachet"8*((Pi*1/3*(2*2+2*1+1*1))-(PI*0,5*0,5*1))</t>
  </si>
  <si>
    <t>-48724625</t>
  </si>
  <si>
    <t>0,9*0,38*(16,5+320,75)-0,28*0,28*pi*(16,5+320,75)/4</t>
  </si>
  <si>
    <t>0,9*0,325*7,1-0,225*0,225*pi*7,1/4</t>
  </si>
  <si>
    <t>-2107528459</t>
  </si>
  <si>
    <t>96,367*1,67</t>
  </si>
  <si>
    <t>-505177728</t>
  </si>
  <si>
    <t>12*327,85</t>
  </si>
  <si>
    <t>-1298942968</t>
  </si>
  <si>
    <t>-1401193706</t>
  </si>
  <si>
    <t>3934,2*0,03</t>
  </si>
  <si>
    <t>274039844</t>
  </si>
  <si>
    <t>"měrný objekt" 0,15*1,5*1,5</t>
  </si>
  <si>
    <t>273311125</t>
  </si>
  <si>
    <t>Základové konstrukce z betonu prostého desky ve výkopu nebo na hlavách pilot C 16/20</t>
  </si>
  <si>
    <t>2045736161</t>
  </si>
  <si>
    <t>"měrný objekt"0,15*1,5*1,5</t>
  </si>
  <si>
    <t>1424018349</t>
  </si>
  <si>
    <t>"měrný objekt"0,15*1,5*4</t>
  </si>
  <si>
    <t>1641546910</t>
  </si>
  <si>
    <t>-1608998991</t>
  </si>
  <si>
    <t>55342252</t>
  </si>
  <si>
    <t>sloupek plotový průběžný Pz a komaxitový 2000/38x1,5mm</t>
  </si>
  <si>
    <t>54856786</t>
  </si>
  <si>
    <t>8*1,01</t>
  </si>
  <si>
    <t>358325114</t>
  </si>
  <si>
    <t>Bourání šachty, stoky kompletní nebo vybourání otvorů průřezové plochy do 4 m2 ve stokách ze zdiva z železobetonu</t>
  </si>
  <si>
    <t>-1452150334</t>
  </si>
  <si>
    <t>"výřez potrubí DN500"(PI*1,2*(0,3*0,3-0,25*0,25))</t>
  </si>
  <si>
    <t>-690591525</t>
  </si>
  <si>
    <t>16,5+327,85</t>
  </si>
  <si>
    <t>728935218</t>
  </si>
  <si>
    <t>0,1*0,9*(16,5+327,85)</t>
  </si>
  <si>
    <t>-1612408571</t>
  </si>
  <si>
    <t>9+1+2</t>
  </si>
  <si>
    <t>prstenec betonový vyrovnávací ke krytu šachty 62,5x6x12 cm</t>
  </si>
  <si>
    <t>341819007</t>
  </si>
  <si>
    <t>prstenec betonový vyrovnávací ke krytu šachty 62,5x8x12 cm</t>
  </si>
  <si>
    <t>-640685054</t>
  </si>
  <si>
    <t>prstenec betonový vyrovnávací ke krytu šachty 62,5x10x12 cm</t>
  </si>
  <si>
    <t>-349481625</t>
  </si>
  <si>
    <t>9*1,01</t>
  </si>
  <si>
    <t>1964474093</t>
  </si>
  <si>
    <t>1107294095</t>
  </si>
  <si>
    <t>-1529890394</t>
  </si>
  <si>
    <t>"měrný objekt"(0,23+0,165)*1*1*pi/4</t>
  </si>
  <si>
    <t>-2022385350</t>
  </si>
  <si>
    <t>0,97+0,5"spadiště"</t>
  </si>
  <si>
    <t>871350510</t>
  </si>
  <si>
    <t>Montáž kanalizačního potrubí z plastů z polypropylenu PP žebrovaného SN 10 DN 200</t>
  </si>
  <si>
    <t>105764130</t>
  </si>
  <si>
    <t>7,1"odtok"</t>
  </si>
  <si>
    <t>28615005</t>
  </si>
  <si>
    <t>trubka kanalizační  PP DIN UR-2 DN 200x3000 mm SN10</t>
  </si>
  <si>
    <t>-1853813753</t>
  </si>
  <si>
    <t xml:space="preserve">Poznámka k položce:
Technické parametry potrubí:
Žebrované potrubí z PP, SN 10, rozměrová řada dle DIN 16 961
Vnější průměr / Vnitřní průměr/ Síla základní stěny	 -  OD 225, DN 200, s – 3,0mm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</si>
  <si>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7,1*1,093"odtok"</t>
  </si>
  <si>
    <t>-846292537</t>
  </si>
  <si>
    <t>"obtok"16,5</t>
  </si>
  <si>
    <t>"odtok"321,95</t>
  </si>
  <si>
    <t>-231334115</t>
  </si>
  <si>
    <t>338,45*1,093</t>
  </si>
  <si>
    <t>-355342906</t>
  </si>
  <si>
    <t>"spadiště"2</t>
  </si>
  <si>
    <t>-1685963941</t>
  </si>
  <si>
    <t>892352121</t>
  </si>
  <si>
    <t>Tlakové zkoušky vzduchem těsnícími vaky ucpávkovými DN 200</t>
  </si>
  <si>
    <t>-1075082561</t>
  </si>
  <si>
    <t>-1815000427</t>
  </si>
  <si>
    <t>"obtok"2</t>
  </si>
  <si>
    <t>"odtok"7</t>
  </si>
  <si>
    <t>1148857999</t>
  </si>
  <si>
    <t>414290264804400000</t>
  </si>
  <si>
    <t>Deska IS šachetní přechodová betonová TZK-Q.1 100-63/17 1000/625/165</t>
  </si>
  <si>
    <t>-1222069934</t>
  </si>
  <si>
    <t>1944918541</t>
  </si>
  <si>
    <t>680603162</t>
  </si>
  <si>
    <t>-1228609991</t>
  </si>
  <si>
    <t>522341390</t>
  </si>
  <si>
    <t>7*1,01</t>
  </si>
  <si>
    <t>59224337-2</t>
  </si>
  <si>
    <t>dno betonové šachty kanalizační přímé 100x475 cm kompaktně lité Vmax400</t>
  </si>
  <si>
    <t>153135018</t>
  </si>
  <si>
    <t>6*1,01</t>
  </si>
  <si>
    <t>59224338-1</t>
  </si>
  <si>
    <t>dno betonové šachty kanalizační přímé 100x775 cm kompaktně lité Vmax400</t>
  </si>
  <si>
    <t>-793422414</t>
  </si>
  <si>
    <t>59224337-3</t>
  </si>
  <si>
    <t>dno betonové šachty kanalizační přímé 100x585 cm kompaktně lité Vmax400</t>
  </si>
  <si>
    <t>608193666</t>
  </si>
  <si>
    <t>-416127641</t>
  </si>
  <si>
    <t>24*1,01</t>
  </si>
  <si>
    <t>894411141</t>
  </si>
  <si>
    <t>Zřízení šachet kanalizačních z betonových dílců výšky vstupu do 1,50 m s obložením dna betonem tř. C 25/30, na potrubí DN 500</t>
  </si>
  <si>
    <t>1713097579</t>
  </si>
  <si>
    <t>spm8-1</t>
  </si>
  <si>
    <t>Deska šachetní přechodová TZK-Q.1 120-63/17</t>
  </si>
  <si>
    <t>1279406978</t>
  </si>
  <si>
    <t>spm8-2</t>
  </si>
  <si>
    <t>Skruž železobetonová kanalizační TBS-Q.1 120/100 PS 120x100x13,5</t>
  </si>
  <si>
    <t>1623856809</t>
  </si>
  <si>
    <t>spm8-3</t>
  </si>
  <si>
    <t>dno betonové šachty kanalizační TBZ-Q.1 120/825 kompaktně lité Vmax800</t>
  </si>
  <si>
    <t>739076783</t>
  </si>
  <si>
    <t>spm8-4</t>
  </si>
  <si>
    <t>elastomerové těsnění šachet DN1200</t>
  </si>
  <si>
    <t>2105383582</t>
  </si>
  <si>
    <t>894411311</t>
  </si>
  <si>
    <t>Osazení železobetonových dílců pro šachty skruží rovných</t>
  </si>
  <si>
    <t>-380025161</t>
  </si>
  <si>
    <t>"měrný objekt"1</t>
  </si>
  <si>
    <t>59224161</t>
  </si>
  <si>
    <t>skruž kanalizační s ocelovými stupadly 100 x 50 x 12 cm</t>
  </si>
  <si>
    <t>1051686887</t>
  </si>
  <si>
    <t>592243480</t>
  </si>
  <si>
    <t>-1938249337</t>
  </si>
  <si>
    <t>894414111</t>
  </si>
  <si>
    <t>Osazení železobetonových dílců pro šachty skruží základových (dno)</t>
  </si>
  <si>
    <t>-1181222728</t>
  </si>
  <si>
    <t>59224338</t>
  </si>
  <si>
    <t>dno betonové šachty kanalizační přímé 100x80x50 cm</t>
  </si>
  <si>
    <t>-868814079</t>
  </si>
  <si>
    <t>Poznámka k položce:
dno bez kynety</t>
  </si>
  <si>
    <t>1439494748</t>
  </si>
  <si>
    <t>-1996990340</t>
  </si>
  <si>
    <t>899511112</t>
  </si>
  <si>
    <t>Stupadla do šachet tunelové stoky ocelová s PE povlakem osazovaná do vynechaných otvorů</t>
  </si>
  <si>
    <t>-272061089</t>
  </si>
  <si>
    <t>899623161</t>
  </si>
  <si>
    <t>Obetonování potrubí nebo zdiva stok betonem prostým v otevřeném výkopu, beton tř. C 20/25</t>
  </si>
  <si>
    <t>281786020</t>
  </si>
  <si>
    <t>0,75*0,75*0,97</t>
  </si>
  <si>
    <t>899643111</t>
  </si>
  <si>
    <t>Bednění pro obetonování potrubí v otevřeném výkopu</t>
  </si>
  <si>
    <t>-260074757</t>
  </si>
  <si>
    <t>0,97*0,75*3</t>
  </si>
  <si>
    <t>499290667</t>
  </si>
  <si>
    <t>R8-10</t>
  </si>
  <si>
    <t>D+M Parshallův měrný žlab P1</t>
  </si>
  <si>
    <t>-410542705</t>
  </si>
  <si>
    <t>R8-11</t>
  </si>
  <si>
    <t>D+M děleného poklopu MO z PP desek s nosností 180kg/m2</t>
  </si>
  <si>
    <t>-2051592797</t>
  </si>
  <si>
    <t>D+M spadišťová hlava 200/150</t>
  </si>
  <si>
    <t>-388414604</t>
  </si>
  <si>
    <t>977151122</t>
  </si>
  <si>
    <t>Jádrové vrty diamantovými korunkami do stavebních materiálů (železobetonu, betonu, cihel, obkladů, dlažeb, kamene) průměru přes 120 do 130 mm</t>
  </si>
  <si>
    <t>-2066346838</t>
  </si>
  <si>
    <t>"měrný objekt"0,12</t>
  </si>
  <si>
    <t>R9-1</t>
  </si>
  <si>
    <t>D+M vodotěsný prostup systémovým těsněním do otvoru pr.125</t>
  </si>
  <si>
    <t>411499829</t>
  </si>
  <si>
    <t>997002511</t>
  </si>
  <si>
    <t>Vodorovné přemístění suti a vybouraných hmot bez naložení, se složením a hrubým urovnáním na vzdálenost do 1 km</t>
  </si>
  <si>
    <t>181488068</t>
  </si>
  <si>
    <t>997002519</t>
  </si>
  <si>
    <t>Vodorovné přemístění suti a vybouraných hmot bez naložení, se složením a hrubým urovnáním Příplatek k ceně za každý další i započatý 1 km přes 1 km</t>
  </si>
  <si>
    <t>1385917521</t>
  </si>
  <si>
    <t>0,256*19 'Přepočtené koeficientem množství</t>
  </si>
  <si>
    <t>997002611</t>
  </si>
  <si>
    <t>Nakládání suti a vybouraných hmot na dopravní prostředek pro vodorovné přemístění</t>
  </si>
  <si>
    <t>1519003762</t>
  </si>
  <si>
    <t>997013802</t>
  </si>
  <si>
    <t>Poplatek za uložení stavebního odpadu na skládce (skládkovné) z armovaného betonu zatříděného do Katalogu odpadů pod kódem 170 101</t>
  </si>
  <si>
    <t>-2058788342</t>
  </si>
  <si>
    <t>-693296147</t>
  </si>
  <si>
    <t>PS-01 - Technologie čistírny odpadních vod</t>
  </si>
  <si>
    <t>41.00</t>
  </si>
  <si>
    <t xml:space="preserve">    35-M - Montáž čerpadel, kompr.a vodoh.zař.</t>
  </si>
  <si>
    <t>35-M</t>
  </si>
  <si>
    <t>Montáž čerpadel, kompr.a vodoh.zař.</t>
  </si>
  <si>
    <t>01</t>
  </si>
  <si>
    <t>Technologická část strojní</t>
  </si>
  <si>
    <t>-180795781</t>
  </si>
  <si>
    <t>PS-02 - Přípojka NN, elektroinstalace, MaR</t>
  </si>
  <si>
    <t>Elektroinstalace a MaR</t>
  </si>
  <si>
    <t>283542711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</si>
  <si>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</si>
  <si>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</si>
  <si>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</si>
  <si>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</si>
  <si>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</si>
  <si>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</si>
  <si>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</si>
  <si>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</si>
  <si>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</si>
  <si>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</si>
  <si>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</si>
  <si>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</si>
  <si>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</si>
  <si>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Provozní soubor</t>
  </si>
  <si>
    <t>Vedlejší a ostatní náklady</t>
  </si>
  <si>
    <t>OST</t>
  </si>
  <si>
    <t>Ostatní</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</si>
  <si>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</si>
  <si>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</si>
  <si>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</si>
  <si>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</si>
  <si>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</si>
  <si>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</si>
  <si>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</si>
  <si>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</si>
  <si>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</si>
  <si>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</si>
  <si>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</si>
  <si>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</si>
  <si>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</si>
  <si>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</si>
  <si>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</si>
  <si>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</si>
  <si>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</si>
  <si>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</si>
  <si>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</si>
  <si>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</si>
  <si>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</si>
  <si>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</si>
  <si>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</si>
  <si>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</si>
  <si>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</si>
  <si>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</si>
  <si>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</si>
  <si>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</si>
  <si>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</si>
  <si>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</si>
  <si>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</si>
  <si>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</si>
  <si>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</si>
  <si>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</si>
  <si>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</si>
  <si>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</si>
  <si>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</si>
  <si>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</si>
  <si>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</si>
  <si>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</si>
  <si>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</si>
  <si>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</si>
  <si>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</si>
  <si>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</si>
  <si>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</si>
  <si>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</si>
  <si>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</si>
  <si>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</si>
  <si>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</si>
  <si>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</si>
  <si>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</si>
  <si>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</si>
  <si>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</si>
  <si>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</si>
  <si>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</si>
  <si>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</si>
  <si>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</si>
  <si>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</si>
  <si>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</si>
  <si>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</si>
  <si>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</si>
  <si>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</si>
  <si>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</si>
  <si>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</si>
  <si>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</si>
  <si>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</si>
  <si>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</si>
  <si>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</si>
  <si>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</si>
  <si>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</si>
  <si>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</si>
  <si>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</si>
  <si>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</si>
  <si>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</si>
  <si>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</si>
  <si>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</si>
  <si>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</si>
  <si>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</si>
  <si>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</si>
  <si>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</si>
  <si>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</si>
  <si>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</si>
  <si>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</si>
  <si>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</si>
  <si>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</si>
  <si>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</si>
  <si>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</si>
  <si>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</si>
  <si>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</si>
  <si>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</si>
  <si>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</si>
  <si>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</si>
  <si>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</si>
  <si>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</si>
  <si>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</si>
  <si>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</si>
  <si>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</si>
  <si>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</si>
  <si>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</si>
  <si>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</si>
  <si>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</si>
  <si>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</si>
  <si>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</si>
  <si>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</si>
  <si>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</si>
  <si>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</si>
  <si>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</si>
  <si>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</si>
  <si>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</si>
  <si>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</si>
  <si>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</si>
  <si>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</si>
  <si>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</si>
  <si>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</si>
  <si>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</si>
  <si>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</si>
  <si>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</si>
  <si>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</si>
  <si>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</si>
  <si>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</si>
  <si>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</si>
  <si>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</si>
  <si>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</si>
  <si>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</si>
  <si>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</si>
  <si>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</si>
  <si>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</si>
  <si>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</si>
  <si>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</si>
  <si>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</si>
  <si>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</si>
  <si>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</si>
  <si>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</si>
  <si>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</si>
  <si>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</si>
  <si>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</si>
  <si>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</si>
  <si>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</si>
  <si>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</si>
  <si>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</si>
  <si>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</si>
  <si>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</si>
  <si>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</si>
  <si>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</si>
  <si>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</si>
  <si>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</si>
  <si>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</si>
  <si>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</si>
  <si>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</si>
  <si>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</si>
  <si>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</si>
  <si>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</si>
  <si>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</si>
  <si>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</si>
  <si>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</si>
  <si>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</si>
  <si>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</si>
  <si>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</si>
  <si>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</si>
  <si>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</si>
  <si>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</si>
  <si>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</si>
  <si>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</si>
  <si>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kpl</t>
  </si>
  <si>
    <t>odvoz a likvidace odpadu</t>
  </si>
  <si>
    <t>8.16</t>
  </si>
  <si>
    <t>vedlejší a ostatní náklady nutné pro realizaci díla</t>
  </si>
  <si>
    <t>8.15</t>
  </si>
  <si>
    <t>dokumentace skutečného provedení</t>
  </si>
  <si>
    <t>8.14</t>
  </si>
  <si>
    <t>výchozí revize elektroinstalace</t>
  </si>
  <si>
    <t>8.13</t>
  </si>
  <si>
    <t>nastavení, odladění, zkušební provoz zařízení</t>
  </si>
  <si>
    <t>8.12</t>
  </si>
  <si>
    <t>zaškolení personálu obsluhy a údržby</t>
  </si>
  <si>
    <t>8.11</t>
  </si>
  <si>
    <t>funkční zkoušky, uvedení do provozu</t>
  </si>
  <si>
    <t>8.10</t>
  </si>
  <si>
    <t>geodetické zaměření skutečného stavu nově instalované NN přípojky</t>
  </si>
  <si>
    <t>8.9</t>
  </si>
  <si>
    <t>vyřízení připojovacích podmínek a smlouvu o připojení k DS a osazení elektroměru</t>
  </si>
  <si>
    <t>8.8</t>
  </si>
  <si>
    <t>úpravy na dispečinku provozovatele</t>
  </si>
  <si>
    <t>8.7</t>
  </si>
  <si>
    <t>metrologické ověření měření odtoku z ČOV pro fakturační účely</t>
  </si>
  <si>
    <t>8.6</t>
  </si>
  <si>
    <t>nastavení systému EZS</t>
  </si>
  <si>
    <t>8.5</t>
  </si>
  <si>
    <t xml:space="preserve">nastavení telemetrické stanice </t>
  </si>
  <si>
    <t>8.4</t>
  </si>
  <si>
    <t>aplikační SW pro datapanel</t>
  </si>
  <si>
    <t>8.3</t>
  </si>
  <si>
    <t>aplikační SW pro PLC</t>
  </si>
  <si>
    <t>8.2</t>
  </si>
  <si>
    <t>vyhotovení výrobní dílenské dokumentace</t>
  </si>
  <si>
    <t>8.1</t>
  </si>
  <si>
    <t>Služby</t>
  </si>
  <si>
    <t>jádrové vrty diamantovými korunkami do DN 110 mm do stavebních materiálů, délka do 80cm včetně následného vodotěsného těsnění a obnovy povrchu</t>
  </si>
  <si>
    <t>7.2</t>
  </si>
  <si>
    <t>elektromontáže</t>
  </si>
  <si>
    <t>7.1</t>
  </si>
  <si>
    <t>cena Kč/pol.</t>
  </si>
  <si>
    <t>jedn. cena Kč</t>
  </si>
  <si>
    <t>počet mj</t>
  </si>
  <si>
    <t>mj</t>
  </si>
  <si>
    <t>Dodavatel</t>
  </si>
  <si>
    <t>Položka</t>
  </si>
  <si>
    <t>Součet Kč bez DPH</t>
  </si>
  <si>
    <t xml:space="preserve">Elektromontáže a služby                 </t>
  </si>
  <si>
    <t>ks</t>
  </si>
  <si>
    <t>Nožové pojistkové vložky vel. 000 do 50 A gG</t>
  </si>
  <si>
    <t>6.51</t>
  </si>
  <si>
    <t>Nožové pojistkové vložky vel. 000 do 40 A gG</t>
  </si>
  <si>
    <t>6.50</t>
  </si>
  <si>
    <t>Teplem smrštitelná kabelová spojka pro 7-žilový kabel s plastovou izolací do 1 kV, včetně lisovacích spojovačů o průřezu 1,5 mm2</t>
  </si>
  <si>
    <t>6.49</t>
  </si>
  <si>
    <t>Silový kabel pro pohyblivé přívody, 300 / 500 V, s měděnými jádry, 1 x žl.zel. žíla, pryžová izolace pro středně těžké mechanické zatížení, do 7x1,5 mm2</t>
  </si>
  <si>
    <t>6.48</t>
  </si>
  <si>
    <t>Sestava prázdného monolityckého rozvaděče a pilíře z termosetu pro přechod mezi kabely od čerpadel ve vstupní ČS pro skříně MX01, MS01 a MS02. Rozměry rozvaděče 470x600x220mm. Rozměry pilíře 470x1210x220mm</t>
  </si>
  <si>
    <t>6.47</t>
  </si>
  <si>
    <t>Dvousazbový elektroměrový rozvaděč s pojistkovou skříní, celoplastový, kompaktní pilíř včetně hlavního jističe 25B/3.</t>
  </si>
  <si>
    <t>6.46</t>
  </si>
  <si>
    <t>Průmyslové zářivkové svítidlo 2x36W, plastové těleso svítidla, elektronický předřadník, krytí IP66, včetně zdrojů</t>
  </si>
  <si>
    <t>6.45</t>
  </si>
  <si>
    <t>LED reflektor 50W/ 230V AC, úhel svitu min. 120°, IP65</t>
  </si>
  <si>
    <t>6.44</t>
  </si>
  <si>
    <t xml:space="preserve">Průmyslový nástěnný prostorový termostat 230 VAC, 10A, 5°C až + 35°C, 1x přepínací kontakt, IP54  </t>
  </si>
  <si>
    <t>6.43</t>
  </si>
  <si>
    <t xml:space="preserve">Průmyslový nástěnný prostorový termostat 230 VAC, 10A, -15°C až + 15°C, 1x přepínací kontakt, IP54  </t>
  </si>
  <si>
    <t>6.42</t>
  </si>
  <si>
    <t>Instalační rám pro zavěšení sálavého panelu</t>
  </si>
  <si>
    <t>6.41</t>
  </si>
  <si>
    <t>Nízkoteplotní sálavý panel 230 V AC / 0,7 kW, IP 54, stropní instalace</t>
  </si>
  <si>
    <t>6.40</t>
  </si>
  <si>
    <t>Nerezové lano do průměru 6mm včetně spojovacího a konvícího materiálu pro zavěšení zářivkových svítidel uvnitř objektu ČOV</t>
  </si>
  <si>
    <t>6.39</t>
  </si>
  <si>
    <t>Pomocné ocelové pozinkované konstrukce pro místní skříně a kabelové trasy, stříšky</t>
  </si>
  <si>
    <t>6.38</t>
  </si>
  <si>
    <t>Pomocné nerezové konstrukce</t>
  </si>
  <si>
    <t>6.37</t>
  </si>
  <si>
    <t>Združovací krabice pro ovládací kabely včetně svorek 15x2,5 a průchodek</t>
  </si>
  <si>
    <t>6.36</t>
  </si>
  <si>
    <t>Kabelová rozvodka se svorkami 5 x 4x4, na povrch, IP67</t>
  </si>
  <si>
    <t>6.35</t>
  </si>
  <si>
    <t>Sdělovací stíněný kabel pro telekomunikační sítě, uložení do země, plášť PE, měděná jádra, počet čtyřek 3x4, do průměru 0,8</t>
  </si>
  <si>
    <t>6.34</t>
  </si>
  <si>
    <t>Sdělovací kabel stíněný, pro vnitřní použití, pevné uložení, s měděnými jádry do 1x2x0,64 PROFIBUS, fialový, PROFIBUS-DP, 9.6 kbit/s = max. 1200 m, 19.2 kbit/s = max. 1200 m, 93.75 kbit/s = max. 1200 m, 187.5 kbit/s = max. 1,000 m, 500 kbit/s = max. 400 m, 1.5 Mbit/s = max. 200 m, 12.0 Mbit/s = max. 100 m, FIP 1.0 Mbit/s = max. 200 m, 2.5 Mbit/s = max. 200 m</t>
  </si>
  <si>
    <t>6.33</t>
  </si>
  <si>
    <t>Propojovací jednožilový vodič, jádro měděné slaněné, izolace z PVC, 450/750 V, do průřezu 6 mm2</t>
  </si>
  <si>
    <t>6.32</t>
  </si>
  <si>
    <t>Propojovací jednožilový vodič, jádro měděné slaněné, izolace z PVC, 450/750 V, do průřezu 16 mm2</t>
  </si>
  <si>
    <t>6.31</t>
  </si>
  <si>
    <t>Ovládací kabel stíněný, pro vnitřní použití, pevné uložení, s měděnými jádry do 2x1 mm2</t>
  </si>
  <si>
    <t>6.30</t>
  </si>
  <si>
    <t>Ovládací kabel stíněný, pro vnitřní použití, pevné uložení, s měděnými jádry do 4x1 mm2</t>
  </si>
  <si>
    <t>6.29</t>
  </si>
  <si>
    <t>Ovládací kabel stíněný, pro vnitřní použití, pevné uložení, s měděnými jádry do 7x1 mm2</t>
  </si>
  <si>
    <t>6.28</t>
  </si>
  <si>
    <t>Ovládací kabel stíněný, pro vnitřní použití, pevné uložení, s měděnými jádry do 14x1 mm2</t>
  </si>
  <si>
    <t>6.27</t>
  </si>
  <si>
    <t>Silový kabel pro pevné uložení do 1 kV, s měděnými jádry do 4x1,5 mm2</t>
  </si>
  <si>
    <t>6.26</t>
  </si>
  <si>
    <t>Silový kabel pro pevné uložení do 1kV, s měděnými jádry do 3x1,5 mm2</t>
  </si>
  <si>
    <t>6.25</t>
  </si>
  <si>
    <t>Silový kabel pro pevné uložení do 1 kV, s měděnými jádry do 3x2,5 mm2</t>
  </si>
  <si>
    <t>6.24</t>
  </si>
  <si>
    <t>Silový kabel pro pevné uložení do 1 kV, s měděnými jádry do 4x2,5 mm2</t>
  </si>
  <si>
    <t>6.23</t>
  </si>
  <si>
    <t>Silový kabel pro pevné uložení do 1 kV, s měděnými jádry do 5x2,5 mm2</t>
  </si>
  <si>
    <t>6.22</t>
  </si>
  <si>
    <t>Silový kabel pro pevné uložení do 1kV, s měděnými jádry do 4x10 mm2</t>
  </si>
  <si>
    <t>6.21</t>
  </si>
  <si>
    <t>Silový kabel pro pevné uložení do 1kV, s hliníkovými jádry do 4x50 mm2</t>
  </si>
  <si>
    <t>6.20</t>
  </si>
  <si>
    <t>Stíněný silový kabel pro pevné uložení do 1kV, s měděnými jádry do 3x1,5/1,5 mm2</t>
  </si>
  <si>
    <t>6.19</t>
  </si>
  <si>
    <t>Stíněný silový kabel pro pevné uložení do 1kV, s měděnými jádry do 3x2,5/2,5 mm2</t>
  </si>
  <si>
    <t>6.18</t>
  </si>
  <si>
    <t>Sdělovací kabel stíněný, pro vnitřní použití, pevné uložení, s měděnými jádry do 3Px0,5 mm2</t>
  </si>
  <si>
    <t>6.17</t>
  </si>
  <si>
    <t>Elektroinstalační trubka plastová pevná/ohebná do ø32 mm včetně příchytek, spojek a spojovacího materiálu s odolností proti ÚV</t>
  </si>
  <si>
    <t>6.16</t>
  </si>
  <si>
    <t>Drátěný kabelový žlab, hloubka/šířka do 54/50 mm, nerez, včetně nosných a spojovacích prvků</t>
  </si>
  <si>
    <t>6.15</t>
  </si>
  <si>
    <t>Drátěný kabelový žlab, hloubka/šířka do 54/100 mm, nerez, včetně nosných a spojovacích prvků</t>
  </si>
  <si>
    <t>6.14</t>
  </si>
  <si>
    <t>Drátěný kabelový žlab, hloubka/šířka do 54/200 mm, nerez, včetně nosných a spojovacích prvků</t>
  </si>
  <si>
    <t>6.13</t>
  </si>
  <si>
    <t>Ohebná dvouplášťová korugovaná chránička 110/90, vč. protahovacího lanka</t>
  </si>
  <si>
    <t>6.12</t>
  </si>
  <si>
    <t>Ohebná dvouplášťová korugovaná chránička 90/75, vč. protahovacího lanka</t>
  </si>
  <si>
    <t>6.11</t>
  </si>
  <si>
    <t>Zásuvka 400V/16A/5p, na povrch</t>
  </si>
  <si>
    <t>6.10</t>
  </si>
  <si>
    <t>Zásuvka jednonásobná, na povrch s víčkem, IP 44, 230 V/16 A,  šedá</t>
  </si>
  <si>
    <t>6.9</t>
  </si>
  <si>
    <t>Spínač jednopólový na povrch, řazení 1, IP 44, šedá</t>
  </si>
  <si>
    <t>6.8</t>
  </si>
  <si>
    <t xml:space="preserve">Místní skříň vxšxh 180x110x111 mm včetně 1 ks otočného ovladače 3 polohy s aretací, kontakty 1Z + 1Z černý, 1 ks indikační signálky 24 V DC zelená/žlutá, 1 ks kabelové průchodky do M35x1,5 a 6 ks svorky do 2,5 mm2, včetně kompletace </t>
  </si>
  <si>
    <t>6.7</t>
  </si>
  <si>
    <t xml:space="preserve">Místní skříň vxšxh 180x182x111 mm včetně 2 ks otočného ovladače 3 polohy s aretací, kontakty 1Z + 1Z černý, 2 ks indikační signálky 24 V DC zelená/žlutá, 1 ks kabelové průchodky do M35x1,5 a 12 ks svorky do 2,5 mm2, včetně kompletace </t>
  </si>
  <si>
    <t>6.6</t>
  </si>
  <si>
    <t xml:space="preserve">Místní skříň vxšxh 180x182x111 mm včetně 2 ks otočného ovladače 3 polohy s aretací, kontakty 1Z + 1Z černý, 1 ks indikační signálky 24 V DC zelená/žlutá, 1 ks kabelové průchodky do M35x1,5 a 12 ks svorky do 2,5 mm2, včetně kompletace </t>
  </si>
  <si>
    <t>6.5</t>
  </si>
  <si>
    <t xml:space="preserve">Místní skříň vxšxh 180x182x111 mm včetně 1 ks otočného ovladače 3 polohy s aretací, kontakty 1Z + 1Z černý, 1 ks indikační signálky 24 V DC zelená/žlutá, 1ks potenciometr 4K7, 1 ks kabelové průchodky do M35x1,5 a 12 ks svorky do 2,5 mm2, včetně kompletace </t>
  </si>
  <si>
    <t>6.4</t>
  </si>
  <si>
    <t xml:space="preserve">Místní skříň vxšxh do 500x400x250mm s průhlednými uzamykatelnými dveřmi včetně 2 ks otočného ovladače 3 polohy s aretací, kontakty 1Z + 1Z černý, 2 ks indikační signálky 24 V DC zelená/žlutá, 2ks potenciometr 4K7, 2 ks kabelové průchodky do M35x1,5 a 12 ks svorky do 2,5 mm2, včetně kompletace </t>
  </si>
  <si>
    <t>6.3</t>
  </si>
  <si>
    <t>Červená polyetylénová páska s bleskem šíře 220 mm</t>
  </si>
  <si>
    <t>6.2</t>
  </si>
  <si>
    <t>Pomocný montážní, spojovací a jinde nespecifikovaný materiál</t>
  </si>
  <si>
    <t>6.1</t>
  </si>
  <si>
    <t xml:space="preserve">Kabely, kabelové trasy a elektromontážní materiál </t>
  </si>
  <si>
    <t>pomocný spojovací a jinde nespecifikovaný materiál</t>
  </si>
  <si>
    <t>5.12</t>
  </si>
  <si>
    <t>Podpěra vedení pod tašky</t>
  </si>
  <si>
    <t>5.11</t>
  </si>
  <si>
    <t>Podpěra vedení na hřebenáče</t>
  </si>
  <si>
    <t>5.10</t>
  </si>
  <si>
    <t>Označovací štítek svodu</t>
  </si>
  <si>
    <t>5.9</t>
  </si>
  <si>
    <t>Svorka zkušební FeZn</t>
  </si>
  <si>
    <t>5.8</t>
  </si>
  <si>
    <t>Ochranný úhelník FeZn</t>
  </si>
  <si>
    <t>5.7</t>
  </si>
  <si>
    <t>Drát průměr 8 mm AIMgSi</t>
  </si>
  <si>
    <t>5.6</t>
  </si>
  <si>
    <t>ochranné nátěry zemních přechodů a zemních spojů hromosvodu</t>
  </si>
  <si>
    <t>5.5</t>
  </si>
  <si>
    <t>Svorky napojení zemnící sítě a hromosvodového vedení FeZn včetně ochraných nátěrů</t>
  </si>
  <si>
    <t>5.4</t>
  </si>
  <si>
    <t>Zemnící páska FeZn 30x4 mm, 1kg=1,05m</t>
  </si>
  <si>
    <t>5.3</t>
  </si>
  <si>
    <t>Drát ø10 mm, (1kg=1,6m) -- FeZn</t>
  </si>
  <si>
    <t>5.2</t>
  </si>
  <si>
    <t>Ekvipotenciální svorkovnice s krytem</t>
  </si>
  <si>
    <t>5.1</t>
  </si>
  <si>
    <t>Zemnící síť a hromosvod</t>
  </si>
  <si>
    <t>Ultrazvukový nerezový snímač hladiny, rozsah 0,15 až 1,2m, výstup RS485 a DCL včetně kabelu délka 2 m + nerezový drzák</t>
  </si>
  <si>
    <t>4.4</t>
  </si>
  <si>
    <t>Jednokanálový digitální kontrolér pro vyhodnocení kyslíku a teploty
- 110-240/50 V/Hz, volitelně 24V DC, slot pro paměťovou SD kartu, programovatelné logování dat, PID, 2x analog, 4x relé, kovová skříň, krytí IP65, včetně LDO optické kyslíkové sondy na bázi modré excitace a červené luminiscence, vnitřní kalibrační prvek,
vč. 10 m kabelu (optický snímač O2 + T) -  součástí dodávky je nosná konstrukce převodníku včetně ochrané stříšky a PVC kloubová instalační armatura pro ponornou sondu. Včetně uvedení do provozu a zaškolení obsluhy.</t>
  </si>
  <si>
    <t>4.3</t>
  </si>
  <si>
    <t xml:space="preserve">Plovákový spínač s přepínacím kontaktem, IP 68, vč. 10 m kabelu včetně závaží a držáku na uchycení  </t>
  </si>
  <si>
    <t>4.2</t>
  </si>
  <si>
    <t>Hydrostatická ponorná tlaková sonda k měření výšky hladiny s keramickou oddělovací membránou, rozsah 0÷6 m, přesnost 0,35 %, pasivní proudový výstup 4÷20 mA, napájení 24 V DC, kabel délky 10 m</t>
  </si>
  <si>
    <t>4.1</t>
  </si>
  <si>
    <t>Dodávka polní instrumentace M+R</t>
  </si>
  <si>
    <t>Záložní akumulátor 12V DC / 2,2 Ah</t>
  </si>
  <si>
    <t>3.4</t>
  </si>
  <si>
    <t xml:space="preserve">Ústředna zabezpečovacího systému v plastovém boxu, 4 zóny včetně napájecího transformátoru, 2x poplachový výstup, 2x programovatelný výstup  </t>
  </si>
  <si>
    <t>3.3</t>
  </si>
  <si>
    <t xml:space="preserve">Drátová sběrnicová ovládací klávesnice s barevným podsvícením LCD displeje </t>
  </si>
  <si>
    <t>3.2</t>
  </si>
  <si>
    <t>Venkovní dvojitý duální pohybový detektor pro obtížné prostředí 2x PIR, zvýšené krytí IP 54</t>
  </si>
  <si>
    <t>3.1</t>
  </si>
  <si>
    <t>Dodávka EZS</t>
  </si>
  <si>
    <t>Universální plastová skříň vhodná pro vnitřní i venkovní prostředí (polyester vyztužený skelnými vlákny).Rozměr vxšxh 310x210x170mm, krytí IP66.</t>
  </si>
  <si>
    <t>2.2</t>
  </si>
  <si>
    <t>Telemetrická stanice ve vestavném provedení, 8x PV vstup, 6x DA vstup, 2x reléový výstup, GSM/GPRS přenos včetně GSM antény a zálohového akumulátoru 12V/7,2 Ah, komunikace RS458/232 - Finet/ModBus - bez SIM karty - SIM kartu dodá provozovatel objektu při realizaci díla</t>
  </si>
  <si>
    <t>2.1</t>
  </si>
  <si>
    <t>Dodávka rozvaděče DT1</t>
  </si>
  <si>
    <t>Výroba a kompletace rozvaděče, kusová zkouška rozvaděče včetně výstupního protokolu a ES prohlášení o shodě</t>
  </si>
  <si>
    <t>1.18</t>
  </si>
  <si>
    <t xml:space="preserve">Nosný a ranžírovací materiál, pojistkové patrony, svorkovnice, kabelové průchodky, strojně tištěné štítky přístrojů a návlečky jednotlivých vodičů </t>
  </si>
  <si>
    <t>1.17</t>
  </si>
  <si>
    <t>Jištěný 1. fázový vývod a napájecí analogový proudový obvod s rozsahem 4÷20 mA pro napájení  analogového procesního měřidla a vyhodnocovací jednotky rozpuštěného kyslíku s návazností do řídicího systému ČOV</t>
  </si>
  <si>
    <t>1.16</t>
  </si>
  <si>
    <t>Napájecí analogový proudový obvod s rozsahem 4÷20 mA pro napájení pasivních analogových procesních měřidel pro vyhodnocení řídicím systémem</t>
  </si>
  <si>
    <t>1.15</t>
  </si>
  <si>
    <t>Spínaný 3f motorový vývod do 0,5 kW pro klapku včetně místní a dálkové, signalizace otevření/zavření, poruchy a automatu, ovládání z ŘS a z místní skříně</t>
  </si>
  <si>
    <t>1.14</t>
  </si>
  <si>
    <t>Reverzační spínaný 3f motorový vývod do 0,5 kW pro pohon česlí včetně vyhodnocení teploty vinutí motoru, včetně místní signalizace chodu, poruchy, dálkové signalizace poruchy, ovládání z ŘS a místní skříně</t>
  </si>
  <si>
    <t>1.13</t>
  </si>
  <si>
    <t>Jištěný 3f motorový vývod do 3 kW s frekvenčním měničem pro dmychadlo v aktivaci včetně vyhodnocení teploty vinutí motoru, včetně místní signalizace chodu, poruchy, dálkové signalizace chodu a poruchy, ovládání z ŘS a místní skříně. Položka včetně frekvenčního měniče. Frekvenční měnič umístěn v rozvodně.</t>
  </si>
  <si>
    <t>1.12</t>
  </si>
  <si>
    <t>Jištěný 3f motorový vývod do 1,1 kW s frekvenčním měničem pro čerpadlo vstupní ČS včetně vyhodnocení teploty a průsaku ve vinutí motoru, včetně místní signalizace chodu, poruchy, dálkové signalizace chodu a poruchy, ovládání z ŘS a místní skříně. Položka včetně frekvenčního měniče. Frekvenční měnič umístěn v rozvodně.</t>
  </si>
  <si>
    <t>1.11</t>
  </si>
  <si>
    <t>Spínaný 1f vývod pro solenoidový ventil včetně místní a dálkové signalizace otevření, poruchy a automatu, ovládání z ŘS a z místní skříně</t>
  </si>
  <si>
    <t>1.10</t>
  </si>
  <si>
    <t>Spínaný 3f motorový vývod do 1,5 kW pro motor (pohon, čerpadlo, dmychadlo) včetně vyhodnocení teploty vinutí motoru, místní a dálkové, signalizace chodu, poruchy a automatu, ovládání z ŘS a z místní skříně</t>
  </si>
  <si>
    <t>1.9</t>
  </si>
  <si>
    <t xml:space="preserve">Jištěný 1f vývod In 6 A pro napájení rozvaděče EZS včetně obvodů signalizace zajištěno a poplach </t>
  </si>
  <si>
    <t>1.8</t>
  </si>
  <si>
    <t xml:space="preserve">Spínaný zdroj 240W, 230VAC/24VDC,10A s řízeným záložním zdrojem 24VDC/24VDC a bateriemi 2x12V/27Ah + napájecí zdroj 13,8 V / 30 W </t>
  </si>
  <si>
    <t>1.7</t>
  </si>
  <si>
    <t>Řídicí systém a datapanel instalovaný v rozvaděči RM1
- Datapanel   min. 9" LCD TFT barevný display (262K barev), dotyková obrazovka, rozlišení obrazovky 800 x 480, izolovaný napájecí zdroj, 1x Ethernet, 1x USB/SD karta, vzdálený přístup (VNC).
- CPU interní paměť 200 kByte pro software a 1MByte pro data, vestavěné porty komunikace 1x Ethernet, SDkarta
- 1x komunikační port Modbus RS232/485/422
- 8x analogový proudový vstup 4-20 mA,
- 4x analogový proudový výstup 4-20 mA/0-10V,
- 52x digitální vstup 24 V DC,
- 12x digitální výstup 24 V DC,
- Převodník protokolů MODBUS/FINET</t>
  </si>
  <si>
    <t>1.6</t>
  </si>
  <si>
    <t>Napájecí  a ovládací obvod 230V AC pro přenos hladiny ze vstupní ČS s návazností do řídicího systému ČOV</t>
  </si>
  <si>
    <t>1.5</t>
  </si>
  <si>
    <t>Napájecí  a ovládací obvod 230V AC pro přenos hladiny UN s návazností do řídicího systému ČOV</t>
  </si>
  <si>
    <t>1.4</t>
  </si>
  <si>
    <t>Jištěné vývody pro stávající stavební elektroinstalaci, jistící prvky Icn 10 kA, zásuvkové okruhy osazeny chráničem s reziduálním proudem 30 mA, 
- 1x jištěný vývod pro zásuvku 400V/16A/5p
- 1x jištěný zásuvkový vývod 230V/16A pro ohřívač TÚV
- 2x jištěný zásuvkový vývod 230V/16A
- 2x jištěný vývod pro osvětlení
- 1x jištěný vývod pro nízkoteplotní sálavé panely</t>
  </si>
  <si>
    <t>1.3</t>
  </si>
  <si>
    <t>Vlastní výbava rozvaděče - jistící prvky min Icn 10 kA
- svodič 3-pólový B+C Imax 60 kA, IL 125 A
- hlavní jistič In 25 A,
- "STOP" tlačítko, 
- hlídání napětí včetně optické a dálkové signalizace,
- servisní zásuvka pro PC,
- signalizace a kvitace poruchy.</t>
  </si>
  <si>
    <t>1.2</t>
  </si>
  <si>
    <t>Jednodvéřová rozvaděčová skříň vxšvh 2000x1000x400 mm, IP 54, včetně montážního panelu, boků, soklu v=100 mm, osvětlení a kompletního příslušenství</t>
  </si>
  <si>
    <t>1.1</t>
  </si>
  <si>
    <t>Dodávka rozvaděče RM1</t>
  </si>
  <si>
    <t>Výrobce</t>
  </si>
  <si>
    <t>Dodávky</t>
  </si>
  <si>
    <r>
      <rPr>
        <b/>
        <sz val="8"/>
        <rFont val="Arial"/>
        <family val="2"/>
        <charset val="238"/>
      </rPr>
      <t>POZN. - NENÍ PŘEDMĚTEM PROJEKTU ANI TÉTO SPECIFIKACE</t>
    </r>
    <r>
      <rPr>
        <sz val="8"/>
        <rFont val="Arial"/>
        <family val="2"/>
        <charset val="238"/>
      </rPr>
      <t xml:space="preserve">
- zhotovitel stavby provede veškeré výkopové práce spojené s pokládkou ovládacích a napájecích kabelů v souběhu s trubním vedením od vstupní čerpací stanice do objektu ČOV a k měrné šachtě
- zhotovitel stavby provede veškeré výkopové práce spojené s pokládkou NN přípojek pro ČOV, provede pískové lože 10 cm pod a nad kabely, obsypy kabelů, záhozy a úpravy terénu - součástí dodávky elektro je založení zemnících pásků, kabelů a výstražných fólií do stavbou připravených výkopů a dohled na obsypy kabelů, 
- provozovatel ČOV zajistí SIM kartu do telemetrické stanice.
</t>
    </r>
  </si>
  <si>
    <t>Výkaz výměr - rekapitulace</t>
  </si>
  <si>
    <t>Dne:</t>
  </si>
  <si>
    <t>Ing. Lukáš Čierný</t>
  </si>
  <si>
    <t>Vypracoval:</t>
  </si>
  <si>
    <t>ISATS Ing. Prašnička s.r.o.</t>
  </si>
  <si>
    <t>Zhotovitel:</t>
  </si>
  <si>
    <t>Objednatel:</t>
  </si>
  <si>
    <t>Kanalizace a ČOV Holašovice
D.2 Dokumentace technických a technologických zařízení
PS-02 Přípojka NN, elektroinstalace, MaR</t>
  </si>
  <si>
    <t>Název stavby / díla:</t>
  </si>
  <si>
    <t>Projekt skutečného provedení technologie</t>
  </si>
  <si>
    <t>06.7</t>
  </si>
  <si>
    <t>Zaškolení personálu obsluhy a údržby</t>
  </si>
  <si>
    <t>06.6</t>
  </si>
  <si>
    <t>Moření povrchu a pasivace spojů nerezového potrubí a svarů</t>
  </si>
  <si>
    <t>06.5</t>
  </si>
  <si>
    <t>Očištění nerezového potrubí a svarů</t>
  </si>
  <si>
    <t>06.4</t>
  </si>
  <si>
    <t>Funkční zkoušky, uvedení zařízení do provozu</t>
  </si>
  <si>
    <t>06.3</t>
  </si>
  <si>
    <t>Komplexní zkoušky</t>
  </si>
  <si>
    <t>06.2</t>
  </si>
  <si>
    <t>Montáž nového technologického zařízení, včetně dopravy osob</t>
  </si>
  <si>
    <t>06.1</t>
  </si>
  <si>
    <t>06. Služby</t>
  </si>
  <si>
    <r>
      <t>Zakrytí potrubí netkanou textílií 400 g/m</t>
    </r>
    <r>
      <rPr>
        <vertAlign val="superscript"/>
        <sz val="9"/>
        <rFont val="Arial CE"/>
        <family val="2"/>
        <charset val="238"/>
      </rPr>
      <t>2</t>
    </r>
    <r>
      <rPr>
        <sz val="9"/>
        <rFont val="Arial CE"/>
        <family val="2"/>
        <charset val="238"/>
      </rPr>
      <t xml:space="preserve"> včetně upevňovacího mat. - 50 m</t>
    </r>
    <r>
      <rPr>
        <vertAlign val="superscript"/>
        <sz val="9"/>
        <rFont val="Arial CE"/>
        <family val="2"/>
        <charset val="238"/>
      </rPr>
      <t>2</t>
    </r>
  </si>
  <si>
    <t>05.6</t>
  </si>
  <si>
    <t>Bezpečnostní tabulky a ohraničovací žluto-černě šrafovaná páska dle potřeby</t>
  </si>
  <si>
    <t>05.5</t>
  </si>
  <si>
    <t>Drobný montážní materiál</t>
  </si>
  <si>
    <t>05.4</t>
  </si>
  <si>
    <t>Těsnící materiál závitových a přírubových spojů - EPDM</t>
  </si>
  <si>
    <t>05.3</t>
  </si>
  <si>
    <t>Spojovací materiál závitových a přírubových spojů - nerez A2</t>
  </si>
  <si>
    <t>05.2</t>
  </si>
  <si>
    <t>Označení potrubí - spotřebiště, medium, směr toku, funkce</t>
  </si>
  <si>
    <t>05.1</t>
  </si>
  <si>
    <t>05. Instalační materiál</t>
  </si>
  <si>
    <t>Sací potrubí feka vozu z uskladňovací jímky kalu
Trubka Ø 104x2 mm, materiál: 1.4301, délka 6 m
Koleno 90° podélně svařované mořené, 1.4301, Ø 104x2 mm, R=1,5 D, 1 ks
Koncovka pro napojení feka vozu DN 100 - kompatibilní se systémem provozovatele, s víčkem pro zabránění vniku nežádoucích těles, 1 ks
Kulový kohout 1/2", včetně přivařovacího nátrubku 1/2", 1 ks
Kotevní, spojovací a těsnící materiál, včetně podpěr a ukotvení potrubí</t>
  </si>
  <si>
    <t>04.8</t>
  </si>
  <si>
    <t>Jednonosníková kočka s ručním pohonem (pro nosník-profil typu I), s ručním zdvihacím zařízením (kladkostroj) o nosnosti 150 kg s řetězem, nebo s nerezovým lankem s výškou zdvihu 6 m, pro zavěšení manipulaci čerpadla v uskladňovací nádrži
Včetně ukotvení, předepsané dokumentace, výchozí revize, zkoušky, pasportu, návodu</t>
  </si>
  <si>
    <t>04.7</t>
  </si>
  <si>
    <t xml:space="preserve">Výtlačné potrubí čerpadla kalové vody z uskladňovací jímky kalu
Flexibilní hadice PVC s vystužující spirálou, vnitřní průměr 50 mm, poloměr ohybu 5-násobek vnitřního průměru, délka 5 m, včetně napojení na čerpadlo a přechodu na nerez potrubí Ø 54x2 mm
Trubka Ø 54x2 mm, materiál: 1.4301, délka 2 m
Tvarovky, fitinky, kotevní, spojovací a těsnící materiál, včetně podpěr a ukotvení </t>
  </si>
  <si>
    <t>04.6</t>
  </si>
  <si>
    <r>
      <t>Ponorné kalové čerpadlo kalové vody z uskladňovací jímky kalu
Ponorné kalové čerpadlo pro mobilní instalaci do mokré jímky s připojením na výtlačnou hadici
Pracovní oblast : Q = 2-3 l/s H= 3-5 m
Motor: krytí IP 68; U= 400 V; f= 50 Hz; P</t>
    </r>
    <r>
      <rPr>
        <vertAlign val="subscript"/>
        <sz val="9"/>
        <rFont val="Arial"/>
        <family val="2"/>
      </rPr>
      <t>1</t>
    </r>
    <r>
      <rPr>
        <sz val="9"/>
        <rFont val="Arial"/>
        <family val="2"/>
      </rPr>
      <t xml:space="preserve"> = 0,9 kW, I</t>
    </r>
    <r>
      <rPr>
        <vertAlign val="subscript"/>
        <sz val="9"/>
        <rFont val="Arial"/>
        <family val="2"/>
      </rPr>
      <t>N</t>
    </r>
    <r>
      <rPr>
        <sz val="9"/>
        <rFont val="Arial"/>
        <family val="2"/>
      </rPr>
      <t xml:space="preserve"> = 2,3 A
Příslušenství: instalační sada s kolenem a připojením na hadici Ø 50 mm, přívodní kabel 10 m, nerez řetěz 5 m
Čerpaná medium: kalová voda
Připojovací rozměry: instalační sada s kolenem na hadici Ø 50 mm
Volný průchod nečistot 45 mm
Hmotnost: 23 kg</t>
    </r>
  </si>
  <si>
    <t>04.5</t>
  </si>
  <si>
    <r>
      <t xml:space="preserve">Rozvod tlakového vzduchu pro uskladňovací nádrž kalu
Trubka Ø 54x2mm, materiál: 1.4301, délka 2 m
Příruba plochá přivařovací DN 50 PN 10, materiál: 1.4301, 3 ks
</t>
    </r>
    <r>
      <rPr>
        <b/>
        <sz val="9"/>
        <rFont val="Arial"/>
        <family val="2"/>
        <charset val="238"/>
      </rPr>
      <t>Mezipřírubová uzavírací klapka DN 50 PN 10 s ruční pákou</t>
    </r>
    <r>
      <rPr>
        <sz val="9"/>
        <rFont val="Arial"/>
        <family val="2"/>
        <charset val="238"/>
      </rPr>
      <t xml:space="preserve">, pro tlakový vzduch (teplota na výstupu z dmychadla 58,2 °C), materiálové provedení: těleso - litina GG 25 + epoxidový nástřik, talíř - nerez. Ocel 1.4301, sedlo - NBR, 1 ks
Koleno 90° podélně svařované mořené, 1.4301, Ø 54x2 mm, R=1,5 D, 2 ks
Příruba zaslepovací DN 50 PN 10 (potrubí Ø 54x2 mm), materiál: 1.4301, 1 ks
Kulový kohout 1/2", včetně přivařovacího nátrubku 1/2", materiál: 1.4301, 1 ks
Nátrubek s vnějším závitem 5/4", materiál: 1.4301, 1 ks
Kotevní, spojovací a těsnící materiál, včetně podpěr a ukotvení potrubí
Včetně podpěr a ukotvení potrubí mezi objektem a monoblokem
</t>
    </r>
    <r>
      <rPr>
        <i/>
        <u/>
        <sz val="9"/>
        <color indexed="10"/>
        <rFont val="Arial"/>
        <family val="2"/>
        <charset val="238"/>
      </rPr>
      <t/>
    </r>
  </si>
  <si>
    <t>04.4</t>
  </si>
  <si>
    <r>
      <t>Dmychadlo pro uskladňovací nádrž kalu
Dmychadlové soustrojí vč protihlukového krytu, jednootáčkového třífázového el. motoru včetně nutného příslušenství
Výkonové parametry: Qvzd = 40,8 m</t>
    </r>
    <r>
      <rPr>
        <vertAlign val="superscript"/>
        <sz val="9"/>
        <rFont val="Arial"/>
        <family val="2"/>
        <charset val="238"/>
      </rPr>
      <t>3</t>
    </r>
    <r>
      <rPr>
        <sz val="9"/>
        <rFont val="Arial"/>
        <family val="2"/>
        <charset val="238"/>
      </rPr>
      <t>/h, ∆p = 35 kPa
Příkon dmychadla: P2 = 0,55 kW
Výkon el. pohonu: 1,1 kW, 400 V, 50 Hz
Emisní hodnota akustického tlaku: 64 dB (s protihlukovým krytem)
Hmotnost (vč. el. motoru a protihluk. krytu): 118 kg
Rozsah dodávky pro 1 kpl: dmychadlo, tlumič hluku na sání se vzduchovým filtrem, tlumič hluku na výtlaku, sdružený rozběhový a pojistný ventil, zpětná klapka, pružné připojení výtlaku, el. motor,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uskladňovací nádrže kalu
Včetně instalace, uvedení do provozu, kotvení do podlahy, zaškolení obsluhy</t>
    </r>
  </si>
  <si>
    <t>04.3</t>
  </si>
  <si>
    <r>
      <rPr>
        <sz val="9"/>
        <rFont val="Arial"/>
        <family val="2"/>
        <charset val="238"/>
      </rPr>
      <t>Aerační systém uskladňovací nádrže kalu
Kompletní dodávka aeračního systému EPDM v pevně kotvené verzi pro uskladňovací nádrž kalu, včetně montážních a instalačních prvků, vyrovnávacích podpěr a odvodnění systému
Uskladňovací nádrž kalu - středobublinný aerační systém
Rozměry nádrže - 9,05 x 1,5 m
Hloubky vody v nádrži - 2,2 m</t>
    </r>
    <r>
      <rPr>
        <sz val="9"/>
        <color indexed="10"/>
        <rFont val="Arial"/>
        <family val="2"/>
      </rPr>
      <t xml:space="preserve">
</t>
    </r>
    <r>
      <rPr>
        <sz val="9"/>
        <rFont val="Arial"/>
        <family val="2"/>
        <charset val="238"/>
      </rPr>
      <t>Počet provzdušňovačů v nádrži - 10 ks (1 nosná trubka)
Rozmístění aeračních elemetů v nádrži - viz výkres
Včetně 5/4" uzávěru na přívodním potrubí tlakového vzduchu, 1 ks</t>
    </r>
  </si>
  <si>
    <t>04.2</t>
  </si>
  <si>
    <r>
      <t xml:space="preserve">Odkalovací potrubí dosazovací nádrže
Trubka Ø 156x3 mm, materiál: 1.4301, délka 6 m
</t>
    </r>
    <r>
      <rPr>
        <sz val="9"/>
        <rFont val="Arial"/>
        <family val="2"/>
        <charset val="238"/>
      </rPr>
      <t xml:space="preserve">Příruba plochá přivařovací DN 150 PN 10, materiál: 1.4301, 3 ks
</t>
    </r>
    <r>
      <rPr>
        <b/>
        <sz val="9"/>
        <rFont val="Arial"/>
        <family val="2"/>
        <charset val="238"/>
      </rPr>
      <t>Uzavírací šoupátko přírubové s měkkotěsnícím klínem DN 150 PN 10</t>
    </r>
    <r>
      <rPr>
        <sz val="9"/>
        <rFont val="Arial"/>
        <family val="2"/>
        <charset val="238"/>
      </rPr>
      <t>, bez ručního kola, stavební délka 210 mm dle EN 558-1 základní řada 14, pro odpadní vodu, Material: těleso, uzavírací klín a víko tvárná litina, klín pogumovaný pryží NBR, vřeteno 1.4057
Ochrana proti korozi: uvnitř i vně povrstvení epoxidovým práškem dle GSK
Dálkové ovládání pro ovládání armatur s nestoupajícím vřetenem
Sloupový stojan (materiál 1.4301)
Teleskopické prodloužení vřetene (materiál 1.4301), se spojkou, přestavitelné
Tzv. zákopová hloubka cca 1325 mm
Ovládání elektropohonem</t>
    </r>
    <r>
      <rPr>
        <sz val="9"/>
        <color indexed="10"/>
        <rFont val="Arial"/>
        <family val="2"/>
        <charset val="238"/>
      </rPr>
      <t xml:space="preserve">
</t>
    </r>
    <r>
      <rPr>
        <b/>
        <sz val="9"/>
        <rFont val="Arial"/>
        <family val="2"/>
        <charset val="238"/>
      </rPr>
      <t xml:space="preserve">Pohon:
</t>
    </r>
    <r>
      <rPr>
        <sz val="9"/>
        <rFont val="Arial"/>
        <family val="2"/>
        <charset val="238"/>
      </rPr>
      <t>Pracovní režim: S2-15 min
Síťové napětí: 3F, 400 V, 50 Hz
Počet otáček/ uzavírací čas: 22 ot./min./ 82 s.
IP 68
Ochrana proti korozi KS
Polohové spínače - 2 tandemové spínače
Přídavná redukční převodovka
Mechanický ukazatel polohy
Blikač pro signalizaci chodu</t>
    </r>
    <r>
      <rPr>
        <sz val="9"/>
        <color indexed="10"/>
        <rFont val="Arial"/>
        <family val="2"/>
        <charset val="238"/>
      </rPr>
      <t xml:space="preserve">
</t>
    </r>
    <r>
      <rPr>
        <sz val="9"/>
        <rFont val="Arial"/>
        <family val="2"/>
      </rPr>
      <t xml:space="preserve">
Kotevní, spojovací a těsnící materiál, včetně podpěr a ukotvení potrubí</t>
    </r>
  </si>
  <si>
    <t>04.1</t>
  </si>
  <si>
    <t>04. Kalové hospodářství</t>
  </si>
  <si>
    <t>Přívodní potrubí tlakového vzduchu pro ofuk hladiny dosazovací nádrže, včetně napojení na potrubí pro čeření (ofuk) hladiny
Trubka Ø 23x1,5 mm, materiál: 1.4301, délka 3 m
Kulový kohout závitový DN 20 (3/4 "), materiál: nerez, 1 ks
Koleno 90° podélně svařované mořené, 1.4301, Ø 23x1,5 mm, R=1,5 D, 4 ks
Včetně vsuvek, nátrubků a návarků na nerez potrubí 3/4" 
Tvarovky, fitinky, kotevní, spojovací a těsnící materiál, včetně podpěr a ukotvení potrubí</t>
  </si>
  <si>
    <t>03.16</t>
  </si>
  <si>
    <t>Přívodní potrubí tlakového vzduchu pro mamutí čerpadlo plovoucích nečistot
Trubka Ø 35x1,5 mm, materiál: 1.4301, délka 6 m
Kulový kohout závitový DN 32 (5/4 "), materiál: nerez, 1 ks
Solenoidový ventil DN 32 (5/4"), při průchodu proudu otevřený, 0,05 kW, 230 V, 50 Hz, včetně příslušenství, 1 ks
Koleno 90° podélně svařované mořené, 1.4301, Ø 35x1,5 mm, R=1,5 D, 4 ks
Včetně vsuvek, nátrubků a návarků na nerez potrubí 5/4" 
Tvarovky, fitinky, kotevní, spojovací a těsnící materiál, včetně podpěr a ukotvení potrubí</t>
  </si>
  <si>
    <t>03.15</t>
  </si>
  <si>
    <t>Odtokové potrubí mamutího čerpadla plovoucích nečistot
Trubka Ø 104x2 mm, materiál: 1.4301, délka 6 m
Příruba plochá přivařovací DN 100 PN 10, materiál: 1.4301, 2 ks
Koleno 15° podélně svařované mořené, 1.4301, Ø 104x2 mm, R=1,5 D, 1 ks
Koleno 45° podélně svařované mořené, 1.4301, Ø 104x2 mm, R=1,5 D, 1 ks
Kotevní, spojovací a těsnící materiál, včetně podpěr a ukotvení potrubí</t>
  </si>
  <si>
    <t>03.14</t>
  </si>
  <si>
    <t>Mamutí čerpadlo odtahu plovoucích nečistot DN 80 se směšovačem, včetně instalace (vevaření) do dna žlabu plovoucích nečistot
Připojovací rozměry: odtokové potrubí z odplyňovací nádoby DN 100 PN 10, přívodní potrubí vzduchu DN 32
Materiálové provedení: nerezová ocel 1.4301
Včetně "přepadu" z odplyňovací nádoby - nerez potrubí 1"
Včetně flexibilního napojení (hadice) sacího potrubí mamutího čerpadla ze žlabu plovoucích nečistot (možnost výškového nastavení žlabu)
Kotevní, spojovací a těsnící materiál, včetně podpěr a ukotvení potrubí</t>
  </si>
  <si>
    <t>03.13</t>
  </si>
  <si>
    <t>Nerezový svařovaný výškově stavitelný žlab (kastlík) na stahování plovoucích nečistot, včetně přepadových otvorů o velikosti cca 50 mm
Rozměry: 800x250 mm a výška 250 mm, plech tl. 3 mm, materiál 1.4301
Včetně nerezových závitových tyčí pro možné úpravy výšky žlabu
Kotevní, spojovací a těsnící materiál, včetně podpěr a ukotvení žlabu k profilům</t>
  </si>
  <si>
    <t>03.12</t>
  </si>
  <si>
    <r>
      <rPr>
        <sz val="9"/>
        <rFont val="Arial"/>
        <family val="2"/>
        <charset val="238"/>
      </rPr>
      <t>Přívodní potrubí tlakového vzduchu pro mamutí čerpadlo vratného kalu
Trubka Ø 35x2 mm, materiál: 1.4301, délka 6 m</t>
    </r>
    <r>
      <rPr>
        <sz val="9"/>
        <color indexed="10"/>
        <rFont val="Arial"/>
        <family val="2"/>
      </rPr>
      <t xml:space="preserve">
</t>
    </r>
    <r>
      <rPr>
        <sz val="9"/>
        <rFont val="Arial"/>
        <family val="2"/>
        <charset val="238"/>
      </rPr>
      <t>Kulový kohout závitový DN 32 (5/4 "), materiál: nerez, 1 ks
Solenoidový ventil DN 32 (5/4"), při průchodu proudu otevřený, 0,05 kW, 230 V, 50 Hz, včetně příslušenství, 1 ks</t>
    </r>
    <r>
      <rPr>
        <sz val="9"/>
        <color indexed="10"/>
        <rFont val="Arial"/>
        <family val="2"/>
      </rPr>
      <t xml:space="preserve">
</t>
    </r>
    <r>
      <rPr>
        <sz val="9"/>
        <rFont val="Arial"/>
        <family val="2"/>
        <charset val="238"/>
      </rPr>
      <t>Koleno 90° podélně svařované mořené, 1.4301, Ø 35x2 mm, R=1,5 D, 5 ks
Včetně vsuvek, nátrubků a návarků na nerez potrubí 5/4" 
Tvarovky, fitinky, kotevní, spojovací a těsnící materiál, včetně podpěr a ukotvení potrubí</t>
    </r>
  </si>
  <si>
    <t>03.11</t>
  </si>
  <si>
    <t>Společné potrubí tlakového vzduchu pro mamutí čerpadla
Trubka Ø 44,5x2 mm, materiál: 1.4301, délka 8 m
Koleno 90° podélně svařované mořené, 1.4301, Ø 44,5x2 mm, R=1,5 D, 3 ks
Redukce nerezová svařovaná, mořená Ø 70/44,5x2 mm, materiál 1.4301, 1 ks
Trubka Ø 70x2mm, materiál: 1.4301, délka 1 m
Dno pro navaření na potrubí Ø 70x2mm, materiál: 1.4301, 1 ks
Kotevní, spojovací a těsnící materiál, včetně podpěr a ukotvení potrubí</t>
  </si>
  <si>
    <t>03.10</t>
  </si>
  <si>
    <t>Odtokové potrubí mamutího čerpadla vratného kalu
Trubka Ø 104x2 mm, materiál: 1.4301, délka 8 m
Příruba plochá přivařovací DN 100 PN 10, materiál: 1.4301, 2 ks
Koleno 30° podélně svařované mořené, 1.4301, Ø 104x2 mm, R=1,5 D, 1 ks
Koleno 45° podélně svařované mořené, 1.4301, Ø 104x2 mm, R=1,5 D, 1 ks
Kotevní, spojovací a těsnící materiál, včetně podpěr a ukotvení potrubí</t>
  </si>
  <si>
    <t>03.9</t>
  </si>
  <si>
    <r>
      <t>Mamutí čerpadlo vratného kalu z dosazovací nádrže do aktivační nádrže
Mamutí čerpadlo vratného a přebytečného kalu DN 80 se směšovačem včetně odplyňovací nádoby, včetně instalace do středu vtokového válce dosazovací nádrže
Výkon: Q= cca 3,0 l/s, H= 1,0 m; P= 3,0 m
Přívod vzduchu: L= cca 10 m</t>
    </r>
    <r>
      <rPr>
        <vertAlign val="superscript"/>
        <sz val="9"/>
        <rFont val="Arial"/>
        <family val="2"/>
      </rPr>
      <t>3</t>
    </r>
    <r>
      <rPr>
        <sz val="9"/>
        <rFont val="Arial"/>
        <family val="2"/>
      </rPr>
      <t>/h
Připojovací rozměry: odtokové potrubí z odplyňovací nádoby DN 100 PN 10, přívodní potrubí vzduchu DN 32
Včetně "přepadu" z odplyňovací nádoby - nerez potrubí 1"
Materiálové provedení: nerezová ocel 1.4301
Kotevní, spojovací a těsnící materiál, včetně podpěr a ukotvení potrubí</t>
    </r>
  </si>
  <si>
    <t>03.8</t>
  </si>
  <si>
    <r>
      <t>Kompletní typové vystrojení čtvercové dosazovací nádrže 3,0 x 3,0 m, s nátokovým potrubí DN 150, nátokovým flokulačním a odplyňovacím středovým válcem s tangenciálním nátokem odpadních vod, s odtokovým žlabem se stavitelnou pilovou přelivnou hranou s předřazenou nornou stěnou, odtokovým potrubím DN 200, odtah vratného kalu mamutkou umístěnou ve středovém válci
Včetně potrubí pro čeření hladiny a včetně napojení na odtokové potrubí PVC-U DN 200
Materiálové provedení dosazovací: nerezová ocel 1.4301
Příslušenství: kotevní a spojovací materiál A2
Průměr nátokového válce: 500 mm
Celková výška nádrže: 4200 mm
Celkový objem DN: 19,73 m</t>
    </r>
    <r>
      <rPr>
        <vertAlign val="superscript"/>
        <sz val="9"/>
        <rFont val="Arial"/>
        <family val="2"/>
      </rPr>
      <t>3</t>
    </r>
    <r>
      <rPr>
        <sz val="9"/>
        <rFont val="Arial"/>
        <family val="2"/>
      </rPr>
      <t xml:space="preserve">
Maximální hodinový průtok na DN: 10,8 m</t>
    </r>
    <r>
      <rPr>
        <vertAlign val="superscript"/>
        <sz val="9"/>
        <rFont val="Arial"/>
        <family val="2"/>
      </rPr>
      <t>3</t>
    </r>
    <r>
      <rPr>
        <sz val="9"/>
        <rFont val="Arial"/>
        <family val="2"/>
      </rPr>
      <t>/h 
Kotevní, spojovací a těsnící materiál, včetně podpěr a ukotvení potrubí</t>
    </r>
  </si>
  <si>
    <t>03.7</t>
  </si>
  <si>
    <t>Nátokové potrubí z aktivační do dosazovací nádrže
Trubka Ø 156x3mm, materiál: 1.4301, délka 2,5 m
Dno pro navaření na potrubí Ø 156x3 mm, materiál: 1.4301, 1 ks
Příruba plochá přivařovací DN 150 PN 10, materiál: 1.4301, 2 ks
Redukce nerezová svařovaná, mořená Ø 156x3/129x2 mm, 1 ks
Koleno 90° podélně svařované mořené, 1.4301, Ø 129x2 mm, R=1,5 D, 1 ks
Kotevní, spojovací a těsnící materiál, včetně podpěr a ukotvení potrubí</t>
  </si>
  <si>
    <t>03.6</t>
  </si>
  <si>
    <t>Odtokový žlab z aktivační nádrže do dosazovací nádrže
Nerezový svařovaný odtokový žlab s odplyňovacím kšiltem a stavitelnou přepadovou hranou
Rozměry: 3000x300x300x3mm
Materiálové provedení: nerezová ocel 1.4301
Příslušenství: kotevní a spojovací materiál A2
Kotevní, spojovací a těsnící materiál, včetně podpěr, montáže a ukotvení žlabu</t>
  </si>
  <si>
    <t>03.5</t>
  </si>
  <si>
    <r>
      <t xml:space="preserve">Rozvod tlakového vzduchu pro aerační systém aktivační nádrže
Trubka Ø 54x2mm, materiál: 1.4301, délka 1 m
Redukce nerezová svařovaná, mořená Ø 70/54x2 mm, 2 ks
Koleno 90° podélně svařované mořené, 1.4301, Ø 70x2 mm, R=1,5 D, 8 ks
Manometr 1/2" (0,0-1,0 MPa) včetně přivařovacího nátrubku 1/2" a tlakoměrného kulového ventilu 1/2" - 1 ks
Příruba plochá přivařovací DN 65 PN 10, materiál: 1.4301, 6 ks
</t>
    </r>
    <r>
      <rPr>
        <b/>
        <sz val="9"/>
        <rFont val="Arial"/>
        <family val="2"/>
        <charset val="238"/>
      </rPr>
      <t>Mezipřírubová uzavírací klapka DN 65 PN 10 s ruční pákou</t>
    </r>
    <r>
      <rPr>
        <sz val="9"/>
        <rFont val="Arial"/>
        <family val="2"/>
        <charset val="238"/>
      </rPr>
      <t>, pro tlakový vzduch (teplota na výstupu z dmychadel 86,7 - 74 °C), materiálové provedení: těleso - litina GG 25 + epoxidový nástřik, talíř - nerez. Ocel 1.4301, sedlo - NBR, 2 ks
Trubka Ø 70x2mm, materiál: 1.4301, délka 10 m
T-kus svařovaný mořený, 1.4301, Ø 70/70x2mm, 2 ks
Příruba zaslepovací DN 65 PN 10 (potrubí Ø 70x2 mm), materiál: 1.4301, 2 ks
Nátrubek s vnějším závitem 1", materiál: 1.4301, 5 ks
Návarek s vnějším závitem 1/2", materiál: 1.4301, 1 ks
Kulový kohout 1/2", materiál: nerez, 1 ks
Kotevní, spojovací a těsnící materiál, včetně podpěr a ukotvení potrubí</t>
    </r>
  </si>
  <si>
    <t>03.4</t>
  </si>
  <si>
    <t>Typový rám pro umístění soustrojí dmychadel aktivace nad sebou
Včetně instalace a ukotvení do podlahy (kotevní materiál…)</t>
  </si>
  <si>
    <t>03.3</t>
  </si>
  <si>
    <r>
      <t>Dmychadlo aktivační nádrže
Dmychadlové soustrojí vč protihlukového krytu, jednootáčkového třífázového el. motoru s úpravou pro řízení výkonu FM, frekvenčního měniče v úpravě pro instalaci do rozvaděče a včetně nutného příslušenství, vnitřní provedení
Výkonové parametry: Qvzd = 46,8-96,6 m</t>
    </r>
    <r>
      <rPr>
        <vertAlign val="superscript"/>
        <sz val="9"/>
        <rFont val="Arial"/>
        <family val="2"/>
        <charset val="238"/>
      </rPr>
      <t>3</t>
    </r>
    <r>
      <rPr>
        <sz val="9"/>
        <rFont val="Arial"/>
        <family val="2"/>
        <charset val="238"/>
      </rPr>
      <t>/h (30-50 Hz), ∆p = 50 kPa
Otáčky dmychadla: 2453-4088 ot./min
Příkon dmychadla: P2 = 1,13 - 2,18 kW
Výkon el. pohonu: 3,0 kW, 400 V, 50 Hz
Otáčky elektromotoru: 1752-2920 ot./min
Emisní hodnota akustického tlaku: 67-75 dB (s protihlukovým krytem)
Hmotnost (vč. el. motoru a protihluk. krytu): 144 kg
Rozsah dodávky pro 1 kpl: dmychadlo, tlumič hluku na sání se vzduchovým filtrem, tlumič hluku na výtlaku, sdružený rozběhový a pojistný ventil, zpětná klapka, pružné připojení výtlaku, el. motor s úpravou, pro řízení frekvenčním měničem a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aktivační nádrže, pro pohon mamutího čerpadla odtahu plovoucích nečistot v dosazovací nádrži, pro pohon mamutího čerpadla vratného kalu v dosazovací nádrži, pro ofuk (čeření) dosazovací nádrže
Včetně instalace, uvedení do provozu, kotvení do podlahy, zaškolení obsluhy
Poznámka: frekvenční měnič je součástí dodávky elektro</t>
    </r>
  </si>
  <si>
    <t>03.2</t>
  </si>
  <si>
    <r>
      <t>Aerační systém aktivační nádrže
Kompletní dodávka aeračního systému EPDM v naváděné verzi pro aktivační nádrž (pro 250 EO), včetně montážních a instalačních prvků, vyrovnávacích podpěr a odvodnění systému
Rozměry aktivační nádrže: DxŠxH - 5,75x3,0x3,7 m
Aktivační nádrže - jemnobublinový aerační systém - naváděná verze
Hloubky vody v nádrži - 3,2 m
Ponor provzdušňovačů - 3,0 m 
Provzdušňovaná plocha dna nádrže - 17,25 m</t>
    </r>
    <r>
      <rPr>
        <vertAlign val="superscript"/>
        <sz val="9"/>
        <rFont val="Arial"/>
        <family val="2"/>
        <charset val="238"/>
      </rPr>
      <t>2</t>
    </r>
    <r>
      <rPr>
        <sz val="9"/>
        <rFont val="Arial"/>
        <family val="2"/>
      </rPr>
      <t xml:space="preserve">
Standardní oxigenační kapacita Ocst - 59 kgO</t>
    </r>
    <r>
      <rPr>
        <vertAlign val="subscript"/>
        <sz val="9"/>
        <rFont val="Arial"/>
        <family val="2"/>
        <charset val="238"/>
      </rPr>
      <t>2</t>
    </r>
    <r>
      <rPr>
        <sz val="9"/>
        <rFont val="Arial"/>
        <family val="2"/>
      </rPr>
      <t>/d
Zatížení provzdušňovače Qvz,e - 2,7 m</t>
    </r>
    <r>
      <rPr>
        <vertAlign val="superscript"/>
        <sz val="9"/>
        <rFont val="Arial"/>
        <family val="2"/>
        <charset val="238"/>
      </rPr>
      <t>3</t>
    </r>
    <r>
      <rPr>
        <sz val="9"/>
        <rFont val="Arial"/>
        <family val="2"/>
      </rPr>
      <t>/h.ks
Plošná hustota provzdušňovačů - 1,16 ks/m</t>
    </r>
    <r>
      <rPr>
        <vertAlign val="superscript"/>
        <sz val="9"/>
        <rFont val="Arial"/>
        <family val="2"/>
        <charset val="238"/>
      </rPr>
      <t>2</t>
    </r>
    <r>
      <rPr>
        <sz val="9"/>
        <rFont val="Arial"/>
        <family val="2"/>
      </rPr>
      <t xml:space="preserve">
Procento využití kyslíku Ea - 16,5%
Ea specifické - 5,5 %/1m ponoru
Potřebné vypočtené množství vzduchu nitrifikace  - 54 m</t>
    </r>
    <r>
      <rPr>
        <vertAlign val="superscript"/>
        <sz val="9"/>
        <rFont val="Arial"/>
        <family val="2"/>
        <charset val="238"/>
      </rPr>
      <t>3</t>
    </r>
    <r>
      <rPr>
        <sz val="9"/>
        <rFont val="Arial"/>
        <family val="2"/>
      </rPr>
      <t>/h
Počet provzdušňovačů v nádržích - 20 ks
Objemová intenzita aerace lvx - 0,98 m</t>
    </r>
    <r>
      <rPr>
        <vertAlign val="superscript"/>
        <sz val="9"/>
        <rFont val="Arial"/>
        <family val="2"/>
        <charset val="238"/>
      </rPr>
      <t>3</t>
    </r>
    <r>
      <rPr>
        <sz val="9"/>
        <rFont val="Arial"/>
        <family val="2"/>
      </rPr>
      <t>/m</t>
    </r>
    <r>
      <rPr>
        <vertAlign val="superscript"/>
        <sz val="9"/>
        <rFont val="Arial"/>
        <family val="2"/>
        <charset val="238"/>
      </rPr>
      <t>3</t>
    </r>
    <r>
      <rPr>
        <sz val="9"/>
        <rFont val="Arial"/>
        <family val="2"/>
      </rPr>
      <t>.h
Rozmístění aeračních elemetů v nádržích - viz výkres
Včetně 1" uzávěrů k jednotlivým aeračním nosným trubkám, 5 ks</t>
    </r>
  </si>
  <si>
    <t>03.1</t>
  </si>
  <si>
    <t>03. Biologické čištění</t>
  </si>
  <si>
    <t xml:space="preserve">Plastový kontejner (popelnice) na shrabky 120 l, černá
Včetně víka, koleček a kovového rámečku pro uchycení plastového pytle
Včetně 20 ks pytlů (120 l)
</t>
  </si>
  <si>
    <t>02.4</t>
  </si>
  <si>
    <r>
      <t>Kompletní typové strojní česle (pro malé aplikace) - šnekové (5 ot./min.)
Šířka průliny 5 mm (Qmax = 5,5 l/s)
Vtoková příruba DN 100 PN 10
Průměr koše 150 mm
Sklon od svislé osy 20</t>
    </r>
    <r>
      <rPr>
        <sz val="9"/>
        <rFont val="Arial"/>
        <family val="2"/>
        <charset val="238"/>
      </rPr>
      <t>°</t>
    </r>
    <r>
      <rPr>
        <sz val="9"/>
        <rFont val="Arial"/>
        <family val="2"/>
      </rPr>
      <t xml:space="preserve">
Instalovaný výkon 0,25 kW, 400 V, IP 55, 50 Hz
Celková délka cca 1620 mm
Materiál: nerezová ocel
Hmotnost cca 35 kg
Separace, doprava a výstup materiálu v jednom zařízení
Samočistící systém koše s kartáči
Včetně plastové nádoby na shrabky - orientační rozměry: 400x400 mm a výšky max. 500 mm
</t>
    </r>
    <r>
      <rPr>
        <sz val="9"/>
        <rFont val="Arial"/>
        <family val="2"/>
        <charset val="238"/>
      </rPr>
      <t>Včetně kotevního materiálu a ukotvení strojních česlí, montáž zařízení a elektroinstalace (usazení, nastavení, seřízení, revize a uvedení do provozu...)
Včetně elektrického rozvaděče pro ovládání automatického chodu česlí v závislosti na čerpání (chod čerpadel)</t>
    </r>
    <r>
      <rPr>
        <sz val="9"/>
        <rFont val="Arial"/>
        <family val="2"/>
      </rPr>
      <t xml:space="preserve">
</t>
    </r>
  </si>
  <si>
    <t>02.3</t>
  </si>
  <si>
    <t>Výtlačné potrubí z čerpací stanice do strojních česlí
Příruba plochá přivařovací DN 80 PN 10 (Ø trubky 84 mm) , mat.: 1.4301, 1 ks
Trubka Ø 84x2 mm, materiál: 1.4301, délka 3 m
Koleno 90° podélně svařované mořené, 1.4301, Ø 84x2 mm, R=1,5 D, 1 ks
Redukce nerezová svařovaná, mořená Ø 104/84x2 mm, materiál 1.4301, 1 ks
Koleno 90° podélně svařované mořené, 1.4301, Ø 104x2 mm, R=1,5 D, 1 ks
Příruba plochá přivařovací DN 100 PN 10 (Ø trubky 104 mm) , mat.: 1.4301, 1 ks
Trubka Ø 54x2 mm, materiál: 1.4301, délka 2 m
Koleno 90° podélně svařované mořené, 1.4301, Ø 54x2 mm, R=1,5 D, 2 ks
Kotevní, spojovací a těsnící materiál, včetně podpěr a ukotvení potrubí</t>
  </si>
  <si>
    <t>02.2</t>
  </si>
  <si>
    <t>Speciální příruba jištěná proti posunu DN 80 PN 10 pro napojení potrubí PE Ø 90 mm, pro odpadní vodu 
Materiál: příruba a upínací kroužek - tvárná litina s epoxidovou ochrannou vrstvou, těsnící kroužek s chlopněmi - EPDM nastálo mazané, ploché těsnění - EPDM, šrouby - A2</t>
  </si>
  <si>
    <t>02.1</t>
  </si>
  <si>
    <t>02. Mechanické předčištění</t>
  </si>
  <si>
    <t>Otočné zvedací zařízení o nosnosti 150 kg s nerezovým lankem (Ø 4 mm), pro manipulaci s čerpadlem v čerpací stanici, včetně kotevní patky a ukotvení
Výška zdvihu: 6,0 m
Vyložení ramene: 0,7 m
Nerezové lanko: délka min. 10 m
Ovládání: ruční naviják
Zajištění proti odcizení vrátku z patky - zámek
Materiál: ocel tř. 11 žárově zinkovaná
Včetně předepsané dokumentace, výchozí revize, zkoušky, pasportu, návodu</t>
  </si>
  <si>
    <t>01.13</t>
  </si>
  <si>
    <t>Nerezová svařovaná podpěra pro kotvení potrubí DN 80, včetně objímky s pryžovou vložkou
Příslušenství: kotevní a spojovací materiál
Materiál: DIN 1.4301</t>
  </si>
  <si>
    <t>01.12</t>
  </si>
  <si>
    <t>Speciální příruba jištěná proti posunu DN 80 PN 10 pro potrubí PE Ø110, pro odpadní vodu 
Materiál: příruba a upínací kroužek - tvárná litina s epoxidovou ochrannou vrstvou, těsnící kroužek s chlopněmi - EPDM nastálo mazané, ploché těsnění - EPDM, šrouby - A2</t>
  </si>
  <si>
    <t>01.11</t>
  </si>
  <si>
    <t>Nožové uzavírací šoupátko pro odpadní vodu DN 80 PN 10 bezpřírubové
Materiál: těleso ze šedé litiny, uzavírací deska z nerez oceli min. 17% Cr, vřeteno z nerez oceli min. 13% Cr, těsnění z NBR, tažná matice z mosazi
Povrchová ochrana: povrstvení vně i uvnitř epoxidovým práškem
Včetně ručního kola</t>
  </si>
  <si>
    <t>01.10</t>
  </si>
  <si>
    <t>Koleno 90° nerezové podélně svařované, mořené Ø 84x2 mm, R=1,5 D
Materiál: DIN 1.4301</t>
  </si>
  <si>
    <t>01.9</t>
  </si>
  <si>
    <t>Koleno 45° nerezové podélně svařované, mořené Ø 84x2 mm, R=1,5 D
Materiál: DIN 1.4301</t>
  </si>
  <si>
    <t>01.8</t>
  </si>
  <si>
    <t>Montážní vložka přírubová DN 80 PN 10 pro odpadní vodu
Délka 180 mm, +/- 10 mm
Materiál přírub: ocel tř.11, těsnící pryžový klín - EPDM, rozpěrné šrouby - ocel tř.11 galvanicky pozinkovány, ocel tř. 17
Povrchové úpravy přírub: základní, galvanické zinkování, žárové zinkování, PUR nástřik, epoxidový nástřik, práškové lakování, speciální nátěry</t>
  </si>
  <si>
    <t>01.7</t>
  </si>
  <si>
    <t>Zpětná klapka s koulí pro odpadní vodu DN 80 PN 10
Materiál: těleso a víko z tvárné litiny, koule z hliníku povrstvená pryží z NBR, spojovací šrouby nerez, těsnění NBR
Povrchová ochrana: těžká protikorozní ochrana vně i uvnitř epoxidový prášek</t>
  </si>
  <si>
    <t>01.6</t>
  </si>
  <si>
    <r>
      <t xml:space="preserve">Příruba plochá přivařovací DN 80 PN 10
Napojované potrubí:  </t>
    </r>
    <r>
      <rPr>
        <sz val="9"/>
        <rFont val="Arial"/>
        <family val="2"/>
        <charset val="238"/>
      </rPr>
      <t>Ø 84</t>
    </r>
    <r>
      <rPr>
        <sz val="9"/>
        <rFont val="Arial"/>
        <family val="2"/>
      </rPr>
      <t xml:space="preserve"> mm
Materiál: DIN 1.4301</t>
    </r>
  </si>
  <si>
    <t>01.5</t>
  </si>
  <si>
    <t>Trubka nerezová podélně svařovaná, mořená Ø 84x2 mm
Materiál: DIN 1.4301</t>
  </si>
  <si>
    <t>01.4</t>
  </si>
  <si>
    <t>Redukce centrická Ø 84/70x2 mm, nerezová podélně svařovaná, mořená
Materiál: DIN 1.4301</t>
  </si>
  <si>
    <t>01.3</t>
  </si>
  <si>
    <r>
      <t xml:space="preserve">Příruba plochá přivařovací DN 65 PN 10
Napojované potrubí:  </t>
    </r>
    <r>
      <rPr>
        <sz val="9"/>
        <rFont val="Arial"/>
        <family val="2"/>
        <charset val="238"/>
      </rPr>
      <t>Ø 70</t>
    </r>
    <r>
      <rPr>
        <sz val="9"/>
        <rFont val="Arial"/>
        <family val="2"/>
      </rPr>
      <t xml:space="preserve"> mm
Materiál: DIN 1.4301</t>
    </r>
  </si>
  <si>
    <t>01.2</t>
  </si>
  <si>
    <t>Ponorné kalové čerpadlo v provedení s s dvoutyčovým vodícím zařízením s průchodností 65 mm, orientační hmotnost 83 kg
Výkon čerpadla: Qmax = 2,14 l/s; Hmax = 3,14 m
Motor: P = 1,3 kW; In = 2,8 A; U = 3x400V; pro připojení k frekvenčnímu měniči
Medium: splaškové odpadní vody s příměsí písku
Příslušenství: dvě vodící tyče 1.4301, stacionární instalační sada s patním kolenem DN 65/65, spouštěcí řetěz 1.4301 převěšovací, kotevní a spojovací materiál 1.4301, vyhodnocovací relé vlhkosti ucpávky, ochrana proti chodu na sucho
Připojovací rozměry: příruba DN 65 PN 10
Materiálové provedení: těleso, mezitěleso, oběžné kolo a patní koleno - šedá litina, hřídel - chromová ocel, těsnění - NBR, dvojitá mechanická ucpávka SiC/SiC s olejovou komorou                                                                                                    Poznámka: frekvenční měnič je součástí dodávky elektro</t>
  </si>
  <si>
    <t>01.1</t>
  </si>
  <si>
    <t>01. Čerpací stanice</t>
  </si>
  <si>
    <t>Šedě podbarvená pole vyplnit !</t>
  </si>
  <si>
    <t>PS-01 Technologie čistírny odpadních vod - strojní část</t>
  </si>
  <si>
    <t>Kč (bez DPH)</t>
  </si>
  <si>
    <t>Kč</t>
  </si>
  <si>
    <t>Celková cena</t>
  </si>
  <si>
    <t xml:space="preserve">Cena / MJ </t>
  </si>
  <si>
    <t>Popis položky</t>
  </si>
  <si>
    <t>Poz.</t>
  </si>
  <si>
    <t>Celkem bez DPH:</t>
  </si>
  <si>
    <t>6.</t>
  </si>
  <si>
    <t>Instalační materiál</t>
  </si>
  <si>
    <t>5.</t>
  </si>
  <si>
    <t>Kalové hospodářství</t>
  </si>
  <si>
    <t>4.</t>
  </si>
  <si>
    <t>Biologické čištění</t>
  </si>
  <si>
    <t>3.</t>
  </si>
  <si>
    <t>Mechanické předčištění</t>
  </si>
  <si>
    <t>2.</t>
  </si>
  <si>
    <t>Čerpací stanice</t>
  </si>
  <si>
    <t>1.</t>
  </si>
  <si>
    <t>P.Č.</t>
  </si>
  <si>
    <t xml:space="preserve">Zhotovitel: </t>
  </si>
  <si>
    <t>Obec Jankov, Jankov 46, 373 84 Dubné</t>
  </si>
  <si>
    <t>Zeman Ludvík</t>
  </si>
  <si>
    <t>Strojní část</t>
  </si>
  <si>
    <t xml:space="preserve">Část: </t>
  </si>
  <si>
    <t>Zpracoval:</t>
  </si>
  <si>
    <t>PS-01 Technologie čistírny odpadních vod</t>
  </si>
  <si>
    <t xml:space="preserve">Objekt: </t>
  </si>
  <si>
    <t xml:space="preserve">Stavba: </t>
  </si>
  <si>
    <t>Seznam strojů a zařízení - rekapitulace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</si>
</sst>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Kč&quot;_-;\-* #,##0.00\ &quot;Kč&quot;_-;_-* &quot;-&quot;??\ &quot;Kč&quot;_-;_-@_-"/>
    <numFmt numFmtId="164" formatCode="#,##0.00%"/>
    <numFmt numFmtId="165" formatCode="dd\.mm\.yyyy"/>
    <numFmt numFmtId="166" formatCode="#,##0.00000"/>
    <numFmt numFmtId="167" formatCode="#,##0.000"/>
    <numFmt numFmtId="168" formatCode="#,##0\ &quot;Kč&quot;"/>
    <numFmt numFmtId="169" formatCode="#,##0\ _K_č"/>
    <numFmt numFmtId="170" formatCode="#"/>
  </numFmts>
  <fonts count="99">
    <font>
      <sz val="8"/>
      <name val="Trebuchet MS"/>
      <family val="2"/>
    </font>
    <font>
      <sz val="11"/>
      <color theme="1"/>
      <name val="Calibri"/>
      <family val="2"/>
      <charset val="238"/>
      <scheme val="minor"/>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0000A8"/>
      <name val="Trebuchet MS"/>
    </font>
    <font>
      <sz val="8"/>
      <color rgb="FFFAE682"/>
      <name val="Trebuchet MS"/>
    </font>
    <font>
      <sz val="10"/>
      <color rgb="FF960000"/>
      <name val="Trebuchet MS"/>
    </font>
    <font>
      <u/>
      <sz val="10"/>
      <color theme="10"/>
      <name val="Trebuchet MS"/>
    </font>
    <font>
      <sz val="8"/>
      <color rgb="FF3366FF"/>
      <name val="Trebuchet MS"/>
    </font>
    <font>
      <b/>
      <sz val="16"/>
      <name val="Trebuchet MS"/>
    </font>
    <font>
      <sz val="9"/>
      <color rgb="FF969696"/>
      <name val="Trebuchet MS"/>
    </font>
    <font>
      <b/>
      <sz val="10"/>
      <name val="Trebuchet MS"/>
    </font>
    <font>
      <b/>
      <sz val="8"/>
      <color rgb="FF969696"/>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b/>
      <sz val="10"/>
      <color rgb="FF003366"/>
      <name val="Trebuchet MS"/>
    </font>
    <font>
      <sz val="10"/>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sz val="8"/>
      <color rgb="FF00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
      <sz val="8"/>
      <color indexed="8"/>
      <name val="Arial"/>
      <family val="2"/>
      <charset val="238"/>
    </font>
    <font>
      <sz val="8"/>
      <color rgb="FFFF0000"/>
      <name val="Arial"/>
      <family val="2"/>
      <charset val="238"/>
    </font>
    <font>
      <sz val="8"/>
      <name val="Arial"/>
      <family val="2"/>
      <charset val="238"/>
    </font>
    <font>
      <sz val="8"/>
      <name val="Arial CE"/>
      <family val="2"/>
      <charset val="238"/>
    </font>
    <font>
      <b/>
      <sz val="8"/>
      <name val="Arial"/>
      <family val="2"/>
      <charset val="238"/>
    </font>
    <font>
      <sz val="8"/>
      <name val="Arial"/>
      <family val="2"/>
    </font>
    <font>
      <b/>
      <sz val="9"/>
      <color indexed="8"/>
      <name val="Arial"/>
      <family val="2"/>
      <charset val="238"/>
    </font>
    <font>
      <b/>
      <sz val="11"/>
      <name val="Arial"/>
      <family val="2"/>
      <charset val="238"/>
    </font>
    <font>
      <b/>
      <sz val="12"/>
      <name val="Arial"/>
      <family val="2"/>
      <charset val="238"/>
    </font>
    <font>
      <sz val="8"/>
      <color rgb="FFFF0000"/>
      <name val="Arial"/>
      <family val="2"/>
    </font>
    <font>
      <sz val="8"/>
      <name val="Tahoma"/>
      <family val="2"/>
      <charset val="238"/>
    </font>
    <font>
      <sz val="10"/>
      <name val="Arial"/>
      <family val="2"/>
      <charset val="238"/>
    </font>
    <font>
      <sz val="8"/>
      <color rgb="FF222222"/>
      <name val="Arial"/>
      <family val="2"/>
      <charset val="238"/>
    </font>
    <font>
      <b/>
      <sz val="9"/>
      <name val="Arial"/>
      <family val="2"/>
      <charset val="238"/>
    </font>
    <font>
      <sz val="9"/>
      <color indexed="8"/>
      <name val="Arial"/>
      <family val="2"/>
      <charset val="238"/>
    </font>
    <font>
      <b/>
      <sz val="8"/>
      <color indexed="8"/>
      <name val="Arial"/>
      <family val="2"/>
      <charset val="238"/>
    </font>
    <font>
      <sz val="11"/>
      <color indexed="8"/>
      <name val="Calibri"/>
      <family val="2"/>
      <charset val="238"/>
    </font>
    <font>
      <sz val="10"/>
      <color indexed="8"/>
      <name val="Arial"/>
      <family val="2"/>
      <charset val="238"/>
    </font>
    <font>
      <b/>
      <sz val="12"/>
      <color indexed="8"/>
      <name val="Arial"/>
      <family val="2"/>
      <charset val="238"/>
    </font>
    <font>
      <sz val="12"/>
      <color indexed="8"/>
      <name val="Arial"/>
      <family val="2"/>
      <charset val="238"/>
    </font>
    <font>
      <sz val="10"/>
      <name val="Arial CE"/>
      <family val="2"/>
      <charset val="238"/>
    </font>
    <font>
      <sz val="10"/>
      <name val="Arial"/>
      <family val="2"/>
    </font>
    <font>
      <sz val="10"/>
      <name val="Arial"/>
      <family val="3"/>
      <charset val="238"/>
    </font>
    <font>
      <sz val="11"/>
      <name val="Times New Roman"/>
      <family val="1"/>
      <charset val="238"/>
    </font>
    <font>
      <b/>
      <sz val="10"/>
      <name val="Arial"/>
      <family val="2"/>
    </font>
    <font>
      <u/>
      <sz val="10"/>
      <name val="Arial"/>
      <family val="2"/>
      <charset val="238"/>
    </font>
    <font>
      <sz val="10"/>
      <color rgb="FFFF0000"/>
      <name val="Arial"/>
      <family val="2"/>
      <charset val="238"/>
    </font>
    <font>
      <u/>
      <sz val="10"/>
      <name val="Arial"/>
      <family val="2"/>
    </font>
    <font>
      <sz val="9"/>
      <name val="Arial"/>
      <family val="2"/>
    </font>
    <font>
      <sz val="9"/>
      <name val="Arial"/>
      <family val="2"/>
      <charset val="238"/>
    </font>
    <font>
      <sz val="9"/>
      <color rgb="FFFF0000"/>
      <name val="Arial"/>
      <family val="2"/>
      <charset val="238"/>
    </font>
    <font>
      <sz val="9"/>
      <color rgb="FFFF0000"/>
      <name val="Arial"/>
      <family val="2"/>
    </font>
    <font>
      <sz val="9"/>
      <name val="Arial CE"/>
      <family val="2"/>
      <charset val="238"/>
    </font>
    <font>
      <u/>
      <sz val="9"/>
      <name val="Arial"/>
      <family val="2"/>
    </font>
    <font>
      <vertAlign val="superscript"/>
      <sz val="9"/>
      <name val="Arial CE"/>
      <family val="2"/>
      <charset val="238"/>
    </font>
    <font>
      <vertAlign val="subscript"/>
      <sz val="9"/>
      <name val="Arial"/>
      <family val="2"/>
    </font>
    <font>
      <i/>
      <u/>
      <sz val="9"/>
      <color indexed="10"/>
      <name val="Arial"/>
      <family val="2"/>
      <charset val="238"/>
    </font>
    <font>
      <vertAlign val="superscript"/>
      <sz val="9"/>
      <name val="Arial"/>
      <family val="2"/>
      <charset val="238"/>
    </font>
    <font>
      <sz val="9"/>
      <color indexed="10"/>
      <name val="Arial"/>
      <family val="2"/>
    </font>
    <font>
      <sz val="9"/>
      <color indexed="10"/>
      <name val="Arial"/>
      <family val="2"/>
      <charset val="238"/>
    </font>
    <font>
      <u/>
      <sz val="9"/>
      <name val="Arial CE"/>
      <family val="2"/>
      <charset val="238"/>
    </font>
    <font>
      <b/>
      <sz val="9"/>
      <name val="Arial"/>
      <family val="2"/>
    </font>
    <font>
      <vertAlign val="superscript"/>
      <sz val="9"/>
      <name val="Arial"/>
      <family val="2"/>
    </font>
    <font>
      <vertAlign val="subscript"/>
      <sz val="9"/>
      <name val="Arial"/>
      <family val="2"/>
      <charset val="238"/>
    </font>
    <font>
      <b/>
      <sz val="12"/>
      <name val="Arial CE"/>
      <family val="2"/>
      <charset val="238"/>
    </font>
    <font>
      <sz val="12"/>
      <name val="Arial CE"/>
      <family val="2"/>
      <charset val="238"/>
    </font>
    <font>
      <sz val="10"/>
      <color rgb="FFFF0000"/>
      <name val="Arial CE"/>
      <family val="2"/>
      <charset val="238"/>
    </font>
    <font>
      <b/>
      <sz val="8"/>
      <name val="Arial CE"/>
      <family val="2"/>
      <charset val="238"/>
    </font>
    <font>
      <sz val="14"/>
      <name val="Arial CE"/>
      <family val="2"/>
      <charset val="238"/>
    </font>
    <font>
      <b/>
      <sz val="14"/>
      <name val="Arial CE"/>
      <family val="2"/>
      <charset val="238"/>
    </font>
  </fonts>
  <fills count="10">
    <fill>
      <patternFill patternType="none"/>
    </fill>
    <fill>
      <patternFill patternType="gray125"/>
    </fill>
    <fill>
      <patternFill patternType="solid">
        <fgColor rgb="FFFAE682"/>
      </patternFill>
    </fill>
    <fill>
      <patternFill patternType="solid">
        <fgColor rgb="FFC0C0C0"/>
      </patternFill>
    </fill>
    <fill>
      <patternFill patternType="solid">
        <fgColor rgb="FFBEBEBE"/>
      </patternFill>
    </fill>
    <fill>
      <patternFill patternType="solid">
        <fgColor rgb="FFD2D2D2"/>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right style="hair">
        <color indexed="64"/>
      </right>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0">
    <xf numFmtId="0" fontId="0" fillId="0" borderId="0"/>
    <xf numFmtId="0" fontId="47" fillId="0" borderId="0" applyNumberFormat="0" applyFill="0" applyBorder="0" applyAlignment="0" applyProtection="0"/>
    <xf numFmtId="0" fontId="1" fillId="0" borderId="1"/>
    <xf numFmtId="0" fontId="60" fillId="0" borderId="1"/>
    <xf numFmtId="44" fontId="65" fillId="0" borderId="1" applyFont="0" applyFill="0" applyBorder="0" applyAlignment="0" applyProtection="0"/>
    <xf numFmtId="0" fontId="69" fillId="0" borderId="1"/>
    <xf numFmtId="0" fontId="69" fillId="0" borderId="1"/>
    <xf numFmtId="0" fontId="69" fillId="0" borderId="1"/>
    <xf numFmtId="0" fontId="60" fillId="0" borderId="1"/>
    <xf numFmtId="0" fontId="60" fillId="0" borderId="1"/>
  </cellStyleXfs>
  <cellXfs count="708">
    <xf numFmtId="0" fontId="0" fillId="0" borderId="0" xfId="0"/>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Font="1" applyAlignment="1">
      <alignment horizontal="center" vertical="center" wrapText="1"/>
    </xf>
    <xf numFmtId="0" fontId="9" fillId="0" borderId="0" xfId="0" applyFont="1" applyAlignme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pplyProtection="1">
      <alignment horizontal="center" vertical="center"/>
      <protection locked="0"/>
    </xf>
    <xf numFmtId="0" fontId="13" fillId="2" borderId="0" xfId="0" applyFont="1" applyFill="1" applyAlignment="1" applyProtection="1">
      <alignment horizontal="left" vertical="center"/>
    </xf>
    <xf numFmtId="0" fontId="6" fillId="2" borderId="0" xfId="0" applyFont="1" applyFill="1" applyAlignment="1" applyProtection="1">
      <alignment vertical="center"/>
    </xf>
    <xf numFmtId="0" fontId="14" fillId="2" borderId="0" xfId="0" applyFont="1" applyFill="1" applyAlignment="1" applyProtection="1">
      <alignment horizontal="left" vertical="center"/>
    </xf>
    <xf numFmtId="0" fontId="15" fillId="2" borderId="0" xfId="1" applyFont="1" applyFill="1" applyAlignment="1" applyProtection="1">
      <alignment vertical="center"/>
    </xf>
    <xf numFmtId="0" fontId="47" fillId="2" borderId="0" xfId="1" applyFill="1"/>
    <xf numFmtId="0" fontId="0" fillId="2" borderId="0" xfId="0" applyFill="1"/>
    <xf numFmtId="0" fontId="13" fillId="2" borderId="0" xfId="0" applyFont="1" applyFill="1" applyAlignment="1">
      <alignment horizontal="lef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17" fillId="0" borderId="0" xfId="0" applyFont="1" applyBorder="1" applyAlignment="1">
      <alignment horizontal="left" vertical="center"/>
    </xf>
    <xf numFmtId="0" fontId="0" fillId="0" borderId="6" xfId="0" applyBorder="1"/>
    <xf numFmtId="0" fontId="16" fillId="0" borderId="0" xfId="0" applyFont="1" applyAlignment="1">
      <alignment horizontal="left" vertical="center"/>
    </xf>
    <xf numFmtId="0" fontId="18" fillId="0" borderId="0" xfId="0" applyFont="1" applyBorder="1" applyAlignment="1">
      <alignment horizontal="left" vertical="top"/>
    </xf>
    <xf numFmtId="0" fontId="3" fillId="0" borderId="0" xfId="0" applyFont="1" applyBorder="1" applyAlignment="1">
      <alignment horizontal="left" vertical="center"/>
    </xf>
    <xf numFmtId="0" fontId="4" fillId="0" borderId="0" xfId="0" applyFont="1" applyBorder="1" applyAlignment="1">
      <alignment horizontal="left" vertical="top"/>
    </xf>
    <xf numFmtId="0" fontId="18" fillId="0" borderId="0" xfId="0" applyFont="1" applyBorder="1" applyAlignment="1">
      <alignment horizontal="left" vertical="center"/>
    </xf>
    <xf numFmtId="0" fontId="3" fillId="0" borderId="0" xfId="0" applyFont="1" applyBorder="1" applyAlignment="1">
      <alignment horizontal="left" vertical="top"/>
    </xf>
    <xf numFmtId="0" fontId="0" fillId="0" borderId="7" xfId="0" applyBorder="1"/>
    <xf numFmtId="0" fontId="0" fillId="0" borderId="5" xfId="0" applyFont="1" applyBorder="1" applyAlignment="1">
      <alignment vertical="center"/>
    </xf>
    <xf numFmtId="0" fontId="0" fillId="0" borderId="0" xfId="0" applyFont="1" applyBorder="1" applyAlignment="1">
      <alignment vertical="center"/>
    </xf>
    <xf numFmtId="0" fontId="19" fillId="0" borderId="8" xfId="0" applyFont="1" applyBorder="1" applyAlignment="1">
      <alignment horizontal="left" vertical="center"/>
    </xf>
    <xf numFmtId="0" fontId="0" fillId="0" borderId="8" xfId="0" applyFont="1" applyBorder="1" applyAlignment="1">
      <alignment vertical="center"/>
    </xf>
    <xf numFmtId="0" fontId="0" fillId="0" borderId="6" xfId="0" applyFont="1" applyBorder="1" applyAlignment="1">
      <alignment vertical="center"/>
    </xf>
    <xf numFmtId="0" fontId="2" fillId="0" borderId="0" xfId="0" applyFont="1" applyBorder="1" applyAlignment="1">
      <alignment horizontal="righ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6" xfId="0" applyFont="1" applyBorder="1" applyAlignment="1">
      <alignment vertical="center"/>
    </xf>
    <xf numFmtId="0" fontId="0" fillId="4" borderId="0" xfId="0" applyFont="1" applyFill="1" applyBorder="1" applyAlignment="1">
      <alignment vertical="center"/>
    </xf>
    <xf numFmtId="0" fontId="4" fillId="4" borderId="9" xfId="0" applyFont="1" applyFill="1" applyBorder="1" applyAlignment="1">
      <alignment horizontal="left" vertical="center"/>
    </xf>
    <xf numFmtId="0" fontId="0" fillId="4" borderId="10" xfId="0" applyFont="1" applyFill="1" applyBorder="1" applyAlignment="1">
      <alignment vertical="center"/>
    </xf>
    <xf numFmtId="0" fontId="4" fillId="4" borderId="10" xfId="0" applyFont="1" applyFill="1" applyBorder="1" applyAlignment="1">
      <alignment horizontal="center" vertical="center"/>
    </xf>
    <xf numFmtId="0" fontId="0" fillId="4" borderId="6" xfId="0" applyFont="1" applyFill="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7" fillId="0" borderId="0" xfId="0" applyFont="1" applyAlignment="1">
      <alignment horizontal="left" vertical="center"/>
    </xf>
    <xf numFmtId="0" fontId="3" fillId="0" borderId="5" xfId="0" applyFont="1" applyBorder="1" applyAlignment="1">
      <alignment vertical="center"/>
    </xf>
    <xf numFmtId="0" fontId="18" fillId="0" borderId="0" xfId="0" applyFont="1" applyAlignment="1">
      <alignment horizontal="left" vertical="center"/>
    </xf>
    <xf numFmtId="0" fontId="4" fillId="0" borderId="5" xfId="0" applyFont="1" applyBorder="1" applyAlignment="1">
      <alignment vertical="center"/>
    </xf>
    <xf numFmtId="0" fontId="4" fillId="0" borderId="0" xfId="0" applyFont="1" applyAlignment="1">
      <alignment horizontal="left" vertical="center"/>
    </xf>
    <xf numFmtId="0" fontId="21" fillId="0" borderId="0" xfId="0" applyFont="1" applyAlignment="1">
      <alignment vertical="center"/>
    </xf>
    <xf numFmtId="165" fontId="3" fillId="0" borderId="0" xfId="0" applyNumberFormat="1" applyFont="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9" xfId="0" applyFont="1" applyBorder="1" applyAlignment="1">
      <alignment vertical="center"/>
    </xf>
    <xf numFmtId="0" fontId="0" fillId="5" borderId="10" xfId="0" applyFont="1" applyFill="1" applyBorder="1" applyAlignment="1">
      <alignment vertical="center"/>
    </xf>
    <xf numFmtId="0" fontId="3" fillId="5" borderId="11" xfId="0" applyFont="1" applyFill="1" applyBorder="1" applyAlignment="1">
      <alignment horizontal="center" vertical="center"/>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15"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0" fontId="4" fillId="0" borderId="0" xfId="0" applyFont="1" applyAlignment="1">
      <alignment horizontal="center" vertical="center"/>
    </xf>
    <xf numFmtId="4" fontId="22" fillId="0" borderId="18" xfId="0" applyNumberFormat="1" applyFont="1" applyBorder="1" applyAlignment="1">
      <alignment vertical="center"/>
    </xf>
    <xf numFmtId="4" fontId="22" fillId="0" borderId="0" xfId="0" applyNumberFormat="1" applyFont="1" applyBorder="1" applyAlignment="1">
      <alignment vertical="center"/>
    </xf>
    <xf numFmtId="166" fontId="22" fillId="0" borderId="0" xfId="0" applyNumberFormat="1" applyFont="1" applyBorder="1" applyAlignment="1">
      <alignment vertical="center"/>
    </xf>
    <xf numFmtId="4" fontId="22" fillId="0" borderId="19" xfId="0" applyNumberFormat="1" applyFont="1" applyBorder="1" applyAlignment="1">
      <alignmen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5"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xf>
    <xf numFmtId="4" fontId="29" fillId="0" borderId="18"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9" xfId="0" applyNumberFormat="1" applyFont="1" applyBorder="1" applyAlignment="1">
      <alignment vertical="center"/>
    </xf>
    <xf numFmtId="0" fontId="5" fillId="0" borderId="0" xfId="0" applyFont="1" applyAlignment="1">
      <alignment horizontal="left" vertical="center"/>
    </xf>
    <xf numFmtId="0" fontId="6" fillId="0" borderId="5" xfId="0" applyFont="1" applyBorder="1" applyAlignment="1">
      <alignment vertical="center"/>
    </xf>
    <xf numFmtId="0" fontId="6" fillId="0" borderId="0" xfId="0" applyFont="1" applyAlignment="1">
      <alignment horizontal="center" vertical="center"/>
    </xf>
    <xf numFmtId="4" fontId="31" fillId="0" borderId="18" xfId="0" applyNumberFormat="1" applyFont="1" applyBorder="1" applyAlignment="1">
      <alignment vertical="center"/>
    </xf>
    <xf numFmtId="4" fontId="31" fillId="0" borderId="0" xfId="0" applyNumberFormat="1" applyFont="1" applyBorder="1" applyAlignment="1">
      <alignment vertical="center"/>
    </xf>
    <xf numFmtId="166" fontId="31" fillId="0" borderId="0" xfId="0" applyNumberFormat="1" applyFont="1" applyBorder="1" applyAlignment="1">
      <alignment vertical="center"/>
    </xf>
    <xf numFmtId="4" fontId="31" fillId="0" borderId="19" xfId="0" applyNumberFormat="1" applyFont="1" applyBorder="1" applyAlignment="1">
      <alignment vertical="center"/>
    </xf>
    <xf numFmtId="0" fontId="6" fillId="0" borderId="0" xfId="0" applyFont="1" applyAlignment="1">
      <alignment horizontal="left" vertical="center"/>
    </xf>
    <xf numFmtId="4" fontId="29" fillId="0" borderId="23" xfId="0" applyNumberFormat="1" applyFont="1" applyBorder="1" applyAlignment="1">
      <alignment vertical="center"/>
    </xf>
    <xf numFmtId="4" fontId="29" fillId="0" borderId="24" xfId="0" applyNumberFormat="1" applyFont="1" applyBorder="1" applyAlignment="1">
      <alignment vertical="center"/>
    </xf>
    <xf numFmtId="166" fontId="29" fillId="0" borderId="24" xfId="0" applyNumberFormat="1" applyFont="1" applyBorder="1" applyAlignment="1">
      <alignment vertical="center"/>
    </xf>
    <xf numFmtId="4" fontId="29" fillId="0" borderId="25" xfId="0" applyNumberFormat="1" applyFont="1" applyBorder="1" applyAlignment="1">
      <alignment vertical="center"/>
    </xf>
    <xf numFmtId="0" fontId="0" fillId="2" borderId="0" xfId="0" applyFill="1" applyProtection="1"/>
    <xf numFmtId="0" fontId="32" fillId="2" borderId="0" xfId="1" applyFont="1" applyFill="1" applyAlignment="1" applyProtection="1">
      <alignment vertical="center"/>
    </xf>
    <xf numFmtId="0" fontId="47" fillId="2" borderId="0" xfId="1" applyFill="1" applyProtection="1"/>
    <xf numFmtId="165" fontId="3" fillId="0" borderId="0" xfId="0" applyNumberFormat="1" applyFont="1" applyBorder="1" applyAlignment="1">
      <alignment horizontal="left" vertical="center"/>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6" xfId="0" applyFont="1" applyBorder="1" applyAlignment="1">
      <alignment vertical="center" wrapText="1"/>
    </xf>
    <xf numFmtId="0" fontId="0" fillId="0" borderId="26" xfId="0" applyFont="1" applyBorder="1" applyAlignment="1">
      <alignment vertical="center"/>
    </xf>
    <xf numFmtId="0" fontId="19" fillId="0" borderId="0" xfId="0" applyFont="1" applyBorder="1" applyAlignment="1">
      <alignment horizontal="left" vertical="center"/>
    </xf>
    <xf numFmtId="4" fontId="23" fillId="0" borderId="0" xfId="0" applyNumberFormat="1" applyFont="1" applyBorder="1" applyAlignment="1">
      <alignment vertical="center"/>
    </xf>
    <xf numFmtId="4" fontId="2" fillId="0" borderId="0" xfId="0" applyNumberFormat="1" applyFont="1" applyBorder="1" applyAlignment="1">
      <alignment vertical="center"/>
    </xf>
    <xf numFmtId="164" fontId="2" fillId="0" borderId="0" xfId="0" applyNumberFormat="1" applyFont="1" applyBorder="1" applyAlignment="1">
      <alignment horizontal="right" vertical="center"/>
    </xf>
    <xf numFmtId="0" fontId="0" fillId="5" borderId="0" xfId="0" applyFont="1" applyFill="1" applyBorder="1" applyAlignment="1">
      <alignment vertical="center"/>
    </xf>
    <xf numFmtId="0" fontId="4" fillId="5" borderId="9" xfId="0" applyFont="1" applyFill="1" applyBorder="1" applyAlignment="1">
      <alignment horizontal="left" vertical="center"/>
    </xf>
    <xf numFmtId="0" fontId="4" fillId="5" borderId="10" xfId="0" applyFont="1" applyFill="1" applyBorder="1" applyAlignment="1">
      <alignment horizontal="right" vertical="center"/>
    </xf>
    <xf numFmtId="0" fontId="4" fillId="5" borderId="10" xfId="0" applyFont="1" applyFill="1" applyBorder="1" applyAlignment="1">
      <alignment horizontal="center" vertical="center"/>
    </xf>
    <xf numFmtId="4" fontId="4" fillId="5" borderId="10" xfId="0" applyNumberFormat="1" applyFont="1" applyFill="1" applyBorder="1" applyAlignment="1">
      <alignment vertical="center"/>
    </xf>
    <xf numFmtId="0" fontId="0" fillId="5" borderId="27" xfId="0" applyFont="1" applyFill="1" applyBorder="1" applyAlignment="1">
      <alignment vertical="center"/>
    </xf>
    <xf numFmtId="0" fontId="0" fillId="0" borderId="4" xfId="0" applyFont="1" applyBorder="1" applyAlignment="1">
      <alignment vertical="center"/>
    </xf>
    <xf numFmtId="0" fontId="3" fillId="5" borderId="0" xfId="0" applyFont="1" applyFill="1" applyBorder="1" applyAlignment="1">
      <alignment horizontal="left" vertical="center"/>
    </xf>
    <xf numFmtId="0" fontId="3" fillId="5" borderId="0" xfId="0" applyFont="1" applyFill="1" applyBorder="1" applyAlignment="1">
      <alignment horizontal="right" vertical="center"/>
    </xf>
    <xf numFmtId="0" fontId="0" fillId="5" borderId="6" xfId="0" applyFont="1" applyFill="1" applyBorder="1" applyAlignment="1">
      <alignment vertical="center"/>
    </xf>
    <xf numFmtId="0" fontId="33" fillId="0" borderId="0" xfId="0" applyFont="1" applyBorder="1" applyAlignment="1">
      <alignment horizontal="lef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24" xfId="0" applyFont="1" applyBorder="1" applyAlignment="1">
      <alignment horizontal="left" vertical="center"/>
    </xf>
    <xf numFmtId="0" fontId="7" fillId="0" borderId="24" xfId="0" applyFont="1" applyBorder="1" applyAlignment="1">
      <alignment vertical="center"/>
    </xf>
    <xf numFmtId="4" fontId="7" fillId="0" borderId="24" xfId="0" applyNumberFormat="1" applyFont="1" applyBorder="1" applyAlignment="1">
      <alignment vertical="center"/>
    </xf>
    <xf numFmtId="0" fontId="7" fillId="0" borderId="6" xfId="0" applyFont="1" applyBorder="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8" fillId="0" borderId="24" xfId="0" applyFont="1" applyBorder="1" applyAlignment="1">
      <alignment horizontal="left" vertical="center"/>
    </xf>
    <xf numFmtId="0" fontId="8" fillId="0" borderId="24" xfId="0" applyFont="1" applyBorder="1" applyAlignment="1">
      <alignment vertical="center"/>
    </xf>
    <xf numFmtId="4" fontId="8" fillId="0" borderId="24" xfId="0" applyNumberFormat="1" applyFont="1" applyBorder="1" applyAlignment="1">
      <alignment vertical="center"/>
    </xf>
    <xf numFmtId="0" fontId="8" fillId="0" borderId="6" xfId="0" applyFont="1" applyBorder="1" applyAlignment="1">
      <alignment vertical="center"/>
    </xf>
    <xf numFmtId="0" fontId="3" fillId="0" borderId="0" xfId="0" applyFont="1" applyAlignment="1">
      <alignment horizontal="left" vertical="center"/>
    </xf>
    <xf numFmtId="0" fontId="0" fillId="0" borderId="5" xfId="0" applyFont="1" applyBorder="1"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4" fontId="23" fillId="0" borderId="0" xfId="0" applyNumberFormat="1" applyFont="1" applyAlignment="1"/>
    <xf numFmtId="166" fontId="34" fillId="0" borderId="16" xfId="0" applyNumberFormat="1" applyFont="1" applyBorder="1" applyAlignment="1"/>
    <xf numFmtId="166" fontId="34" fillId="0" borderId="17" xfId="0" applyNumberFormat="1" applyFont="1" applyBorder="1" applyAlignment="1"/>
    <xf numFmtId="4" fontId="35" fillId="0" borderId="0" xfId="0" applyNumberFormat="1" applyFont="1" applyAlignment="1">
      <alignment vertical="center"/>
    </xf>
    <xf numFmtId="0" fontId="9" fillId="0" borderId="5" xfId="0" applyFont="1" applyBorder="1" applyAlignment="1"/>
    <xf numFmtId="0" fontId="9" fillId="0" borderId="0" xfId="0" applyFont="1" applyAlignment="1">
      <alignment horizontal="left"/>
    </xf>
    <xf numFmtId="0" fontId="7" fillId="0" borderId="0" xfId="0" applyFont="1" applyAlignment="1">
      <alignment horizontal="left"/>
    </xf>
    <xf numFmtId="4" fontId="7" fillId="0" borderId="0" xfId="0" applyNumberFormat="1" applyFont="1" applyAlignment="1"/>
    <xf numFmtId="0" fontId="9" fillId="0" borderId="18" xfId="0" applyFont="1" applyBorder="1" applyAlignment="1"/>
    <xf numFmtId="0" fontId="9" fillId="0" borderId="0" xfId="0" applyFont="1" applyBorder="1" applyAlignment="1"/>
    <xf numFmtId="166" fontId="9" fillId="0" borderId="0" xfId="0" applyNumberFormat="1" applyFont="1" applyBorder="1" applyAlignment="1"/>
    <xf numFmtId="166" fontId="9" fillId="0" borderId="19" xfId="0" applyNumberFormat="1" applyFont="1" applyBorder="1" applyAlignment="1"/>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lignment horizontal="left"/>
    </xf>
    <xf numFmtId="4" fontId="8" fillId="0" borderId="0" xfId="0" applyNumberFormat="1" applyFont="1" applyAlignment="1"/>
    <xf numFmtId="0" fontId="0" fillId="0" borderId="5" xfId="0"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49" fontId="0" fillId="0" borderId="28" xfId="0" applyNumberFormat="1"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0" fontId="0" fillId="0" borderId="28" xfId="0" applyFont="1" applyBorder="1" applyAlignment="1" applyProtection="1">
      <alignment horizontal="center" vertical="center" wrapText="1"/>
      <protection locked="0"/>
    </xf>
    <xf numFmtId="167" fontId="0" fillId="0" borderId="28" xfId="0" applyNumberFormat="1" applyFont="1" applyBorder="1" applyAlignment="1" applyProtection="1">
      <alignment vertical="center"/>
      <protection locked="0"/>
    </xf>
    <xf numFmtId="4" fontId="0" fillId="0" borderId="28" xfId="0" applyNumberFormat="1" applyFont="1" applyBorder="1" applyAlignment="1" applyProtection="1">
      <alignment vertical="center"/>
      <protection locked="0"/>
    </xf>
    <xf numFmtId="0" fontId="2" fillId="0" borderId="28" xfId="0" applyFont="1" applyBorder="1" applyAlignment="1">
      <alignment horizontal="left" vertical="center"/>
    </xf>
    <xf numFmtId="0" fontId="2" fillId="0" borderId="0" xfId="0" applyFont="1" applyBorder="1" applyAlignment="1">
      <alignment horizontal="center" vertical="center"/>
    </xf>
    <xf numFmtId="166" fontId="2" fillId="0" borderId="0" xfId="0" applyNumberFormat="1" applyFont="1" applyBorder="1" applyAlignment="1">
      <alignment vertical="center"/>
    </xf>
    <xf numFmtId="166" fontId="2" fillId="0" borderId="19" xfId="0" applyNumberFormat="1" applyFont="1" applyBorder="1" applyAlignment="1">
      <alignment vertical="center"/>
    </xf>
    <xf numFmtId="4" fontId="0" fillId="0" borderId="0" xfId="0" applyNumberFormat="1" applyFont="1" applyAlignment="1">
      <alignment vertical="center"/>
    </xf>
    <xf numFmtId="0" fontId="10" fillId="0" borderId="5" xfId="0" applyFont="1" applyBorder="1" applyAlignment="1">
      <alignment vertical="center"/>
    </xf>
    <xf numFmtId="0" fontId="36"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8" xfId="0" applyFont="1" applyBorder="1" applyAlignment="1">
      <alignment vertical="center"/>
    </xf>
    <xf numFmtId="0" fontId="10" fillId="0" borderId="0" xfId="0" applyFont="1" applyBorder="1" applyAlignment="1">
      <alignment vertical="center"/>
    </xf>
    <xf numFmtId="0" fontId="10" fillId="0" borderId="19" xfId="0" applyFont="1" applyBorder="1" applyAlignment="1">
      <alignment vertical="center"/>
    </xf>
    <xf numFmtId="0" fontId="37" fillId="0" borderId="0" xfId="0" applyFont="1" applyAlignment="1">
      <alignment vertical="center" wrapText="1"/>
    </xf>
    <xf numFmtId="0" fontId="0" fillId="0" borderId="18" xfId="0" applyFont="1" applyBorder="1" applyAlignment="1">
      <alignment vertical="center"/>
    </xf>
    <xf numFmtId="0" fontId="10"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38" fillId="0" borderId="0" xfId="0" applyFont="1" applyAlignment="1">
      <alignment horizontal="left" vertical="center"/>
    </xf>
    <xf numFmtId="0" fontId="11" fillId="0" borderId="5"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8" xfId="0" applyFont="1" applyBorder="1" applyAlignment="1">
      <alignment vertical="center"/>
    </xf>
    <xf numFmtId="0" fontId="11" fillId="0" borderId="0" xfId="0" applyFont="1" applyBorder="1" applyAlignment="1">
      <alignment vertical="center"/>
    </xf>
    <xf numFmtId="0" fontId="11" fillId="0" borderId="19" xfId="0" applyFont="1" applyBorder="1" applyAlignment="1">
      <alignment vertical="center"/>
    </xf>
    <xf numFmtId="0" fontId="39" fillId="0" borderId="28" xfId="0" applyFont="1" applyBorder="1" applyAlignment="1" applyProtection="1">
      <alignment horizontal="center" vertical="center"/>
      <protection locked="0"/>
    </xf>
    <xf numFmtId="49" fontId="39" fillId="0" borderId="28" xfId="0" applyNumberFormat="1" applyFont="1" applyBorder="1" applyAlignment="1" applyProtection="1">
      <alignment horizontal="left" vertical="center" wrapText="1"/>
      <protection locked="0"/>
    </xf>
    <xf numFmtId="0" fontId="39" fillId="0" borderId="28" xfId="0" applyFont="1" applyBorder="1" applyAlignment="1" applyProtection="1">
      <alignment horizontal="left" vertical="center" wrapText="1"/>
      <protection locked="0"/>
    </xf>
    <xf numFmtId="0" fontId="39" fillId="0" borderId="28" xfId="0" applyFont="1" applyBorder="1" applyAlignment="1" applyProtection="1">
      <alignment horizontal="center" vertical="center" wrapText="1"/>
      <protection locked="0"/>
    </xf>
    <xf numFmtId="167" fontId="39" fillId="0" borderId="28" xfId="0" applyNumberFormat="1" applyFont="1" applyBorder="1" applyAlignment="1" applyProtection="1">
      <alignment vertical="center"/>
      <protection locked="0"/>
    </xf>
    <xf numFmtId="4" fontId="39" fillId="0" borderId="28" xfId="0" applyNumberFormat="1" applyFont="1" applyBorder="1" applyAlignment="1" applyProtection="1">
      <alignment vertical="center"/>
      <protection locked="0"/>
    </xf>
    <xf numFmtId="0" fontId="39" fillId="0" borderId="5" xfId="0" applyFont="1" applyBorder="1" applyAlignment="1">
      <alignment vertical="center"/>
    </xf>
    <xf numFmtId="0" fontId="39" fillId="0" borderId="28" xfId="0" applyFont="1" applyBorder="1" applyAlignment="1">
      <alignment horizontal="left" vertical="center"/>
    </xf>
    <xf numFmtId="0" fontId="39" fillId="0" borderId="0" xfId="0" applyFont="1" applyBorder="1" applyAlignment="1">
      <alignment horizontal="center" vertical="center"/>
    </xf>
    <xf numFmtId="0" fontId="2" fillId="0" borderId="24" xfId="0" applyFont="1" applyBorder="1" applyAlignment="1">
      <alignment horizontal="center" vertical="center"/>
    </xf>
    <xf numFmtId="166" fontId="2" fillId="0" borderId="24" xfId="0" applyNumberFormat="1" applyFont="1" applyBorder="1" applyAlignment="1">
      <alignment vertical="center"/>
    </xf>
    <xf numFmtId="166" fontId="2" fillId="0" borderId="25" xfId="0" applyNumberFormat="1" applyFont="1" applyBorder="1" applyAlignment="1">
      <alignment vertical="center"/>
    </xf>
    <xf numFmtId="0" fontId="12" fillId="0" borderId="5"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18" xfId="0" applyFont="1" applyBorder="1" applyAlignment="1">
      <alignment vertical="center"/>
    </xf>
    <xf numFmtId="0" fontId="12" fillId="0" borderId="0" xfId="0" applyFont="1" applyBorder="1" applyAlignment="1">
      <alignment vertical="center"/>
    </xf>
    <xf numFmtId="0" fontId="12" fillId="0" borderId="19" xfId="0" applyFont="1" applyBorder="1" applyAlignment="1">
      <alignment vertical="center"/>
    </xf>
    <xf numFmtId="0" fontId="0" fillId="0" borderId="0" xfId="0" applyAlignment="1" applyProtection="1">
      <alignment vertical="top"/>
      <protection locked="0"/>
    </xf>
    <xf numFmtId="0" fontId="40" fillId="0" borderId="29" xfId="0" applyFont="1" applyBorder="1" applyAlignment="1" applyProtection="1">
      <alignment vertical="center" wrapText="1"/>
      <protection locked="0"/>
    </xf>
    <xf numFmtId="0" fontId="40" fillId="0" borderId="30" xfId="0" applyFont="1" applyBorder="1" applyAlignment="1" applyProtection="1">
      <alignment vertical="center" wrapText="1"/>
      <protection locked="0"/>
    </xf>
    <xf numFmtId="0" fontId="40" fillId="0" borderId="31" xfId="0" applyFont="1" applyBorder="1" applyAlignment="1" applyProtection="1">
      <alignment vertical="center" wrapText="1"/>
      <protection locked="0"/>
    </xf>
    <xf numFmtId="0" fontId="40" fillId="0" borderId="32" xfId="0" applyFont="1" applyBorder="1" applyAlignment="1" applyProtection="1">
      <alignment horizontal="center" vertical="center" wrapText="1"/>
      <protection locked="0"/>
    </xf>
    <xf numFmtId="0" fontId="40" fillId="0" borderId="33" xfId="0" applyFont="1" applyBorder="1" applyAlignment="1" applyProtection="1">
      <alignment horizontal="center" vertical="center" wrapText="1"/>
      <protection locked="0"/>
    </xf>
    <xf numFmtId="0" fontId="40" fillId="0" borderId="32" xfId="0" applyFont="1" applyBorder="1" applyAlignment="1" applyProtection="1">
      <alignment vertical="center" wrapText="1"/>
      <protection locked="0"/>
    </xf>
    <xf numFmtId="0" fontId="40" fillId="0" borderId="33" xfId="0" applyFont="1" applyBorder="1" applyAlignment="1" applyProtection="1">
      <alignment vertical="center" wrapText="1"/>
      <protection locked="0"/>
    </xf>
    <xf numFmtId="0" fontId="42" fillId="0" borderId="1" xfId="0"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43" fillId="0" borderId="32" xfId="0" applyFont="1" applyBorder="1" applyAlignment="1" applyProtection="1">
      <alignment vertical="center" wrapText="1"/>
      <protection locked="0"/>
    </xf>
    <xf numFmtId="0" fontId="43" fillId="0" borderId="1" xfId="0" applyFont="1" applyBorder="1" applyAlignment="1" applyProtection="1">
      <alignment vertical="center" wrapText="1"/>
      <protection locked="0"/>
    </xf>
    <xf numFmtId="0" fontId="43" fillId="0" borderId="1" xfId="0" applyFont="1" applyBorder="1" applyAlignment="1" applyProtection="1">
      <alignment vertical="center"/>
      <protection locked="0"/>
    </xf>
    <xf numFmtId="0" fontId="43" fillId="0" borderId="1" xfId="0" applyFont="1" applyBorder="1" applyAlignment="1" applyProtection="1">
      <alignment horizontal="left" vertical="center"/>
      <protection locked="0"/>
    </xf>
    <xf numFmtId="49" fontId="43" fillId="0" borderId="1" xfId="0" applyNumberFormat="1" applyFont="1" applyBorder="1" applyAlignment="1" applyProtection="1">
      <alignment vertical="center" wrapText="1"/>
      <protection locked="0"/>
    </xf>
    <xf numFmtId="0" fontId="40" fillId="0" borderId="35" xfId="0" applyFont="1" applyBorder="1" applyAlignment="1" applyProtection="1">
      <alignment vertical="center" wrapText="1"/>
      <protection locked="0"/>
    </xf>
    <xf numFmtId="0" fontId="44" fillId="0" borderId="34" xfId="0" applyFont="1" applyBorder="1" applyAlignment="1" applyProtection="1">
      <alignment vertical="center" wrapText="1"/>
      <protection locked="0"/>
    </xf>
    <xf numFmtId="0" fontId="40" fillId="0" borderId="36" xfId="0" applyFont="1" applyBorder="1" applyAlignment="1" applyProtection="1">
      <alignment vertical="center" wrapText="1"/>
      <protection locked="0"/>
    </xf>
    <xf numFmtId="0" fontId="40" fillId="0" borderId="1" xfId="0" applyFont="1" applyBorder="1" applyAlignment="1" applyProtection="1">
      <alignment vertical="top"/>
      <protection locked="0"/>
    </xf>
    <xf numFmtId="0" fontId="40" fillId="0" borderId="0" xfId="0" applyFont="1" applyAlignment="1" applyProtection="1">
      <alignment vertical="top"/>
      <protection locked="0"/>
    </xf>
    <xf numFmtId="0" fontId="40" fillId="0" borderId="29" xfId="0" applyFont="1" applyBorder="1" applyAlignment="1" applyProtection="1">
      <alignment horizontal="left" vertical="center"/>
      <protection locked="0"/>
    </xf>
    <xf numFmtId="0" fontId="40" fillId="0" borderId="30" xfId="0" applyFont="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0" borderId="32" xfId="0" applyFont="1" applyBorder="1" applyAlignment="1" applyProtection="1">
      <alignment horizontal="left" vertical="center"/>
      <protection locked="0"/>
    </xf>
    <xf numFmtId="0" fontId="40" fillId="0" borderId="33"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5" fillId="0" borderId="0" xfId="0" applyFont="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42" fillId="0" borderId="34" xfId="0" applyFont="1" applyBorder="1" applyAlignment="1" applyProtection="1">
      <alignment horizontal="center" vertical="center"/>
      <protection locked="0"/>
    </xf>
    <xf numFmtId="0" fontId="45" fillId="0" borderId="34"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1" xfId="0" applyFont="1" applyBorder="1" applyAlignment="1" applyProtection="1">
      <alignment horizontal="center" vertical="center"/>
      <protection locked="0"/>
    </xf>
    <xf numFmtId="0" fontId="43" fillId="0" borderId="32" xfId="0" applyFont="1" applyBorder="1" applyAlignment="1" applyProtection="1">
      <alignment horizontal="left" vertical="center"/>
      <protection locked="0"/>
    </xf>
    <xf numFmtId="0" fontId="43" fillId="0" borderId="1" xfId="0" applyFont="1" applyFill="1" applyBorder="1" applyAlignment="1" applyProtection="1">
      <alignment horizontal="left" vertical="center"/>
      <protection locked="0"/>
    </xf>
    <xf numFmtId="0" fontId="43" fillId="0" borderId="1" xfId="0" applyFont="1" applyFill="1" applyBorder="1" applyAlignment="1" applyProtection="1">
      <alignment horizontal="center" vertical="center"/>
      <protection locked="0"/>
    </xf>
    <xf numFmtId="0" fontId="40" fillId="0" borderId="35"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0" fillId="0" borderId="36"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40" fillId="0" borderId="1" xfId="0" applyFont="1" applyBorder="1" applyAlignment="1" applyProtection="1">
      <alignment horizontal="left" vertical="center" wrapText="1"/>
      <protection locked="0"/>
    </xf>
    <xf numFmtId="0" fontId="43" fillId="0" borderId="1" xfId="0" applyFont="1" applyBorder="1" applyAlignment="1" applyProtection="1">
      <alignment horizontal="center" vertical="center" wrapText="1"/>
      <protection locked="0"/>
    </xf>
    <xf numFmtId="0" fontId="40" fillId="0" borderId="29" xfId="0" applyFont="1" applyBorder="1" applyAlignment="1" applyProtection="1">
      <alignment horizontal="left" vertical="center" wrapText="1"/>
      <protection locked="0"/>
    </xf>
    <xf numFmtId="0" fontId="40" fillId="0" borderId="30" xfId="0" applyFont="1" applyBorder="1" applyAlignment="1" applyProtection="1">
      <alignment horizontal="left" vertical="center" wrapText="1"/>
      <protection locked="0"/>
    </xf>
    <xf numFmtId="0" fontId="40" fillId="0" borderId="31" xfId="0" applyFont="1" applyBorder="1" applyAlignment="1" applyProtection="1">
      <alignment horizontal="left" vertical="center" wrapText="1"/>
      <protection locked="0"/>
    </xf>
    <xf numFmtId="0" fontId="40" fillId="0" borderId="32"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wrapText="1"/>
      <protection locked="0"/>
    </xf>
    <xf numFmtId="0" fontId="45" fillId="0" borderId="32" xfId="0" applyFont="1" applyBorder="1" applyAlignment="1" applyProtection="1">
      <alignment horizontal="left" vertical="center" wrapText="1"/>
      <protection locked="0"/>
    </xf>
    <xf numFmtId="0" fontId="45" fillId="0" borderId="33" xfId="0" applyFont="1" applyBorder="1" applyAlignment="1" applyProtection="1">
      <alignment horizontal="left" vertical="center" wrapText="1"/>
      <protection locked="0"/>
    </xf>
    <xf numFmtId="0" fontId="43" fillId="0" borderId="32" xfId="0" applyFont="1" applyBorder="1" applyAlignment="1" applyProtection="1">
      <alignment horizontal="left" vertical="center" wrapText="1"/>
      <protection locked="0"/>
    </xf>
    <xf numFmtId="0" fontId="43" fillId="0" borderId="33" xfId="0" applyFont="1" applyBorder="1" applyAlignment="1" applyProtection="1">
      <alignment horizontal="left" vertical="center" wrapText="1"/>
      <protection locked="0"/>
    </xf>
    <xf numFmtId="0" fontId="43" fillId="0" borderId="33" xfId="0" applyFont="1" applyBorder="1" applyAlignment="1" applyProtection="1">
      <alignment horizontal="left" vertical="center"/>
      <protection locked="0"/>
    </xf>
    <xf numFmtId="0" fontId="43" fillId="0" borderId="35" xfId="0" applyFont="1" applyBorder="1" applyAlignment="1" applyProtection="1">
      <alignment horizontal="left" vertical="center" wrapText="1"/>
      <protection locked="0"/>
    </xf>
    <xf numFmtId="0" fontId="43" fillId="0" borderId="34" xfId="0" applyFont="1" applyBorder="1" applyAlignment="1" applyProtection="1">
      <alignment horizontal="left" vertical="center" wrapText="1"/>
      <protection locked="0"/>
    </xf>
    <xf numFmtId="0" fontId="43" fillId="0" borderId="36" xfId="0" applyFont="1" applyBorder="1" applyAlignment="1" applyProtection="1">
      <alignment horizontal="left" vertical="center" wrapText="1"/>
      <protection locked="0"/>
    </xf>
    <xf numFmtId="0" fontId="43" fillId="0" borderId="1" xfId="0" applyFont="1" applyBorder="1" applyAlignment="1" applyProtection="1">
      <alignment horizontal="left" vertical="top"/>
      <protection locked="0"/>
    </xf>
    <xf numFmtId="0" fontId="43" fillId="0" borderId="1" xfId="0" applyFont="1" applyBorder="1" applyAlignment="1" applyProtection="1">
      <alignment horizontal="center" vertical="top"/>
      <protection locked="0"/>
    </xf>
    <xf numFmtId="0" fontId="43" fillId="0" borderId="35" xfId="0" applyFont="1" applyBorder="1" applyAlignment="1" applyProtection="1">
      <alignment horizontal="left" vertical="center"/>
      <protection locked="0"/>
    </xf>
    <xf numFmtId="0" fontId="43" fillId="0" borderId="36" xfId="0" applyFont="1" applyBorder="1" applyAlignment="1" applyProtection="1">
      <alignment horizontal="left" vertical="center"/>
      <protection locked="0"/>
    </xf>
    <xf numFmtId="0" fontId="45" fillId="0" borderId="0" xfId="0" applyFont="1" applyAlignment="1" applyProtection="1">
      <alignment vertical="center"/>
      <protection locked="0"/>
    </xf>
    <xf numFmtId="0" fontId="42" fillId="0" borderId="1" xfId="0" applyFont="1" applyBorder="1" applyAlignment="1" applyProtection="1">
      <alignment vertical="center"/>
      <protection locked="0"/>
    </xf>
    <xf numFmtId="0" fontId="45" fillId="0" borderId="34" xfId="0" applyFont="1" applyBorder="1" applyAlignment="1" applyProtection="1">
      <alignment vertical="center"/>
      <protection locked="0"/>
    </xf>
    <xf numFmtId="0" fontId="42"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3"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2" fillId="0" borderId="34" xfId="0" applyFont="1" applyBorder="1" applyAlignment="1" applyProtection="1">
      <alignment horizontal="left"/>
      <protection locked="0"/>
    </xf>
    <xf numFmtId="0" fontId="45" fillId="0" borderId="34" xfId="0" applyFont="1" applyBorder="1" applyAlignment="1" applyProtection="1">
      <protection locked="0"/>
    </xf>
    <xf numFmtId="0" fontId="40" fillId="0" borderId="32" xfId="0" applyFont="1" applyBorder="1" applyAlignment="1" applyProtection="1">
      <alignment vertical="top"/>
      <protection locked="0"/>
    </xf>
    <xf numFmtId="0" fontId="40" fillId="0" borderId="33" xfId="0" applyFont="1" applyBorder="1" applyAlignment="1" applyProtection="1">
      <alignment vertical="top"/>
      <protection locked="0"/>
    </xf>
    <xf numFmtId="0" fontId="40" fillId="0" borderId="1" xfId="0" applyFont="1" applyBorder="1" applyAlignment="1" applyProtection="1">
      <alignment horizontal="center" vertical="center"/>
      <protection locked="0"/>
    </xf>
    <xf numFmtId="0" fontId="40" fillId="0" borderId="1" xfId="0" applyFont="1" applyBorder="1" applyAlignment="1" applyProtection="1">
      <alignment horizontal="left" vertical="top"/>
      <protection locked="0"/>
    </xf>
    <xf numFmtId="0" fontId="40" fillId="0" borderId="35" xfId="0" applyFont="1" applyBorder="1" applyAlignment="1" applyProtection="1">
      <alignment vertical="top"/>
      <protection locked="0"/>
    </xf>
    <xf numFmtId="0" fontId="40" fillId="0" borderId="34" xfId="0" applyFont="1" applyBorder="1" applyAlignment="1" applyProtection="1">
      <alignment vertical="top"/>
      <protection locked="0"/>
    </xf>
    <xf numFmtId="0" fontId="40" fillId="0" borderId="36" xfId="0" applyFont="1" applyBorder="1" applyAlignment="1" applyProtection="1">
      <alignment vertical="top"/>
      <protection locked="0"/>
    </xf>
    <xf numFmtId="0" fontId="3" fillId="0" borderId="0" xfId="0" applyFont="1" applyBorder="1" applyAlignment="1">
      <alignment horizontal="left" vertical="center"/>
    </xf>
    <xf numFmtId="0" fontId="0" fillId="0" borderId="0" xfId="0" applyBorder="1"/>
    <xf numFmtId="0" fontId="4" fillId="0" borderId="0" xfId="0" applyFont="1" applyBorder="1" applyAlignment="1">
      <alignment horizontal="left" vertical="top" wrapText="1"/>
    </xf>
    <xf numFmtId="0" fontId="3" fillId="0" borderId="0" xfId="0" applyFont="1" applyBorder="1" applyAlignment="1">
      <alignment horizontal="left" vertical="center" wrapText="1"/>
    </xf>
    <xf numFmtId="4" fontId="19" fillId="0" borderId="8" xfId="0" applyNumberFormat="1" applyFont="1" applyBorder="1" applyAlignment="1">
      <alignment vertical="center"/>
    </xf>
    <xf numFmtId="0" fontId="0" fillId="0" borderId="8" xfId="0" applyFont="1" applyBorder="1" applyAlignment="1">
      <alignment vertical="center"/>
    </xf>
    <xf numFmtId="0" fontId="2" fillId="0" borderId="0" xfId="0" applyFont="1" applyBorder="1" applyAlignment="1">
      <alignment horizontal="right" vertical="center"/>
    </xf>
    <xf numFmtId="164" fontId="2" fillId="0" borderId="0" xfId="0" applyNumberFormat="1" applyFont="1" applyBorder="1" applyAlignment="1">
      <alignment horizontal="center" vertical="center"/>
    </xf>
    <xf numFmtId="0" fontId="2" fillId="0" borderId="0" xfId="0" applyFont="1" applyBorder="1" applyAlignment="1">
      <alignment vertical="center"/>
    </xf>
    <xf numFmtId="4" fontId="20" fillId="0" borderId="0" xfId="0" applyNumberFormat="1" applyFont="1" applyBorder="1" applyAlignment="1">
      <alignment vertical="center"/>
    </xf>
    <xf numFmtId="0" fontId="4" fillId="4" borderId="10" xfId="0" applyFont="1" applyFill="1" applyBorder="1" applyAlignment="1">
      <alignment horizontal="left" vertical="center"/>
    </xf>
    <xf numFmtId="0" fontId="0" fillId="4" borderId="10" xfId="0" applyFont="1" applyFill="1" applyBorder="1" applyAlignment="1">
      <alignment vertical="center"/>
    </xf>
    <xf numFmtId="4" fontId="4" fillId="4" borderId="10" xfId="0" applyNumberFormat="1" applyFont="1" applyFill="1" applyBorder="1" applyAlignment="1">
      <alignment vertical="center"/>
    </xf>
    <xf numFmtId="0" fontId="0" fillId="4" borderId="11" xfId="0" applyFont="1" applyFill="1" applyBorder="1" applyAlignment="1">
      <alignment vertical="center"/>
    </xf>
    <xf numFmtId="0" fontId="4" fillId="0" borderId="0" xfId="0" applyFont="1" applyAlignment="1">
      <alignment horizontal="left" vertical="center" wrapText="1"/>
    </xf>
    <xf numFmtId="0" fontId="4" fillId="0" borderId="0" xfId="0" applyFont="1" applyAlignment="1">
      <alignment vertical="center"/>
    </xf>
    <xf numFmtId="165" fontId="3" fillId="0" borderId="0" xfId="0" applyNumberFormat="1" applyFont="1" applyAlignment="1">
      <alignment horizontal="left" vertical="center"/>
    </xf>
    <xf numFmtId="0" fontId="3" fillId="0" borderId="0" xfId="0" applyFont="1" applyAlignment="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3" fillId="5" borderId="9" xfId="0" applyFont="1" applyFill="1" applyBorder="1" applyAlignment="1">
      <alignment horizontal="center" vertical="center"/>
    </xf>
    <xf numFmtId="0" fontId="3" fillId="5" borderId="10" xfId="0" applyFont="1" applyFill="1" applyBorder="1" applyAlignment="1">
      <alignment horizontal="left" vertical="center"/>
    </xf>
    <xf numFmtId="0" fontId="3" fillId="5" borderId="10" xfId="0" applyFont="1" applyFill="1" applyBorder="1" applyAlignment="1">
      <alignment horizontal="center" vertical="center"/>
    </xf>
    <xf numFmtId="0" fontId="3" fillId="5" borderId="10" xfId="0" applyFont="1" applyFill="1" applyBorder="1" applyAlignment="1">
      <alignment horizontal="right" vertical="center"/>
    </xf>
    <xf numFmtId="4" fontId="27" fillId="0" borderId="0" xfId="0" applyNumberFormat="1"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4" fontId="27" fillId="0" borderId="0" xfId="0" applyNumberFormat="1" applyFont="1" applyAlignment="1">
      <alignment horizontal="right" vertical="center"/>
    </xf>
    <xf numFmtId="4" fontId="8" fillId="0" borderId="0" xfId="0" applyNumberFormat="1" applyFont="1" applyAlignment="1">
      <alignment vertical="center"/>
    </xf>
    <xf numFmtId="0" fontId="8" fillId="0" borderId="0" xfId="0" applyFont="1" applyAlignment="1">
      <alignment vertical="center"/>
    </xf>
    <xf numFmtId="0" fontId="30" fillId="0" borderId="0" xfId="0" applyFont="1" applyAlignment="1">
      <alignment horizontal="left" vertical="center" wrapText="1"/>
    </xf>
    <xf numFmtId="4" fontId="23" fillId="0" borderId="0" xfId="0" applyNumberFormat="1" applyFont="1" applyAlignment="1">
      <alignment horizontal="right" vertical="center"/>
    </xf>
    <xf numFmtId="4" fontId="23" fillId="0" borderId="0" xfId="0" applyNumberFormat="1" applyFont="1" applyAlignment="1">
      <alignment vertical="center"/>
    </xf>
    <xf numFmtId="0" fontId="16" fillId="3" borderId="0" xfId="0" applyFont="1" applyFill="1" applyAlignment="1">
      <alignment horizontal="center" vertical="center"/>
    </xf>
    <xf numFmtId="0" fontId="0" fillId="0" borderId="0" xfId="0"/>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4" fillId="0" borderId="0" xfId="0" applyFont="1" applyBorder="1" applyAlignment="1">
      <alignment horizontal="left" vertical="center" wrapText="1"/>
    </xf>
    <xf numFmtId="0" fontId="0" fillId="0" borderId="0" xfId="0" applyFont="1" applyBorder="1" applyAlignment="1">
      <alignment vertical="center"/>
    </xf>
    <xf numFmtId="0" fontId="0" fillId="0" borderId="0" xfId="0"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0" fillId="0" borderId="0" xfId="0" applyFont="1" applyAlignment="1">
      <alignment vertical="center"/>
    </xf>
    <xf numFmtId="0" fontId="32" fillId="2" borderId="0" xfId="1" applyFont="1" applyFill="1" applyAlignment="1" applyProtection="1">
      <alignment vertical="center"/>
    </xf>
    <xf numFmtId="0" fontId="43"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top"/>
      <protection locked="0"/>
    </xf>
    <xf numFmtId="0" fontId="42" fillId="0" borderId="34" xfId="0" applyFont="1" applyBorder="1" applyAlignment="1" applyProtection="1">
      <alignment horizontal="left"/>
      <protection locked="0"/>
    </xf>
    <xf numFmtId="0" fontId="41"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protection locked="0"/>
    </xf>
    <xf numFmtId="49" fontId="43" fillId="0" borderId="1" xfId="0" applyNumberFormat="1"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42" fillId="0" borderId="34" xfId="0" applyFont="1" applyBorder="1" applyAlignment="1" applyProtection="1">
      <alignment horizontal="left" wrapText="1"/>
      <protection locked="0"/>
    </xf>
    <xf numFmtId="0" fontId="49" fillId="0" borderId="1" xfId="2" applyFont="1" applyAlignment="1">
      <alignment horizontal="left" vertical="center"/>
    </xf>
    <xf numFmtId="4" fontId="49" fillId="0" borderId="1" xfId="2" applyNumberFormat="1" applyFont="1" applyAlignment="1">
      <alignment horizontal="right" vertical="center"/>
    </xf>
    <xf numFmtId="2" fontId="49" fillId="0" borderId="1" xfId="2" applyNumberFormat="1" applyFont="1" applyAlignment="1">
      <alignment horizontal="center" vertical="center"/>
    </xf>
    <xf numFmtId="0" fontId="49" fillId="0" borderId="1" xfId="2" applyNumberFormat="1" applyFont="1" applyAlignment="1">
      <alignment horizontal="center" vertical="center"/>
    </xf>
    <xf numFmtId="0" fontId="49" fillId="0" borderId="1" xfId="2" applyFont="1" applyAlignment="1">
      <alignment horizontal="center" vertical="center"/>
    </xf>
    <xf numFmtId="49" fontId="49" fillId="0" borderId="1" xfId="2" applyNumberFormat="1" applyFont="1" applyAlignment="1">
      <alignment horizontal="left" vertical="center"/>
    </xf>
    <xf numFmtId="0" fontId="50" fillId="0" borderId="1" xfId="2" applyFont="1" applyAlignment="1">
      <alignment horizontal="right" vertical="center"/>
    </xf>
    <xf numFmtId="0" fontId="50" fillId="0" borderId="1" xfId="2" applyFont="1" applyAlignment="1">
      <alignment horizontal="left" vertical="center"/>
    </xf>
    <xf numFmtId="2" fontId="50" fillId="0" borderId="1" xfId="2" applyNumberFormat="1" applyFont="1" applyAlignment="1">
      <alignment horizontal="center" vertical="center"/>
    </xf>
    <xf numFmtId="0" fontId="51" fillId="0" borderId="37" xfId="2" applyFont="1" applyBorder="1" applyAlignment="1">
      <alignment horizontal="left" vertical="center"/>
    </xf>
    <xf numFmtId="4" fontId="51" fillId="0" borderId="37" xfId="2" applyNumberFormat="1" applyFont="1" applyFill="1" applyBorder="1" applyAlignment="1">
      <alignment vertical="center"/>
    </xf>
    <xf numFmtId="4" fontId="52" fillId="0" borderId="37" xfId="2" applyNumberFormat="1" applyFont="1" applyFill="1" applyBorder="1" applyAlignment="1" applyProtection="1">
      <alignment horizontal="right" vertical="center"/>
      <protection hidden="1"/>
    </xf>
    <xf numFmtId="0" fontId="51" fillId="0" borderId="37" xfId="2" applyNumberFormat="1" applyFont="1" applyFill="1" applyBorder="1" applyAlignment="1">
      <alignment horizontal="center" vertical="center"/>
    </xf>
    <xf numFmtId="49" fontId="51" fillId="0" borderId="37" xfId="2" applyNumberFormat="1" applyFont="1" applyFill="1" applyBorder="1" applyAlignment="1">
      <alignment horizontal="center" vertical="center"/>
    </xf>
    <xf numFmtId="0" fontId="51" fillId="0" borderId="37" xfId="2" applyFont="1" applyFill="1" applyBorder="1" applyAlignment="1">
      <alignment horizontal="left" vertical="center"/>
    </xf>
    <xf numFmtId="49" fontId="51" fillId="0" borderId="37" xfId="2" applyNumberFormat="1" applyFont="1" applyBorder="1" applyAlignment="1">
      <alignment horizontal="center" vertical="center"/>
    </xf>
    <xf numFmtId="4" fontId="51" fillId="0" borderId="37" xfId="2" applyNumberFormat="1" applyFont="1" applyBorder="1" applyAlignment="1">
      <alignment horizontal="right" vertical="center" wrapText="1"/>
    </xf>
    <xf numFmtId="0" fontId="51" fillId="0" borderId="37" xfId="2" applyNumberFormat="1" applyFont="1" applyBorder="1" applyAlignment="1">
      <alignment horizontal="center" vertical="center" wrapText="1"/>
    </xf>
    <xf numFmtId="0" fontId="51" fillId="6" borderId="37" xfId="2" applyFont="1" applyFill="1" applyBorder="1" applyAlignment="1">
      <alignment horizontal="center" vertical="center"/>
    </xf>
    <xf numFmtId="0" fontId="49" fillId="6" borderId="37" xfId="2" applyFont="1" applyFill="1" applyBorder="1" applyAlignment="1">
      <alignment horizontal="left" vertical="center"/>
    </xf>
    <xf numFmtId="49" fontId="51" fillId="0" borderId="37" xfId="2" applyNumberFormat="1" applyFont="1" applyBorder="1" applyAlignment="1">
      <alignment horizontal="left" vertical="center" wrapText="1"/>
    </xf>
    <xf numFmtId="0" fontId="51" fillId="6" borderId="37" xfId="2" applyFont="1" applyFill="1" applyBorder="1" applyAlignment="1">
      <alignment horizontal="left" vertical="center"/>
    </xf>
    <xf numFmtId="4" fontId="53" fillId="7" borderId="37" xfId="2" applyNumberFormat="1" applyFont="1" applyFill="1" applyBorder="1" applyAlignment="1">
      <alignment horizontal="right" vertical="center" wrapText="1"/>
    </xf>
    <xf numFmtId="0" fontId="53" fillId="7" borderId="37" xfId="2" applyFont="1" applyFill="1" applyBorder="1" applyAlignment="1">
      <alignment vertical="center"/>
    </xf>
    <xf numFmtId="49" fontId="53" fillId="7" borderId="37" xfId="2" applyNumberFormat="1" applyFont="1" applyFill="1" applyBorder="1" applyAlignment="1">
      <alignment horizontal="center" vertical="center"/>
    </xf>
    <xf numFmtId="4" fontId="52" fillId="0" borderId="37" xfId="2" applyNumberFormat="1" applyFont="1" applyFill="1" applyBorder="1" applyAlignment="1" applyProtection="1">
      <alignment vertical="center" wrapText="1"/>
      <protection hidden="1"/>
    </xf>
    <xf numFmtId="0" fontId="51" fillId="0" borderId="37" xfId="2" applyFont="1" applyBorder="1" applyAlignment="1">
      <alignment horizontal="center" vertical="center" wrapText="1"/>
    </xf>
    <xf numFmtId="49" fontId="54" fillId="0" borderId="37" xfId="2" applyNumberFormat="1" applyFont="1" applyFill="1" applyBorder="1" applyAlignment="1">
      <alignment horizontal="left" vertical="center" wrapText="1"/>
    </xf>
    <xf numFmtId="4" fontId="51" fillId="0" borderId="37" xfId="2" applyNumberFormat="1" applyFont="1" applyFill="1" applyBorder="1" applyAlignment="1" applyProtection="1">
      <alignment vertical="center"/>
      <protection hidden="1"/>
    </xf>
    <xf numFmtId="49" fontId="51" fillId="0" borderId="37" xfId="2" applyNumberFormat="1" applyFont="1" applyFill="1" applyBorder="1" applyAlignment="1">
      <alignment horizontal="left" vertical="center" wrapText="1"/>
    </xf>
    <xf numFmtId="4" fontId="55" fillId="0" borderId="37" xfId="2" applyNumberFormat="1" applyFont="1" applyBorder="1" applyAlignment="1">
      <alignment horizontal="center" vertical="center" wrapText="1"/>
    </xf>
    <xf numFmtId="0" fontId="55" fillId="0" borderId="37" xfId="2" applyNumberFormat="1" applyFont="1" applyBorder="1" applyAlignment="1">
      <alignment horizontal="center" vertical="center" wrapText="1"/>
    </xf>
    <xf numFmtId="0" fontId="55" fillId="0" borderId="37" xfId="2" applyFont="1" applyBorder="1" applyAlignment="1">
      <alignment horizontal="center" vertical="center"/>
    </xf>
    <xf numFmtId="49" fontId="55" fillId="0" borderId="37" xfId="2" applyNumberFormat="1" applyFont="1" applyBorder="1" applyAlignment="1">
      <alignment horizontal="center" vertical="center"/>
    </xf>
    <xf numFmtId="4" fontId="56" fillId="0" borderId="37" xfId="2" applyNumberFormat="1" applyFont="1" applyFill="1" applyBorder="1" applyAlignment="1">
      <alignment horizontal="right" vertical="center"/>
    </xf>
    <xf numFmtId="0" fontId="57" fillId="0" borderId="37" xfId="2" applyFont="1" applyFill="1" applyBorder="1" applyAlignment="1">
      <alignment horizontal="right" vertical="center"/>
    </xf>
    <xf numFmtId="0" fontId="57" fillId="7" borderId="37" xfId="2" applyFont="1" applyFill="1" applyBorder="1" applyAlignment="1">
      <alignment vertical="center"/>
    </xf>
    <xf numFmtId="0" fontId="57" fillId="7" borderId="37" xfId="2" applyFont="1" applyFill="1" applyBorder="1" applyAlignment="1">
      <alignment horizontal="right" vertical="center"/>
    </xf>
    <xf numFmtId="49" fontId="57" fillId="7" borderId="37" xfId="2" applyNumberFormat="1" applyFont="1" applyFill="1" applyBorder="1" applyAlignment="1">
      <alignment vertical="center"/>
    </xf>
    <xf numFmtId="0" fontId="49" fillId="0" borderId="1" xfId="2" applyFont="1" applyAlignment="1" applyProtection="1">
      <alignment horizontal="left" vertical="center"/>
    </xf>
    <xf numFmtId="4" fontId="51" fillId="0" borderId="1" xfId="2" applyNumberFormat="1" applyFont="1" applyAlignment="1" applyProtection="1">
      <alignment horizontal="right" vertical="center"/>
    </xf>
    <xf numFmtId="4" fontId="49" fillId="0" borderId="1" xfId="2" applyNumberFormat="1" applyFont="1" applyAlignment="1" applyProtection="1">
      <alignment horizontal="center" vertical="center"/>
    </xf>
    <xf numFmtId="0" fontId="49" fillId="0" borderId="1" xfId="2" applyNumberFormat="1" applyFont="1" applyAlignment="1" applyProtection="1">
      <alignment horizontal="center" vertical="center"/>
    </xf>
    <xf numFmtId="0" fontId="49" fillId="0" borderId="1" xfId="2" applyFont="1" applyAlignment="1" applyProtection="1">
      <alignment horizontal="center" vertical="center" wrapText="1"/>
    </xf>
    <xf numFmtId="49" fontId="49" fillId="0" borderId="1" xfId="2" applyNumberFormat="1" applyFont="1" applyAlignment="1" applyProtection="1">
      <alignment horizontal="center" vertical="center"/>
    </xf>
    <xf numFmtId="49" fontId="49" fillId="0" borderId="1" xfId="2" applyNumberFormat="1" applyFont="1" applyAlignment="1" applyProtection="1">
      <alignment horizontal="left" vertical="center"/>
    </xf>
    <xf numFmtId="4" fontId="51" fillId="0" borderId="1" xfId="2" applyNumberFormat="1" applyFont="1" applyFill="1" applyAlignment="1" applyProtection="1">
      <alignment horizontal="right" vertical="center"/>
    </xf>
    <xf numFmtId="4" fontId="49" fillId="0" borderId="1" xfId="2" applyNumberFormat="1" applyFont="1" applyFill="1" applyAlignment="1" applyProtection="1">
      <alignment horizontal="center" vertical="center"/>
    </xf>
    <xf numFmtId="0" fontId="49" fillId="0" borderId="1" xfId="2" applyNumberFormat="1" applyFont="1" applyFill="1" applyAlignment="1" applyProtection="1">
      <alignment horizontal="center" vertical="center"/>
    </xf>
    <xf numFmtId="0" fontId="49" fillId="0" borderId="1" xfId="2" applyFont="1" applyFill="1" applyAlignment="1" applyProtection="1">
      <alignment horizontal="center" vertical="center" wrapText="1"/>
    </xf>
    <xf numFmtId="49" fontId="49" fillId="0" borderId="1" xfId="2" applyNumberFormat="1" applyFont="1" applyFill="1" applyAlignment="1" applyProtection="1">
      <alignment horizontal="center" vertical="center"/>
    </xf>
    <xf numFmtId="49" fontId="49" fillId="0" borderId="1" xfId="2" applyNumberFormat="1" applyFont="1" applyFill="1" applyAlignment="1" applyProtection="1">
      <alignment horizontal="left" vertical="center"/>
    </xf>
    <xf numFmtId="4" fontId="50" fillId="0" borderId="37" xfId="2" applyNumberFormat="1" applyFont="1" applyFill="1" applyBorder="1" applyAlignment="1" applyProtection="1">
      <alignment horizontal="right" vertical="center" wrapText="1"/>
      <protection locked="0"/>
    </xf>
    <xf numFmtId="4" fontId="58" fillId="0" borderId="37" xfId="2" applyNumberFormat="1" applyFont="1" applyFill="1" applyBorder="1" applyAlignment="1" applyProtection="1">
      <alignment vertical="center"/>
      <protection locked="0"/>
    </xf>
    <xf numFmtId="0" fontId="58" fillId="0" borderId="37" xfId="2" applyNumberFormat="1" applyFont="1" applyFill="1" applyBorder="1" applyAlignment="1" applyProtection="1">
      <alignment horizontal="center" vertical="center"/>
      <protection locked="0"/>
    </xf>
    <xf numFmtId="0" fontId="50" fillId="0" borderId="37" xfId="2" applyFont="1" applyFill="1" applyBorder="1" applyAlignment="1" applyProtection="1">
      <alignment horizontal="center" vertical="center"/>
    </xf>
    <xf numFmtId="49" fontId="50" fillId="0" borderId="37" xfId="2" applyNumberFormat="1" applyFont="1" applyFill="1" applyBorder="1" applyAlignment="1" applyProtection="1">
      <alignment horizontal="center" vertical="center" wrapText="1"/>
      <protection locked="0"/>
    </xf>
    <xf numFmtId="49" fontId="50" fillId="0" borderId="37" xfId="2" applyNumberFormat="1" applyFont="1" applyFill="1" applyBorder="1" applyAlignment="1" applyProtection="1">
      <alignment horizontal="center" vertical="center"/>
      <protection locked="0"/>
    </xf>
    <xf numFmtId="0" fontId="58" fillId="0" borderId="37" xfId="2" applyFont="1" applyFill="1" applyBorder="1" applyAlignment="1">
      <alignment horizontal="left" vertical="center" wrapText="1"/>
    </xf>
    <xf numFmtId="0" fontId="50" fillId="0" borderId="1" xfId="2" applyFont="1" applyAlignment="1" applyProtection="1">
      <alignment horizontal="left" vertical="center"/>
    </xf>
    <xf numFmtId="4" fontId="51" fillId="0" borderId="37" xfId="2" applyNumberFormat="1" applyFont="1" applyFill="1" applyBorder="1" applyAlignment="1" applyProtection="1">
      <alignment horizontal="right" vertical="center" wrapText="1"/>
      <protection locked="0"/>
    </xf>
    <xf numFmtId="0" fontId="51" fillId="0" borderId="37" xfId="2" applyNumberFormat="1" applyFont="1" applyFill="1" applyBorder="1" applyAlignment="1" applyProtection="1">
      <alignment horizontal="center" vertical="center"/>
      <protection locked="0"/>
    </xf>
    <xf numFmtId="0" fontId="51" fillId="0" borderId="37" xfId="2" applyFont="1" applyFill="1" applyBorder="1" applyAlignment="1" applyProtection="1">
      <alignment horizontal="center" vertical="center"/>
      <protection hidden="1"/>
    </xf>
    <xf numFmtId="0" fontId="51" fillId="0" borderId="38" xfId="2" applyFont="1" applyFill="1" applyBorder="1" applyAlignment="1" applyProtection="1">
      <alignment horizontal="center" vertical="center" wrapText="1"/>
      <protection hidden="1"/>
    </xf>
    <xf numFmtId="0" fontId="51" fillId="0" borderId="37" xfId="2" applyFont="1" applyFill="1" applyBorder="1" applyAlignment="1" applyProtection="1">
      <alignment horizontal="center" vertical="center" wrapText="1"/>
      <protection hidden="1"/>
    </xf>
    <xf numFmtId="0" fontId="51" fillId="0" borderId="37" xfId="2" applyNumberFormat="1" applyFont="1" applyFill="1" applyBorder="1" applyAlignment="1" applyProtection="1">
      <alignment horizontal="left" vertical="center" wrapText="1"/>
      <protection hidden="1"/>
    </xf>
    <xf numFmtId="49" fontId="51" fillId="0" borderId="37" xfId="2" applyNumberFormat="1" applyFont="1" applyFill="1" applyBorder="1" applyAlignment="1" applyProtection="1">
      <alignment horizontal="center" vertical="center"/>
      <protection locked="0"/>
    </xf>
    <xf numFmtId="4" fontId="51" fillId="0" borderId="37" xfId="2" applyNumberFormat="1" applyFont="1" applyFill="1" applyBorder="1" applyAlignment="1" applyProtection="1">
      <alignment vertical="center" wrapText="1"/>
      <protection locked="0"/>
    </xf>
    <xf numFmtId="0" fontId="51" fillId="0" borderId="37" xfId="2" applyFont="1" applyFill="1" applyBorder="1" applyAlignment="1" applyProtection="1">
      <alignment horizontal="center" vertical="center"/>
      <protection locked="0"/>
    </xf>
    <xf numFmtId="4" fontId="52" fillId="0" borderId="37" xfId="2" applyNumberFormat="1" applyFont="1" applyFill="1" applyBorder="1" applyAlignment="1" applyProtection="1">
      <alignment horizontal="right" vertical="center"/>
      <protection locked="0"/>
    </xf>
    <xf numFmtId="0" fontId="51" fillId="8" borderId="37" xfId="2" applyNumberFormat="1" applyFont="1" applyFill="1" applyBorder="1" applyAlignment="1" applyProtection="1">
      <alignment horizontal="center" vertical="center"/>
      <protection locked="0"/>
    </xf>
    <xf numFmtId="0" fontId="51" fillId="8" borderId="37" xfId="2" applyFont="1" applyFill="1" applyBorder="1" applyAlignment="1" applyProtection="1">
      <alignment horizontal="center" vertical="center"/>
      <protection locked="0"/>
    </xf>
    <xf numFmtId="0" fontId="51" fillId="8" borderId="37" xfId="2" applyFont="1" applyFill="1" applyBorder="1" applyAlignment="1" applyProtection="1">
      <alignment horizontal="center" vertical="center" wrapText="1"/>
      <protection hidden="1"/>
    </xf>
    <xf numFmtId="0" fontId="51" fillId="0" borderId="37" xfId="2" applyFont="1" applyFill="1" applyBorder="1" applyAlignment="1" applyProtection="1">
      <alignment horizontal="left" vertical="center" wrapText="1"/>
      <protection hidden="1"/>
    </xf>
    <xf numFmtId="4" fontId="54" fillId="0" borderId="37" xfId="2" applyNumberFormat="1" applyFont="1" applyFill="1" applyBorder="1" applyAlignment="1" applyProtection="1">
      <alignment horizontal="right" vertical="center" wrapText="1"/>
      <protection locked="0"/>
    </xf>
    <xf numFmtId="0" fontId="51" fillId="0" borderId="37" xfId="2" applyFont="1" applyFill="1" applyBorder="1" applyAlignment="1">
      <alignment horizontal="center" vertical="center" wrapText="1"/>
    </xf>
    <xf numFmtId="0" fontId="59" fillId="0" borderId="37" xfId="2" applyFont="1" applyFill="1" applyBorder="1" applyAlignment="1">
      <alignment horizontal="center" vertical="center" wrapText="1"/>
    </xf>
    <xf numFmtId="49" fontId="51" fillId="0" borderId="37" xfId="2" applyNumberFormat="1" applyFont="1" applyFill="1" applyBorder="1" applyAlignment="1" applyProtection="1">
      <alignment horizontal="left" vertical="center" wrapText="1"/>
      <protection hidden="1"/>
    </xf>
    <xf numFmtId="0" fontId="51" fillId="0" borderId="37" xfId="2" applyNumberFormat="1" applyFont="1" applyFill="1" applyBorder="1" applyAlignment="1" applyProtection="1">
      <alignment horizontal="center" vertical="center" wrapText="1"/>
      <protection locked="0"/>
    </xf>
    <xf numFmtId="0" fontId="51" fillId="0" borderId="37" xfId="2" applyFont="1" applyFill="1" applyBorder="1" applyAlignment="1" applyProtection="1">
      <alignment horizontal="center" vertical="center" wrapText="1"/>
    </xf>
    <xf numFmtId="49" fontId="51" fillId="0" borderId="37" xfId="2" applyNumberFormat="1" applyFont="1" applyFill="1" applyBorder="1" applyAlignment="1" applyProtection="1">
      <alignment horizontal="center" vertical="center" wrapText="1"/>
      <protection hidden="1"/>
    </xf>
    <xf numFmtId="0" fontId="51" fillId="0" borderId="37" xfId="2" quotePrefix="1" applyFont="1" applyFill="1" applyBorder="1" applyAlignment="1" applyProtection="1">
      <alignment horizontal="center" vertical="center" wrapText="1"/>
      <protection hidden="1"/>
    </xf>
    <xf numFmtId="4" fontId="51" fillId="0" borderId="37" xfId="2" applyNumberFormat="1" applyFont="1" applyFill="1" applyBorder="1" applyAlignment="1" applyProtection="1">
      <alignment horizontal="right" vertical="center"/>
      <protection locked="0"/>
    </xf>
    <xf numFmtId="0" fontId="51" fillId="0" borderId="37" xfId="2" applyFont="1" applyFill="1" applyBorder="1" applyAlignment="1">
      <alignment horizontal="left" vertical="center" wrapText="1"/>
    </xf>
    <xf numFmtId="0" fontId="51" fillId="0" borderId="37" xfId="2" applyFont="1" applyFill="1" applyBorder="1" applyAlignment="1">
      <alignment horizontal="center" vertical="center"/>
    </xf>
    <xf numFmtId="0" fontId="51" fillId="0" borderId="37" xfId="2" applyFont="1" applyBorder="1" applyAlignment="1" applyProtection="1">
      <alignment horizontal="center" vertical="center" wrapText="1"/>
      <protection hidden="1"/>
    </xf>
    <xf numFmtId="0" fontId="51" fillId="6" borderId="37" xfId="2" applyNumberFormat="1" applyFont="1" applyFill="1" applyBorder="1" applyAlignment="1" applyProtection="1">
      <alignment horizontal="left" vertical="center" wrapText="1"/>
      <protection hidden="1"/>
    </xf>
    <xf numFmtId="0" fontId="51" fillId="0" borderId="37" xfId="2" applyNumberFormat="1" applyFont="1" applyFill="1" applyBorder="1" applyAlignment="1" applyProtection="1">
      <alignment vertical="center" wrapText="1"/>
      <protection hidden="1"/>
    </xf>
    <xf numFmtId="4" fontId="51" fillId="0" borderId="37" xfId="2" applyNumberFormat="1" applyFont="1" applyBorder="1" applyAlignment="1" applyProtection="1">
      <alignment horizontal="right" vertical="center" wrapText="1"/>
      <protection locked="0"/>
    </xf>
    <xf numFmtId="4" fontId="51" fillId="0" borderId="37" xfId="2" applyNumberFormat="1" applyFont="1" applyFill="1" applyBorder="1" applyAlignment="1" applyProtection="1">
      <alignment vertical="center"/>
      <protection locked="0"/>
    </xf>
    <xf numFmtId="0" fontId="51" fillId="0" borderId="37" xfId="2" applyFont="1" applyBorder="1" applyAlignment="1" applyProtection="1">
      <alignment horizontal="center" vertical="center" wrapText="1"/>
      <protection locked="0"/>
    </xf>
    <xf numFmtId="49" fontId="51" fillId="6" borderId="37" xfId="2" applyNumberFormat="1" applyFont="1" applyFill="1" applyBorder="1" applyAlignment="1" applyProtection="1">
      <alignment horizontal="center" vertical="center" wrapText="1"/>
      <protection locked="0"/>
    </xf>
    <xf numFmtId="49" fontId="51" fillId="6" borderId="37" xfId="2" applyNumberFormat="1" applyFont="1" applyFill="1" applyBorder="1" applyAlignment="1" applyProtection="1">
      <alignment horizontal="center" vertical="center"/>
      <protection locked="0"/>
    </xf>
    <xf numFmtId="0" fontId="51" fillId="8" borderId="37" xfId="2" applyFont="1" applyFill="1" applyBorder="1" applyAlignment="1" applyProtection="1">
      <alignment horizontal="left" vertical="center" wrapText="1"/>
      <protection hidden="1"/>
    </xf>
    <xf numFmtId="0" fontId="51" fillId="0" borderId="38" xfId="2" applyFont="1" applyBorder="1" applyAlignment="1" applyProtection="1">
      <alignment horizontal="center" vertical="center" wrapText="1"/>
      <protection hidden="1"/>
    </xf>
    <xf numFmtId="0" fontId="51" fillId="0" borderId="1" xfId="2" applyFont="1" applyAlignment="1" applyProtection="1">
      <alignment horizontal="left" vertical="center"/>
    </xf>
    <xf numFmtId="49" fontId="51" fillId="0" borderId="37" xfId="2" applyNumberFormat="1" applyFont="1" applyFill="1" applyBorder="1" applyAlignment="1" applyProtection="1">
      <alignment vertical="center" wrapText="1"/>
      <protection hidden="1"/>
    </xf>
    <xf numFmtId="49" fontId="51" fillId="0" borderId="38" xfId="2" applyNumberFormat="1" applyFont="1" applyFill="1" applyBorder="1" applyAlignment="1" applyProtection="1">
      <alignment horizontal="center" vertical="center" wrapText="1"/>
      <protection hidden="1"/>
    </xf>
    <xf numFmtId="0" fontId="49" fillId="0" borderId="37" xfId="2" applyFont="1" applyFill="1" applyBorder="1" applyAlignment="1" applyProtection="1">
      <alignment horizontal="center" vertical="center"/>
      <protection hidden="1"/>
    </xf>
    <xf numFmtId="49" fontId="51" fillId="0" borderId="38" xfId="2" applyNumberFormat="1" applyFont="1" applyFill="1" applyBorder="1" applyAlignment="1" applyProtection="1">
      <alignment horizontal="center" vertical="center" wrapText="1"/>
      <protection locked="0"/>
    </xf>
    <xf numFmtId="0" fontId="51" fillId="0" borderId="37" xfId="2" applyNumberFormat="1" applyFont="1" applyFill="1" applyBorder="1" applyAlignment="1" applyProtection="1">
      <alignment horizontal="left" vertical="center" wrapText="1"/>
      <protection locked="0"/>
    </xf>
    <xf numFmtId="4" fontId="53" fillId="7" borderId="37" xfId="2" applyNumberFormat="1" applyFont="1" applyFill="1" applyBorder="1" applyAlignment="1" applyProtection="1">
      <alignment horizontal="right" vertical="center"/>
      <protection locked="0"/>
    </xf>
    <xf numFmtId="0" fontId="53" fillId="7" borderId="37" xfId="2" applyFont="1" applyFill="1" applyBorder="1" applyAlignment="1" applyProtection="1">
      <alignment horizontal="left" vertical="center"/>
      <protection locked="0"/>
    </xf>
    <xf numFmtId="0" fontId="53" fillId="7" borderId="37" xfId="2" applyFont="1" applyFill="1" applyBorder="1" applyAlignment="1" applyProtection="1">
      <alignment horizontal="left" vertical="center" wrapText="1"/>
      <protection locked="0"/>
    </xf>
    <xf numFmtId="49" fontId="53" fillId="7" borderId="37" xfId="2" applyNumberFormat="1" applyFont="1" applyFill="1" applyBorder="1" applyAlignment="1" applyProtection="1">
      <alignment horizontal="center" vertical="center"/>
      <protection locked="0"/>
    </xf>
    <xf numFmtId="4" fontId="50" fillId="0" borderId="37" xfId="2" applyNumberFormat="1" applyFont="1" applyBorder="1" applyAlignment="1" applyProtection="1">
      <alignment horizontal="left" vertical="center"/>
    </xf>
    <xf numFmtId="0" fontId="50" fillId="0" borderId="37" xfId="2" applyFont="1" applyBorder="1" applyAlignment="1" applyProtection="1">
      <alignment horizontal="left" vertical="center"/>
    </xf>
    <xf numFmtId="49" fontId="50" fillId="0" borderId="37" xfId="2" applyNumberFormat="1" applyFont="1" applyBorder="1" applyAlignment="1" applyProtection="1">
      <alignment horizontal="left" vertical="center"/>
    </xf>
    <xf numFmtId="0" fontId="51" fillId="0" borderId="37" xfId="2" applyNumberFormat="1" applyFont="1" applyBorder="1" applyAlignment="1">
      <alignment horizontal="center" vertical="center"/>
    </xf>
    <xf numFmtId="0" fontId="51" fillId="0" borderId="37" xfId="2" applyFont="1" applyFill="1" applyBorder="1" applyAlignment="1" applyProtection="1">
      <alignment horizontal="center" vertical="center" wrapText="1"/>
      <protection locked="0"/>
    </xf>
    <xf numFmtId="0" fontId="52" fillId="0" borderId="37" xfId="3" applyFont="1" applyFill="1" applyBorder="1" applyProtection="1"/>
    <xf numFmtId="49" fontId="54" fillId="0" borderId="37" xfId="2" applyNumberFormat="1" applyFont="1" applyFill="1" applyBorder="1" applyAlignment="1" applyProtection="1">
      <alignment horizontal="center" vertical="center" wrapText="1"/>
      <protection locked="0"/>
    </xf>
    <xf numFmtId="0" fontId="61" fillId="0" borderId="37" xfId="2" applyFont="1" applyFill="1" applyBorder="1" applyAlignment="1" applyProtection="1">
      <alignment horizontal="center" vertical="center" wrapText="1"/>
      <protection hidden="1"/>
    </xf>
    <xf numFmtId="49" fontId="54" fillId="0" borderId="37" xfId="2" applyNumberFormat="1" applyFont="1" applyFill="1" applyBorder="1" applyAlignment="1" applyProtection="1">
      <alignment horizontal="left" vertical="center" wrapText="1"/>
      <protection locked="0"/>
    </xf>
    <xf numFmtId="0" fontId="49" fillId="0" borderId="37" xfId="2" applyFont="1" applyFill="1" applyBorder="1" applyAlignment="1" applyProtection="1">
      <alignment horizontal="center" vertical="center" wrapText="1"/>
      <protection hidden="1"/>
    </xf>
    <xf numFmtId="0" fontId="49" fillId="0" borderId="37" xfId="2" applyFont="1" applyBorder="1" applyAlignment="1">
      <alignment horizontal="left" vertical="center"/>
    </xf>
    <xf numFmtId="0" fontId="49" fillId="0" borderId="37" xfId="2" applyFont="1" applyBorder="1" applyAlignment="1" applyProtection="1">
      <alignment horizontal="center" vertical="center"/>
      <protection locked="0"/>
    </xf>
    <xf numFmtId="49" fontId="49" fillId="0" borderId="37" xfId="2" applyNumberFormat="1" applyFont="1" applyBorder="1" applyAlignment="1" applyProtection="1">
      <alignment horizontal="center" vertical="center" wrapText="1"/>
      <protection locked="0"/>
    </xf>
    <xf numFmtId="0" fontId="49" fillId="0" borderId="37" xfId="2" applyFont="1" applyFill="1" applyBorder="1" applyAlignment="1">
      <alignment horizontal="left" vertical="center"/>
    </xf>
    <xf numFmtId="49" fontId="54" fillId="0" borderId="37" xfId="2" applyNumberFormat="1" applyFont="1" applyFill="1" applyBorder="1" applyAlignment="1" applyProtection="1">
      <alignment horizontal="left" vertical="center" wrapText="1"/>
      <protection hidden="1"/>
    </xf>
    <xf numFmtId="49" fontId="51" fillId="0" borderId="37" xfId="2" applyNumberFormat="1" applyFont="1" applyFill="1" applyBorder="1" applyAlignment="1" applyProtection="1">
      <alignment horizontal="left" vertical="center"/>
      <protection locked="0"/>
    </xf>
    <xf numFmtId="49" fontId="51" fillId="0" borderId="38" xfId="2" applyNumberFormat="1" applyFont="1" applyFill="1" applyBorder="1" applyAlignment="1" applyProtection="1">
      <alignment horizontal="center" vertical="center"/>
      <protection locked="0"/>
    </xf>
    <xf numFmtId="0" fontId="53" fillId="7" borderId="39" xfId="2" applyFont="1" applyFill="1" applyBorder="1" applyAlignment="1" applyProtection="1">
      <alignment vertical="center"/>
      <protection locked="0"/>
    </xf>
    <xf numFmtId="0" fontId="53" fillId="7" borderId="40" xfId="2" applyFont="1" applyFill="1" applyBorder="1" applyAlignment="1" applyProtection="1">
      <alignment vertical="center"/>
      <protection locked="0"/>
    </xf>
    <xf numFmtId="0" fontId="53" fillId="7" borderId="41" xfId="2" applyFont="1" applyFill="1" applyBorder="1" applyAlignment="1" applyProtection="1">
      <alignment vertical="center"/>
      <protection locked="0"/>
    </xf>
    <xf numFmtId="4" fontId="50" fillId="0" borderId="37" xfId="2" applyNumberFormat="1" applyFont="1" applyFill="1" applyBorder="1" applyAlignment="1" applyProtection="1">
      <alignment vertical="center"/>
      <protection locked="0"/>
    </xf>
    <xf numFmtId="4" fontId="58" fillId="0" borderId="37" xfId="2" applyNumberFormat="1" applyFont="1" applyFill="1" applyBorder="1" applyAlignment="1" applyProtection="1">
      <alignment vertical="center"/>
      <protection hidden="1"/>
    </xf>
    <xf numFmtId="0" fontId="50" fillId="0" borderId="37" xfId="2" applyNumberFormat="1" applyFont="1" applyFill="1" applyBorder="1" applyAlignment="1" applyProtection="1">
      <alignment horizontal="center" vertical="center"/>
      <protection hidden="1"/>
    </xf>
    <xf numFmtId="0" fontId="50" fillId="0" borderId="37" xfId="2" applyFont="1" applyFill="1" applyBorder="1" applyAlignment="1" applyProtection="1">
      <alignment horizontal="center" vertical="center" wrapText="1"/>
      <protection hidden="1"/>
    </xf>
    <xf numFmtId="0" fontId="50" fillId="0" borderId="37" xfId="2" applyFont="1" applyFill="1" applyBorder="1" applyAlignment="1">
      <alignment horizontal="center" vertical="center" wrapText="1"/>
    </xf>
    <xf numFmtId="49" fontId="58" fillId="0" borderId="37" xfId="2" applyNumberFormat="1" applyFont="1" applyFill="1" applyBorder="1" applyAlignment="1">
      <alignment horizontal="left" vertical="center" wrapText="1"/>
    </xf>
    <xf numFmtId="49" fontId="51" fillId="0" borderId="37" xfId="2" applyNumberFormat="1" applyFont="1" applyFill="1" applyBorder="1" applyAlignment="1" applyProtection="1">
      <alignment horizontal="center" vertical="center" wrapText="1"/>
      <protection locked="0"/>
    </xf>
    <xf numFmtId="0" fontId="51" fillId="0" borderId="37" xfId="2" applyNumberFormat="1" applyFont="1" applyBorder="1" applyAlignment="1" applyProtection="1">
      <alignment horizontal="center" vertical="center"/>
      <protection locked="0"/>
    </xf>
    <xf numFmtId="0" fontId="51" fillId="0" borderId="37" xfId="2" applyNumberFormat="1" applyFont="1" applyFill="1" applyBorder="1" applyAlignment="1" applyProtection="1">
      <alignment horizontal="center" vertical="center"/>
      <protection hidden="1"/>
    </xf>
    <xf numFmtId="4" fontId="53" fillId="7" borderId="37" xfId="2" applyNumberFormat="1" applyFont="1" applyFill="1" applyBorder="1" applyAlignment="1" applyProtection="1">
      <alignment horizontal="right" vertical="center" wrapText="1"/>
      <protection locked="0"/>
    </xf>
    <xf numFmtId="49" fontId="53" fillId="7" borderId="37" xfId="2" applyNumberFormat="1" applyFont="1" applyFill="1" applyBorder="1" applyAlignment="1" applyProtection="1">
      <alignment horizontal="center" vertical="center" wrapText="1"/>
      <protection locked="0"/>
    </xf>
    <xf numFmtId="4" fontId="50" fillId="0" borderId="37" xfId="2" applyNumberFormat="1" applyFont="1" applyFill="1" applyBorder="1" applyAlignment="1" applyProtection="1">
      <alignment vertical="center"/>
      <protection hidden="1"/>
    </xf>
    <xf numFmtId="0" fontId="50" fillId="0" borderId="37" xfId="2" applyNumberFormat="1" applyFont="1" applyFill="1" applyBorder="1" applyAlignment="1" applyProtection="1">
      <alignment horizontal="center" vertical="center"/>
      <protection locked="0"/>
    </xf>
    <xf numFmtId="0" fontId="50" fillId="0" borderId="37" xfId="2" applyFont="1" applyFill="1" applyBorder="1" applyAlignment="1" applyProtection="1">
      <alignment horizontal="center" vertical="center" wrapText="1"/>
      <protection locked="0"/>
    </xf>
    <xf numFmtId="0" fontId="50" fillId="0" borderId="38" xfId="2" applyFont="1" applyFill="1" applyBorder="1" applyAlignment="1" applyProtection="1">
      <alignment horizontal="center" vertical="center" wrapText="1"/>
      <protection hidden="1"/>
    </xf>
    <xf numFmtId="0" fontId="50" fillId="0" borderId="37" xfId="2" applyNumberFormat="1" applyFont="1" applyFill="1" applyBorder="1" applyAlignment="1" applyProtection="1">
      <alignment horizontal="left" vertical="center" wrapText="1"/>
      <protection hidden="1"/>
    </xf>
    <xf numFmtId="49" fontId="51" fillId="0" borderId="37" xfId="2" applyNumberFormat="1" applyFont="1" applyFill="1" applyBorder="1" applyAlignment="1" applyProtection="1">
      <alignment horizontal="left" vertical="center" wrapText="1"/>
      <protection locked="0"/>
    </xf>
    <xf numFmtId="4" fontId="62" fillId="0" borderId="37" xfId="2" applyNumberFormat="1" applyFont="1" applyBorder="1" applyAlignment="1" applyProtection="1">
      <alignment horizontal="center" vertical="center"/>
    </xf>
    <xf numFmtId="4" fontId="55" fillId="0" borderId="37" xfId="2" applyNumberFormat="1" applyFont="1" applyBorder="1" applyAlignment="1" applyProtection="1">
      <alignment horizontal="center" vertical="center"/>
    </xf>
    <xf numFmtId="0" fontId="55" fillId="0" borderId="37" xfId="2" applyNumberFormat="1" applyFont="1" applyBorder="1" applyAlignment="1" applyProtection="1">
      <alignment horizontal="center" vertical="center"/>
    </xf>
    <xf numFmtId="0" fontId="55" fillId="0" borderId="37" xfId="2" applyFont="1" applyBorder="1" applyAlignment="1" applyProtection="1">
      <alignment horizontal="center" vertical="center" wrapText="1"/>
    </xf>
    <xf numFmtId="49" fontId="55" fillId="0" borderId="37" xfId="2" applyNumberFormat="1" applyFont="1" applyBorder="1" applyAlignment="1" applyProtection="1">
      <alignment horizontal="center" vertical="center"/>
    </xf>
    <xf numFmtId="0" fontId="63" fillId="0" borderId="1" xfId="2" applyFont="1" applyAlignment="1" applyProtection="1">
      <alignment horizontal="left" vertical="center"/>
    </xf>
    <xf numFmtId="4" fontId="56" fillId="0" borderId="37" xfId="2" applyNumberFormat="1" applyFont="1" applyFill="1" applyBorder="1" applyAlignment="1" applyProtection="1">
      <alignment horizontal="right" vertical="center"/>
      <protection locked="0"/>
    </xf>
    <xf numFmtId="0" fontId="57" fillId="0" borderId="39" xfId="2" applyFont="1" applyFill="1" applyBorder="1" applyAlignment="1" applyProtection="1">
      <alignment vertical="center"/>
    </xf>
    <xf numFmtId="0" fontId="57" fillId="0" borderId="40" xfId="2" applyFont="1" applyFill="1" applyBorder="1" applyAlignment="1" applyProtection="1">
      <alignment vertical="center"/>
    </xf>
    <xf numFmtId="49" fontId="57" fillId="0" borderId="41" xfId="2" applyNumberFormat="1" applyFont="1" applyFill="1" applyBorder="1" applyAlignment="1" applyProtection="1">
      <alignment vertical="center"/>
    </xf>
    <xf numFmtId="0" fontId="49" fillId="0" borderId="1" xfId="2" applyFont="1" applyFill="1" applyAlignment="1" applyProtection="1">
      <alignment horizontal="left" vertical="center"/>
    </xf>
    <xf numFmtId="0" fontId="57" fillId="7" borderId="39" xfId="2" applyFont="1" applyFill="1" applyBorder="1" applyAlignment="1" applyProtection="1">
      <alignment vertical="center"/>
    </xf>
    <xf numFmtId="0" fontId="57" fillId="7" borderId="40" xfId="2" applyFont="1" applyFill="1" applyBorder="1" applyAlignment="1" applyProtection="1">
      <alignment vertical="center"/>
    </xf>
    <xf numFmtId="49" fontId="57" fillId="7" borderId="41" xfId="2" applyNumberFormat="1" applyFont="1" applyFill="1" applyBorder="1" applyAlignment="1" applyProtection="1">
      <alignment vertical="center"/>
    </xf>
    <xf numFmtId="0" fontId="49" fillId="0" borderId="1" xfId="2" applyFont="1" applyProtection="1"/>
    <xf numFmtId="0" fontId="64" fillId="0" borderId="1" xfId="2" applyFont="1" applyProtection="1"/>
    <xf numFmtId="0" fontId="49" fillId="0" borderId="1" xfId="2" applyFont="1" applyProtection="1">
      <protection locked="0"/>
    </xf>
    <xf numFmtId="0" fontId="64" fillId="0" borderId="1" xfId="2" applyFont="1" applyProtection="1">
      <protection locked="0"/>
    </xf>
    <xf numFmtId="0" fontId="51" fillId="0" borderId="37" xfId="2" applyFont="1" applyBorder="1" applyAlignment="1">
      <alignment horizontal="left" vertical="center" wrapText="1"/>
    </xf>
    <xf numFmtId="0" fontId="49" fillId="0" borderId="1" xfId="2" applyFont="1" applyFill="1" applyProtection="1"/>
    <xf numFmtId="0" fontId="49" fillId="0" borderId="1" xfId="2" applyFont="1" applyFill="1" applyProtection="1">
      <protection locked="0"/>
    </xf>
    <xf numFmtId="0" fontId="49" fillId="0" borderId="37" xfId="2" applyFont="1" applyBorder="1" applyProtection="1">
      <protection locked="0"/>
    </xf>
    <xf numFmtId="0" fontId="49" fillId="0" borderId="39" xfId="2" applyFont="1" applyBorder="1" applyProtection="1">
      <protection locked="0"/>
    </xf>
    <xf numFmtId="0" fontId="49" fillId="0" borderId="40" xfId="2" applyFont="1" applyBorder="1" applyProtection="1">
      <protection locked="0"/>
    </xf>
    <xf numFmtId="0" fontId="49" fillId="0" borderId="41" xfId="2" applyFont="1" applyBorder="1" applyProtection="1">
      <protection locked="0"/>
    </xf>
    <xf numFmtId="0" fontId="64" fillId="0" borderId="37" xfId="2" applyFont="1" applyBorder="1" applyProtection="1">
      <protection locked="0"/>
    </xf>
    <xf numFmtId="4" fontId="49" fillId="0" borderId="37" xfId="4" applyNumberFormat="1" applyFont="1" applyBorder="1" applyAlignment="1" applyProtection="1">
      <alignment horizontal="right" vertical="center"/>
      <protection locked="0"/>
    </xf>
    <xf numFmtId="0" fontId="51" fillId="0" borderId="37" xfId="2" applyNumberFormat="1" applyFont="1" applyBorder="1" applyAlignment="1" applyProtection="1">
      <alignment horizontal="left" vertical="center"/>
      <protection locked="0"/>
    </xf>
    <xf numFmtId="49" fontId="51" fillId="0" borderId="37" xfId="2" applyNumberFormat="1" applyFont="1" applyBorder="1" applyAlignment="1" applyProtection="1">
      <alignment horizontal="center" vertical="center"/>
      <protection locked="0"/>
    </xf>
    <xf numFmtId="4" fontId="64" fillId="7" borderId="37" xfId="4" applyNumberFormat="1" applyFont="1" applyFill="1" applyBorder="1" applyAlignment="1" applyProtection="1">
      <alignment horizontal="right" vertical="center"/>
      <protection locked="0"/>
    </xf>
    <xf numFmtId="0" fontId="64" fillId="7" borderId="37" xfId="2" applyNumberFormat="1" applyFont="1" applyFill="1" applyBorder="1" applyAlignment="1" applyProtection="1">
      <alignment horizontal="center" vertical="center"/>
      <protection locked="0"/>
    </xf>
    <xf numFmtId="0" fontId="64" fillId="7" borderId="37" xfId="2" applyNumberFormat="1" applyFont="1" applyFill="1" applyBorder="1" applyAlignment="1" applyProtection="1">
      <alignment horizontal="center" vertical="center"/>
      <protection locked="0"/>
    </xf>
    <xf numFmtId="0" fontId="51" fillId="0" borderId="39" xfId="2" applyNumberFormat="1" applyFont="1" applyBorder="1" applyAlignment="1" applyProtection="1">
      <alignment horizontal="left" vertical="center"/>
      <protection locked="0"/>
    </xf>
    <xf numFmtId="0" fontId="51" fillId="0" borderId="40" xfId="2" applyNumberFormat="1" applyFont="1" applyBorder="1" applyAlignment="1" applyProtection="1">
      <alignment horizontal="left" vertical="center"/>
      <protection locked="0"/>
    </xf>
    <xf numFmtId="0" fontId="51" fillId="0" borderId="41" xfId="2" applyNumberFormat="1" applyFont="1" applyBorder="1" applyAlignment="1" applyProtection="1">
      <alignment horizontal="left" vertical="center"/>
      <protection locked="0"/>
    </xf>
    <xf numFmtId="0" fontId="64" fillId="7" borderId="39" xfId="2" applyNumberFormat="1" applyFont="1" applyFill="1" applyBorder="1" applyAlignment="1" applyProtection="1">
      <alignment horizontal="center" vertical="center"/>
      <protection locked="0"/>
    </xf>
    <xf numFmtId="0" fontId="64" fillId="7" borderId="40" xfId="2" applyNumberFormat="1" applyFont="1" applyFill="1" applyBorder="1" applyAlignment="1" applyProtection="1">
      <alignment horizontal="center" vertical="center"/>
      <protection locked="0"/>
    </xf>
    <xf numFmtId="0" fontId="64" fillId="7" borderId="41" xfId="2" applyNumberFormat="1" applyFont="1" applyFill="1" applyBorder="1" applyAlignment="1" applyProtection="1">
      <alignment horizontal="center" vertical="center"/>
      <protection locked="0"/>
    </xf>
    <xf numFmtId="49" fontId="55" fillId="0" borderId="37" xfId="4" applyNumberFormat="1" applyFont="1" applyBorder="1" applyAlignment="1" applyProtection="1">
      <alignment horizontal="right" vertical="center"/>
    </xf>
    <xf numFmtId="49" fontId="55" fillId="0" borderId="37" xfId="2" applyNumberFormat="1" applyFont="1" applyBorder="1" applyAlignment="1" applyProtection="1">
      <alignment horizontal="center" vertical="center"/>
    </xf>
    <xf numFmtId="0" fontId="66" fillId="0" borderId="1" xfId="2" applyFont="1" applyProtection="1"/>
    <xf numFmtId="4" fontId="67" fillId="0" borderId="37" xfId="4" applyNumberFormat="1" applyFont="1" applyBorder="1" applyAlignment="1" applyProtection="1">
      <alignment horizontal="right" vertical="center"/>
      <protection locked="0"/>
    </xf>
    <xf numFmtId="49" fontId="68" fillId="0" borderId="39" xfId="2" applyNumberFormat="1" applyFont="1" applyBorder="1" applyAlignment="1" applyProtection="1">
      <alignment horizontal="right" vertical="center"/>
    </xf>
    <xf numFmtId="49" fontId="68" fillId="0" borderId="40" xfId="2" applyNumberFormat="1" applyFont="1" applyBorder="1" applyAlignment="1" applyProtection="1">
      <alignment horizontal="right" vertical="center"/>
    </xf>
    <xf numFmtId="49" fontId="67" fillId="0" borderId="41" xfId="2" applyNumberFormat="1" applyFont="1" applyBorder="1" applyAlignment="1" applyProtection="1">
      <alignment horizontal="right" vertical="center"/>
    </xf>
    <xf numFmtId="49" fontId="57" fillId="7" borderId="39" xfId="2" applyNumberFormat="1" applyFont="1" applyFill="1" applyBorder="1" applyAlignment="1" applyProtection="1">
      <alignment horizontal="center" vertical="center"/>
    </xf>
    <xf numFmtId="49" fontId="57" fillId="7" borderId="40" xfId="2" applyNumberFormat="1" applyFont="1" applyFill="1" applyBorder="1" applyAlignment="1" applyProtection="1">
      <alignment horizontal="center" vertical="center"/>
    </xf>
    <xf numFmtId="49" fontId="57" fillId="7" borderId="41" xfId="2" applyNumberFormat="1" applyFont="1" applyFill="1" applyBorder="1" applyAlignment="1" applyProtection="1">
      <alignment horizontal="center" vertical="center"/>
    </xf>
    <xf numFmtId="49" fontId="49" fillId="0" borderId="39" xfId="2" applyNumberFormat="1" applyFont="1" applyBorder="1" applyAlignment="1" applyProtection="1">
      <alignment horizontal="center"/>
    </xf>
    <xf numFmtId="49" fontId="49" fillId="0" borderId="40" xfId="2" applyNumberFormat="1" applyFont="1" applyBorder="1" applyAlignment="1" applyProtection="1">
      <alignment horizontal="center"/>
    </xf>
    <xf numFmtId="49" fontId="49" fillId="0" borderId="36" xfId="2" applyNumberFormat="1" applyFont="1" applyBorder="1" applyAlignment="1" applyProtection="1">
      <alignment horizontal="center"/>
    </xf>
    <xf numFmtId="49" fontId="49" fillId="0" borderId="34" xfId="2" applyNumberFormat="1" applyFont="1" applyBorder="1" applyAlignment="1" applyProtection="1">
      <alignment horizontal="center"/>
    </xf>
    <xf numFmtId="49" fontId="49" fillId="0" borderId="35" xfId="2" applyNumberFormat="1" applyFont="1" applyBorder="1" applyAlignment="1" applyProtection="1">
      <alignment horizontal="center"/>
    </xf>
    <xf numFmtId="14" fontId="49" fillId="0" borderId="33" xfId="2" applyNumberFormat="1" applyFont="1" applyBorder="1" applyAlignment="1" applyProtection="1">
      <alignment horizontal="left"/>
      <protection locked="0"/>
    </xf>
    <xf numFmtId="14" fontId="49" fillId="0" borderId="1" xfId="2" applyNumberFormat="1" applyFont="1" applyBorder="1" applyAlignment="1" applyProtection="1">
      <alignment horizontal="left"/>
      <protection locked="0"/>
    </xf>
    <xf numFmtId="49" fontId="49" fillId="0" borderId="1" xfId="2" applyNumberFormat="1" applyFont="1" applyBorder="1" applyAlignment="1" applyProtection="1">
      <alignment horizontal="left"/>
    </xf>
    <xf numFmtId="49" fontId="49" fillId="0" borderId="32" xfId="2" applyNumberFormat="1" applyFont="1" applyBorder="1" applyAlignment="1" applyProtection="1">
      <alignment horizontal="left"/>
    </xf>
    <xf numFmtId="49" fontId="49" fillId="0" borderId="33" xfId="2" applyNumberFormat="1" applyFont="1" applyBorder="1" applyAlignment="1" applyProtection="1">
      <alignment horizontal="left"/>
      <protection locked="0"/>
    </xf>
    <xf numFmtId="49" fontId="49" fillId="0" borderId="1" xfId="2" applyNumberFormat="1" applyFont="1" applyBorder="1" applyAlignment="1" applyProtection="1">
      <alignment horizontal="left"/>
      <protection locked="0"/>
    </xf>
    <xf numFmtId="49" fontId="49" fillId="0" borderId="33" xfId="2" applyNumberFormat="1" applyFont="1" applyBorder="1" applyAlignment="1" applyProtection="1">
      <alignment horizontal="left"/>
    </xf>
    <xf numFmtId="49" fontId="49" fillId="0" borderId="31" xfId="2" applyNumberFormat="1" applyFont="1" applyBorder="1" applyAlignment="1" applyProtection="1">
      <alignment horizontal="center"/>
    </xf>
    <xf numFmtId="49" fontId="49" fillId="0" borderId="30" xfId="2" applyNumberFormat="1" applyFont="1" applyBorder="1" applyAlignment="1" applyProtection="1">
      <alignment horizontal="center"/>
    </xf>
    <xf numFmtId="49" fontId="49" fillId="0" borderId="29" xfId="2" applyNumberFormat="1" applyFont="1" applyBorder="1" applyAlignment="1" applyProtection="1">
      <alignment horizontal="center"/>
    </xf>
    <xf numFmtId="49" fontId="57" fillId="7" borderId="36" xfId="2" applyNumberFormat="1" applyFont="1" applyFill="1" applyBorder="1" applyAlignment="1" applyProtection="1">
      <alignment horizontal="center" vertical="center"/>
      <protection locked="0"/>
    </xf>
    <xf numFmtId="49" fontId="57" fillId="7" borderId="34" xfId="2" applyNumberFormat="1" applyFont="1" applyFill="1" applyBorder="1" applyAlignment="1" applyProtection="1">
      <alignment horizontal="center" vertical="center"/>
      <protection locked="0"/>
    </xf>
    <xf numFmtId="49" fontId="57" fillId="7" borderId="35" xfId="2" applyNumberFormat="1" applyFont="1" applyFill="1" applyBorder="1" applyAlignment="1" applyProtection="1">
      <alignment horizontal="center" vertical="center" wrapText="1"/>
      <protection locked="0"/>
    </xf>
    <xf numFmtId="49" fontId="49" fillId="7" borderId="33" xfId="2" applyNumberFormat="1" applyFont="1" applyFill="1" applyBorder="1" applyAlignment="1" applyProtection="1">
      <alignment horizontal="center"/>
    </xf>
    <xf numFmtId="49" fontId="49" fillId="7" borderId="1" xfId="2" applyNumberFormat="1" applyFont="1" applyFill="1" applyBorder="1" applyAlignment="1" applyProtection="1">
      <alignment horizontal="center"/>
    </xf>
    <xf numFmtId="49" fontId="49" fillId="7" borderId="32" xfId="2" applyNumberFormat="1" applyFont="1" applyFill="1" applyBorder="1" applyAlignment="1" applyProtection="1">
      <alignment horizontal="center"/>
    </xf>
    <xf numFmtId="49" fontId="49" fillId="7" borderId="31" xfId="2" applyNumberFormat="1" applyFont="1" applyFill="1" applyBorder="1" applyAlignment="1" applyProtection="1">
      <alignment horizontal="left"/>
    </xf>
    <xf numFmtId="49" fontId="49" fillId="7" borderId="30" xfId="2" applyNumberFormat="1" applyFont="1" applyFill="1" applyBorder="1" applyAlignment="1" applyProtection="1">
      <alignment horizontal="left"/>
    </xf>
    <xf numFmtId="49" fontId="49" fillId="7" borderId="29" xfId="2" applyNumberFormat="1" applyFont="1" applyFill="1" applyBorder="1" applyAlignment="1" applyProtection="1">
      <alignment horizontal="left"/>
    </xf>
    <xf numFmtId="0" fontId="70" fillId="0" borderId="1" xfId="5" applyFont="1" applyAlignment="1">
      <alignment vertical="top" wrapText="1"/>
    </xf>
    <xf numFmtId="168" fontId="70" fillId="0" borderId="1" xfId="5" applyNumberFormat="1" applyFont="1" applyAlignment="1">
      <alignment horizontal="center" vertical="top" wrapText="1"/>
    </xf>
    <xf numFmtId="0" fontId="70" fillId="0" borderId="1" xfId="5" applyFont="1" applyAlignment="1">
      <alignment horizontal="center" vertical="top" wrapText="1"/>
    </xf>
    <xf numFmtId="0" fontId="70" fillId="0" borderId="1" xfId="5" applyFont="1" applyAlignment="1">
      <alignment horizontal="left" vertical="top" wrapText="1"/>
    </xf>
    <xf numFmtId="49" fontId="70" fillId="0" borderId="1" xfId="5" applyNumberFormat="1" applyFont="1" applyAlignment="1">
      <alignment horizontal="left" vertical="top" wrapText="1"/>
    </xf>
    <xf numFmtId="49" fontId="70" fillId="0" borderId="1" xfId="5" applyNumberFormat="1" applyFont="1" applyAlignment="1">
      <alignment horizontal="left" vertical="top"/>
    </xf>
    <xf numFmtId="0" fontId="60" fillId="0" borderId="1" xfId="5" applyFont="1" applyBorder="1" applyAlignment="1">
      <alignment horizontal="center" vertical="top" wrapText="1"/>
    </xf>
    <xf numFmtId="0" fontId="60" fillId="0" borderId="1" xfId="5" applyFont="1" applyAlignment="1">
      <alignment horizontal="center" vertical="top" wrapText="1"/>
    </xf>
    <xf numFmtId="0" fontId="70" fillId="0" borderId="1" xfId="5" applyFont="1" applyBorder="1" applyAlignment="1">
      <alignment horizontal="center" vertical="top" wrapText="1"/>
    </xf>
    <xf numFmtId="0" fontId="69" fillId="0" borderId="1" xfId="5" applyAlignment="1">
      <alignment horizontal="center"/>
    </xf>
    <xf numFmtId="0" fontId="70" fillId="0" borderId="1" xfId="5" applyFont="1" applyAlignment="1">
      <alignment horizontal="center" vertical="top"/>
    </xf>
    <xf numFmtId="0" fontId="60" fillId="0" borderId="1" xfId="5" applyFont="1" applyAlignment="1">
      <alignment horizontal="left" vertical="top" wrapText="1"/>
    </xf>
    <xf numFmtId="0" fontId="70" fillId="0" borderId="1" xfId="5" applyFont="1" applyAlignment="1">
      <alignment wrapText="1"/>
    </xf>
    <xf numFmtId="0" fontId="60" fillId="0" borderId="1" xfId="5" applyFont="1" applyAlignment="1">
      <alignment horizontal="left"/>
    </xf>
    <xf numFmtId="0" fontId="69" fillId="0" borderId="1" xfId="5" applyAlignment="1">
      <alignment horizontal="center" vertical="top"/>
    </xf>
    <xf numFmtId="0" fontId="60" fillId="0" borderId="1" xfId="5" applyFont="1" applyAlignment="1" applyProtection="1">
      <alignment horizontal="left" vertical="top" wrapText="1"/>
      <protection locked="0"/>
    </xf>
    <xf numFmtId="0" fontId="71" fillId="0" borderId="1" xfId="5" applyFont="1" applyBorder="1" applyAlignment="1">
      <alignment horizontal="left" vertical="top" wrapText="1"/>
    </xf>
    <xf numFmtId="0" fontId="71" fillId="0" borderId="1" xfId="5" applyFont="1" applyAlignment="1">
      <alignment horizontal="left" vertical="top" wrapText="1"/>
    </xf>
    <xf numFmtId="0" fontId="72" fillId="0" borderId="1" xfId="5" applyFont="1" applyBorder="1" applyAlignment="1">
      <alignment horizontal="center" vertical="top" wrapText="1"/>
    </xf>
    <xf numFmtId="0" fontId="72" fillId="0" borderId="1" xfId="5" applyFont="1" applyAlignment="1">
      <alignment horizontal="center" vertical="top" wrapText="1"/>
    </xf>
    <xf numFmtId="0" fontId="70" fillId="0" borderId="1" xfId="5" applyFont="1" applyAlignment="1">
      <alignment horizontal="justify"/>
    </xf>
    <xf numFmtId="49" fontId="70" fillId="0" borderId="1" xfId="5" applyNumberFormat="1" applyFont="1" applyBorder="1" applyAlignment="1">
      <alignment horizontal="left" vertical="top" wrapText="1"/>
    </xf>
    <xf numFmtId="168" fontId="70" fillId="0" borderId="1" xfId="5" applyNumberFormat="1" applyFont="1" applyBorder="1" applyAlignment="1">
      <alignment horizontal="center" vertical="top" wrapText="1"/>
    </xf>
    <xf numFmtId="0" fontId="60" fillId="0" borderId="1" xfId="5" applyFont="1" applyBorder="1" applyAlignment="1">
      <alignment horizontal="left" vertical="top" wrapText="1"/>
    </xf>
    <xf numFmtId="0" fontId="73" fillId="0" borderId="1" xfId="5" applyFont="1" applyBorder="1" applyAlignment="1">
      <alignment horizontal="left" vertical="top" wrapText="1"/>
    </xf>
    <xf numFmtId="49" fontId="60" fillId="0" borderId="1" xfId="5" applyNumberFormat="1" applyFont="1" applyBorder="1" applyAlignment="1">
      <alignment horizontal="left" vertical="top" wrapText="1"/>
    </xf>
    <xf numFmtId="0" fontId="70" fillId="0" borderId="1" xfId="5" applyFont="1" applyBorder="1" applyAlignment="1">
      <alignment horizontal="left" vertical="top" wrapText="1"/>
    </xf>
    <xf numFmtId="49" fontId="70" fillId="0" borderId="1" xfId="5" applyNumberFormat="1" applyFont="1" applyBorder="1" applyAlignment="1">
      <alignment horizontal="left" vertical="center" wrapText="1"/>
    </xf>
    <xf numFmtId="49" fontId="73" fillId="0" borderId="1" xfId="5" applyNumberFormat="1" applyFont="1" applyBorder="1" applyAlignment="1">
      <alignment horizontal="left" vertical="center" wrapText="1"/>
    </xf>
    <xf numFmtId="49" fontId="74" fillId="0" borderId="1" xfId="5" applyNumberFormat="1" applyFont="1" applyBorder="1" applyAlignment="1">
      <alignment horizontal="left" vertical="center" wrapText="1"/>
    </xf>
    <xf numFmtId="49" fontId="60" fillId="0" borderId="1" xfId="5" applyNumberFormat="1" applyFont="1" applyBorder="1" applyAlignment="1">
      <alignment horizontal="left" vertical="center" wrapText="1"/>
    </xf>
    <xf numFmtId="0" fontId="70" fillId="0" borderId="1" xfId="5" applyFont="1" applyBorder="1" applyAlignment="1">
      <alignment horizontal="center"/>
    </xf>
    <xf numFmtId="49" fontId="74" fillId="0" borderId="1" xfId="5" applyNumberFormat="1" applyFont="1" applyBorder="1" applyAlignment="1">
      <alignment horizontal="left" vertical="center" wrapText="1"/>
    </xf>
    <xf numFmtId="0" fontId="70" fillId="0" borderId="1" xfId="5" applyFont="1" applyAlignment="1" applyProtection="1">
      <alignment horizontal="left" vertical="top" wrapText="1"/>
      <protection locked="0"/>
    </xf>
    <xf numFmtId="0" fontId="75" fillId="0" borderId="1" xfId="5" applyFont="1" applyAlignment="1">
      <alignment horizontal="left" vertical="top" wrapText="1"/>
    </xf>
    <xf numFmtId="0" fontId="69" fillId="0" borderId="1" xfId="5" applyFont="1" applyAlignment="1">
      <alignment horizontal="left" vertical="top" wrapText="1"/>
    </xf>
    <xf numFmtId="49" fontId="76" fillId="0" borderId="1" xfId="5" applyNumberFormat="1" applyFont="1" applyAlignment="1">
      <alignment horizontal="left" vertical="top" wrapText="1"/>
    </xf>
    <xf numFmtId="0" fontId="77" fillId="0" borderId="1" xfId="5" applyFont="1" applyAlignment="1">
      <alignment vertical="top" wrapText="1"/>
    </xf>
    <xf numFmtId="168" fontId="77" fillId="0" borderId="1" xfId="5" applyNumberFormat="1" applyFont="1" applyAlignment="1">
      <alignment horizontal="center" vertical="top" wrapText="1"/>
    </xf>
    <xf numFmtId="0" fontId="78" fillId="0" borderId="1" xfId="5" applyFont="1" applyBorder="1" applyAlignment="1">
      <alignment horizontal="center" vertical="top" wrapText="1"/>
    </xf>
    <xf numFmtId="0" fontId="78" fillId="0" borderId="1" xfId="5" applyFont="1" applyAlignment="1">
      <alignment horizontal="justify" vertical="top" wrapText="1"/>
    </xf>
    <xf numFmtId="49" fontId="77" fillId="0" borderId="1" xfId="5" applyNumberFormat="1" applyFont="1" applyAlignment="1">
      <alignment horizontal="left" vertical="top" wrapText="1"/>
    </xf>
    <xf numFmtId="0" fontId="78" fillId="0" borderId="1" xfId="5" applyFont="1" applyAlignment="1">
      <alignment horizontal="left" vertical="top" wrapText="1"/>
    </xf>
    <xf numFmtId="0" fontId="78" fillId="0" borderId="1" xfId="5" applyFont="1" applyAlignment="1" applyProtection="1">
      <alignment horizontal="left" vertical="top" wrapText="1"/>
      <protection locked="0"/>
    </xf>
    <xf numFmtId="3" fontId="77" fillId="0" borderId="1" xfId="5" applyNumberFormat="1" applyFont="1" applyBorder="1" applyAlignment="1">
      <alignment horizontal="center" vertical="top" wrapText="1"/>
    </xf>
    <xf numFmtId="3" fontId="77" fillId="0" borderId="1" xfId="5" applyNumberFormat="1" applyFont="1" applyFill="1" applyBorder="1" applyAlignment="1">
      <alignment horizontal="center" vertical="top" wrapText="1"/>
    </xf>
    <xf numFmtId="0" fontId="78" fillId="0" borderId="1" xfId="5" applyFont="1" applyBorder="1" applyAlignment="1">
      <alignment horizontal="left" vertical="top" wrapText="1"/>
    </xf>
    <xf numFmtId="49" fontId="77" fillId="0" borderId="1" xfId="5" applyNumberFormat="1" applyFont="1" applyBorder="1" applyAlignment="1">
      <alignment horizontal="left" vertical="top" wrapText="1"/>
    </xf>
    <xf numFmtId="0" fontId="77" fillId="0" borderId="1" xfId="5" applyFont="1" applyAlignment="1">
      <alignment horizontal="left" vertical="top" wrapText="1"/>
    </xf>
    <xf numFmtId="3" fontId="77" fillId="0" borderId="1" xfId="5" applyNumberFormat="1" applyFont="1" applyAlignment="1">
      <alignment vertical="top" wrapText="1"/>
    </xf>
    <xf numFmtId="3" fontId="78" fillId="0" borderId="1" xfId="5" applyNumberFormat="1" applyFont="1" applyBorder="1" applyAlignment="1">
      <alignment horizontal="center" vertical="top" wrapText="1"/>
    </xf>
    <xf numFmtId="0" fontId="77" fillId="0" borderId="1" xfId="5" applyFont="1" applyAlignment="1" applyProtection="1">
      <alignment horizontal="left" vertical="top" wrapText="1"/>
      <protection locked="0"/>
    </xf>
    <xf numFmtId="0" fontId="79" fillId="0" borderId="1" xfId="5" applyFont="1" applyBorder="1" applyAlignment="1">
      <alignment horizontal="center" vertical="top" wrapText="1"/>
    </xf>
    <xf numFmtId="3" fontId="80" fillId="0" borderId="1" xfId="5" applyNumberFormat="1" applyFont="1" applyBorder="1" applyAlignment="1">
      <alignment horizontal="center" vertical="top" wrapText="1"/>
    </xf>
    <xf numFmtId="3" fontId="80" fillId="0" borderId="1" xfId="5" applyNumberFormat="1" applyFont="1" applyFill="1" applyBorder="1" applyAlignment="1">
      <alignment horizontal="center" vertical="top" wrapText="1"/>
    </xf>
    <xf numFmtId="0" fontId="79" fillId="0" borderId="1" xfId="5" applyFont="1" applyAlignment="1">
      <alignment horizontal="left" vertical="top" wrapText="1"/>
    </xf>
    <xf numFmtId="49" fontId="80" fillId="0" borderId="1" xfId="5" applyNumberFormat="1" applyFont="1" applyBorder="1" applyAlignment="1">
      <alignment horizontal="left" vertical="top" wrapText="1"/>
    </xf>
    <xf numFmtId="0" fontId="79" fillId="0" borderId="37" xfId="5" applyFont="1" applyBorder="1" applyAlignment="1">
      <alignment horizontal="center" vertical="top" wrapText="1"/>
    </xf>
    <xf numFmtId="3" fontId="77" fillId="0" borderId="37" xfId="5" applyNumberFormat="1" applyFont="1" applyBorder="1" applyAlignment="1">
      <alignment horizontal="center" vertical="top" wrapText="1"/>
    </xf>
    <xf numFmtId="3" fontId="77" fillId="7" borderId="37" xfId="5" applyNumberFormat="1" applyFont="1" applyFill="1" applyBorder="1" applyAlignment="1">
      <alignment horizontal="center" vertical="top" wrapText="1"/>
    </xf>
    <xf numFmtId="0" fontId="78" fillId="0" borderId="37" xfId="5" applyFont="1" applyBorder="1" applyAlignment="1">
      <alignment horizontal="center" vertical="top" wrapText="1"/>
    </xf>
    <xf numFmtId="0" fontId="81" fillId="0" borderId="37" xfId="5" applyFont="1" applyBorder="1" applyAlignment="1">
      <alignment horizontal="left" vertical="top" wrapText="1"/>
    </xf>
    <xf numFmtId="49" fontId="77" fillId="0" borderId="37" xfId="5" applyNumberFormat="1" applyFont="1" applyBorder="1" applyAlignment="1">
      <alignment horizontal="left" vertical="top" wrapText="1"/>
    </xf>
    <xf numFmtId="0" fontId="77" fillId="0" borderId="37" xfId="5" applyFont="1" applyBorder="1" applyAlignment="1">
      <alignment horizontal="left" vertical="top" wrapText="1"/>
    </xf>
    <xf numFmtId="3" fontId="70" fillId="0" borderId="1" xfId="5" applyNumberFormat="1" applyFont="1" applyAlignment="1">
      <alignment horizontal="left" vertical="top" wrapText="1"/>
    </xf>
    <xf numFmtId="0" fontId="77" fillId="0" borderId="1" xfId="5" applyFont="1" applyBorder="1" applyAlignment="1">
      <alignment horizontal="left" vertical="top" wrapText="1"/>
    </xf>
    <xf numFmtId="49" fontId="82" fillId="0" borderId="1" xfId="5" applyNumberFormat="1" applyFont="1" applyAlignment="1">
      <alignment horizontal="left" vertical="top" wrapText="1"/>
    </xf>
    <xf numFmtId="3" fontId="70" fillId="0" borderId="1" xfId="5" applyNumberFormat="1" applyFont="1" applyAlignment="1">
      <alignment vertical="top" wrapText="1"/>
    </xf>
    <xf numFmtId="0" fontId="60" fillId="0" borderId="1" xfId="5" applyFont="1" applyFill="1" applyAlignment="1" applyProtection="1">
      <alignment wrapText="1"/>
      <protection locked="0"/>
    </xf>
    <xf numFmtId="0" fontId="77" fillId="0" borderId="37" xfId="5" applyFont="1" applyBorder="1" applyAlignment="1">
      <alignment horizontal="center" vertical="top" wrapText="1"/>
    </xf>
    <xf numFmtId="0" fontId="78" fillId="0" borderId="37" xfId="5" applyFont="1" applyBorder="1" applyAlignment="1">
      <alignment horizontal="left" vertical="top" wrapText="1"/>
    </xf>
    <xf numFmtId="0" fontId="78" fillId="7" borderId="37" xfId="5" applyFont="1" applyFill="1" applyBorder="1" applyAlignment="1">
      <alignment horizontal="center" vertical="top" wrapText="1"/>
    </xf>
    <xf numFmtId="0" fontId="79" fillId="0" borderId="37" xfId="5" applyFont="1" applyBorder="1" applyAlignment="1">
      <alignment horizontal="left" vertical="top" wrapText="1"/>
    </xf>
    <xf numFmtId="0" fontId="78" fillId="0" borderId="37" xfId="5" applyFont="1" applyFill="1" applyBorder="1" applyAlignment="1">
      <alignment horizontal="center" vertical="top" wrapText="1"/>
    </xf>
    <xf numFmtId="1" fontId="77" fillId="0" borderId="1" xfId="5" applyNumberFormat="1" applyFont="1" applyAlignment="1">
      <alignment horizontal="center" vertical="top" wrapText="1"/>
    </xf>
    <xf numFmtId="1" fontId="77" fillId="0" borderId="1" xfId="5" applyNumberFormat="1" applyFont="1" applyFill="1" applyAlignment="1">
      <alignment horizontal="center" vertical="top" wrapText="1"/>
    </xf>
    <xf numFmtId="0" fontId="89" fillId="0" borderId="1" xfId="5" applyFont="1" applyAlignment="1">
      <alignment horizontal="left" vertical="top" wrapText="1"/>
    </xf>
    <xf numFmtId="49" fontId="82" fillId="0" borderId="1" xfId="5" applyNumberFormat="1" applyFont="1" applyAlignment="1">
      <alignment horizontal="left" vertical="top" wrapText="1"/>
    </xf>
    <xf numFmtId="0" fontId="89" fillId="0" borderId="1" xfId="5" applyFont="1" applyAlignment="1">
      <alignment horizontal="left" vertical="top" wrapText="1"/>
    </xf>
    <xf numFmtId="0" fontId="77" fillId="0" borderId="1" xfId="5" applyFont="1" applyAlignment="1">
      <alignment horizontal="center" vertical="top" wrapText="1"/>
    </xf>
    <xf numFmtId="49" fontId="90" fillId="0" borderId="1" xfId="5" applyNumberFormat="1" applyFont="1" applyFill="1" applyBorder="1" applyAlignment="1">
      <alignment horizontal="left" vertical="center" wrapText="1"/>
    </xf>
    <xf numFmtId="3" fontId="78" fillId="7" borderId="37" xfId="5" applyNumberFormat="1" applyFont="1" applyFill="1" applyBorder="1" applyAlignment="1">
      <alignment horizontal="center" vertical="top" wrapText="1"/>
    </xf>
    <xf numFmtId="0" fontId="77" fillId="0" borderId="37" xfId="5" applyNumberFormat="1" applyFont="1" applyFill="1" applyBorder="1" applyAlignment="1" applyProtection="1">
      <alignment horizontal="left" vertical="top" wrapText="1"/>
      <protection locked="0"/>
    </xf>
    <xf numFmtId="0" fontId="77" fillId="0" borderId="37" xfId="6" applyFont="1" applyBorder="1" applyAlignment="1" applyProtection="1">
      <alignment horizontal="left" vertical="top" wrapText="1"/>
    </xf>
    <xf numFmtId="0" fontId="78" fillId="0" borderId="37" xfId="5" applyNumberFormat="1" applyFont="1" applyFill="1" applyBorder="1" applyAlignment="1" applyProtection="1">
      <alignment horizontal="left" vertical="top" wrapText="1"/>
      <protection locked="0"/>
    </xf>
    <xf numFmtId="49" fontId="90" fillId="7" borderId="1" xfId="5" applyNumberFormat="1" applyFont="1" applyFill="1" applyBorder="1" applyAlignment="1">
      <alignment horizontal="left" vertical="center" wrapText="1"/>
    </xf>
    <xf numFmtId="49" fontId="90" fillId="0" borderId="1" xfId="5" applyNumberFormat="1" applyFont="1" applyBorder="1" applyAlignment="1">
      <alignment horizontal="left" vertical="center" wrapText="1"/>
    </xf>
    <xf numFmtId="49" fontId="90" fillId="0" borderId="1" xfId="5" applyNumberFormat="1" applyFont="1" applyBorder="1" applyAlignment="1">
      <alignment horizontal="left" vertical="center" wrapText="1"/>
    </xf>
    <xf numFmtId="0" fontId="77" fillId="0" borderId="1" xfId="5" applyFont="1" applyBorder="1" applyAlignment="1">
      <alignment horizontal="center" vertical="center" wrapText="1"/>
    </xf>
    <xf numFmtId="169" fontId="77" fillId="0" borderId="1" xfId="5" applyNumberFormat="1" applyFont="1" applyBorder="1" applyAlignment="1">
      <alignment horizontal="center" vertical="top" wrapText="1"/>
    </xf>
    <xf numFmtId="49" fontId="77" fillId="0" borderId="1" xfId="5" applyNumberFormat="1" applyFont="1" applyBorder="1" applyAlignment="1">
      <alignment horizontal="center" vertical="center" wrapText="1"/>
    </xf>
    <xf numFmtId="0" fontId="77" fillId="0" borderId="1" xfId="5" applyFont="1" applyBorder="1" applyAlignment="1">
      <alignment horizontal="center" vertical="center" wrapText="1"/>
    </xf>
    <xf numFmtId="49" fontId="77" fillId="0" borderId="1" xfId="5" applyNumberFormat="1" applyFont="1" applyBorder="1" applyAlignment="1">
      <alignment horizontal="center" vertical="center" wrapText="1"/>
    </xf>
    <xf numFmtId="0" fontId="60" fillId="0" borderId="1" xfId="5" applyFont="1" applyFill="1"/>
    <xf numFmtId="168" fontId="93" fillId="9" borderId="42" xfId="7" applyNumberFormat="1" applyFont="1" applyFill="1" applyBorder="1" applyAlignment="1">
      <alignment vertical="center"/>
    </xf>
    <xf numFmtId="168" fontId="94" fillId="9" borderId="43" xfId="7" applyNumberFormat="1" applyFont="1" applyFill="1" applyBorder="1" applyAlignment="1">
      <alignment vertical="center"/>
    </xf>
    <xf numFmtId="168" fontId="94" fillId="9" borderId="44" xfId="7" applyNumberFormat="1" applyFont="1" applyFill="1" applyBorder="1" applyAlignment="1">
      <alignment vertical="center"/>
    </xf>
    <xf numFmtId="0" fontId="94" fillId="9" borderId="45" xfId="5" applyFont="1" applyFill="1" applyBorder="1" applyAlignment="1"/>
    <xf numFmtId="0" fontId="94" fillId="9" borderId="46" xfId="5" applyFont="1" applyFill="1" applyBorder="1" applyAlignment="1"/>
    <xf numFmtId="0" fontId="93" fillId="9" borderId="47" xfId="7" applyFont="1" applyFill="1" applyBorder="1" applyAlignment="1">
      <alignment vertical="center"/>
    </xf>
    <xf numFmtId="3" fontId="69" fillId="0" borderId="48" xfId="7" applyNumberFormat="1" applyFill="1" applyBorder="1" applyAlignment="1">
      <alignment vertical="center"/>
    </xf>
    <xf numFmtId="3" fontId="69" fillId="0" borderId="49" xfId="7" applyNumberFormat="1" applyFill="1" applyBorder="1" applyAlignment="1">
      <alignment vertical="center"/>
    </xf>
    <xf numFmtId="49" fontId="0" fillId="0" borderId="50" xfId="7" applyNumberFormat="1" applyFont="1" applyFill="1" applyBorder="1" applyAlignment="1">
      <alignment horizontal="left" vertical="center" wrapText="1"/>
    </xf>
    <xf numFmtId="49" fontId="0" fillId="0" borderId="51" xfId="7" applyNumberFormat="1" applyFont="1" applyFill="1" applyBorder="1" applyAlignment="1">
      <alignment horizontal="left" vertical="center" wrapText="1"/>
    </xf>
    <xf numFmtId="0" fontId="69" fillId="0" borderId="52" xfId="7" applyNumberFormat="1" applyFill="1" applyBorder="1" applyAlignment="1">
      <alignment vertical="center"/>
    </xf>
    <xf numFmtId="0" fontId="69" fillId="0" borderId="53" xfId="7" applyNumberFormat="1" applyFill="1" applyBorder="1" applyAlignment="1">
      <alignment vertical="center"/>
    </xf>
    <xf numFmtId="3" fontId="69" fillId="0" borderId="54" xfId="7" applyNumberFormat="1" applyFill="1" applyBorder="1" applyAlignment="1">
      <alignment vertical="center"/>
    </xf>
    <xf numFmtId="3" fontId="69" fillId="0" borderId="54" xfId="7" applyNumberFormat="1" applyFont="1" applyFill="1" applyBorder="1" applyAlignment="1">
      <alignment vertical="center"/>
    </xf>
    <xf numFmtId="3" fontId="69" fillId="0" borderId="49" xfId="7" applyNumberFormat="1" applyFont="1" applyFill="1" applyBorder="1" applyAlignment="1">
      <alignment vertical="center"/>
    </xf>
    <xf numFmtId="0" fontId="69" fillId="0" borderId="53" xfId="7" applyNumberFormat="1" applyFont="1" applyFill="1" applyBorder="1" applyAlignment="1">
      <alignment horizontal="center" vertical="center"/>
    </xf>
    <xf numFmtId="3" fontId="69" fillId="0" borderId="55" xfId="7" applyNumberFormat="1" applyFill="1" applyBorder="1" applyAlignment="1">
      <alignment vertical="center"/>
    </xf>
    <xf numFmtId="49" fontId="95" fillId="0" borderId="50" xfId="7" applyNumberFormat="1" applyFont="1" applyFill="1" applyBorder="1" applyAlignment="1">
      <alignment horizontal="left" vertical="center" wrapText="1"/>
    </xf>
    <xf numFmtId="49" fontId="95" fillId="0" borderId="51" xfId="7" applyNumberFormat="1" applyFont="1" applyFill="1" applyBorder="1" applyAlignment="1">
      <alignment horizontal="left" vertical="center" wrapText="1"/>
    </xf>
    <xf numFmtId="0" fontId="0" fillId="0" borderId="53" xfId="7" applyNumberFormat="1" applyFont="1" applyFill="1" applyBorder="1" applyAlignment="1">
      <alignment horizontal="center" vertical="center"/>
    </xf>
    <xf numFmtId="3" fontId="69" fillId="0" borderId="56" xfId="7" applyNumberFormat="1" applyFill="1" applyBorder="1" applyAlignment="1">
      <alignment vertical="center"/>
    </xf>
    <xf numFmtId="49" fontId="69" fillId="0" borderId="50" xfId="7" applyNumberFormat="1" applyFont="1" applyFill="1" applyBorder="1" applyAlignment="1">
      <alignment horizontal="left" vertical="center" wrapText="1"/>
    </xf>
    <xf numFmtId="49" fontId="69" fillId="0" borderId="51" xfId="7" applyNumberFormat="1" applyFont="1" applyFill="1" applyBorder="1" applyAlignment="1">
      <alignment horizontal="left" vertical="center" wrapText="1"/>
    </xf>
    <xf numFmtId="3" fontId="95" fillId="0" borderId="54" xfId="7" applyNumberFormat="1" applyFont="1" applyFill="1" applyBorder="1" applyAlignment="1">
      <alignment vertical="center"/>
    </xf>
    <xf numFmtId="3" fontId="95" fillId="0" borderId="49" xfId="7" applyNumberFormat="1" applyFont="1" applyFill="1" applyBorder="1" applyAlignment="1">
      <alignment vertical="center"/>
    </xf>
    <xf numFmtId="3" fontId="69" fillId="0" borderId="56" xfId="7" applyNumberFormat="1" applyFont="1" applyFill="1" applyBorder="1" applyAlignment="1">
      <alignment vertical="center"/>
    </xf>
    <xf numFmtId="49" fontId="69" fillId="0" borderId="50" xfId="7" applyNumberFormat="1" applyFont="1" applyFill="1" applyBorder="1" applyAlignment="1">
      <alignment horizontal="left" vertical="center" wrapText="1"/>
    </xf>
    <xf numFmtId="49" fontId="69" fillId="0" borderId="51" xfId="7" applyNumberFormat="1" applyFont="1" applyFill="1" applyBorder="1" applyAlignment="1">
      <alignment horizontal="left" vertical="center" wrapText="1"/>
    </xf>
    <xf numFmtId="3" fontId="69" fillId="0" borderId="55" xfId="7" applyNumberFormat="1" applyFont="1" applyFill="1" applyBorder="1" applyAlignment="1">
      <alignment vertical="center"/>
    </xf>
    <xf numFmtId="3" fontId="69" fillId="0" borderId="57" xfId="7" applyNumberFormat="1" applyFont="1" applyFill="1" applyBorder="1" applyAlignment="1">
      <alignment vertical="center"/>
    </xf>
    <xf numFmtId="49" fontId="69" fillId="0" borderId="58" xfId="7" applyNumberFormat="1" applyFont="1" applyFill="1" applyBorder="1" applyAlignment="1">
      <alignment horizontal="left" vertical="center" wrapText="1"/>
    </xf>
    <xf numFmtId="49" fontId="69" fillId="0" borderId="59" xfId="7" applyNumberFormat="1" applyFont="1" applyFill="1" applyBorder="1" applyAlignment="1">
      <alignment horizontal="left" vertical="center" wrapText="1"/>
    </xf>
    <xf numFmtId="0" fontId="69" fillId="0" borderId="60" xfId="7" applyNumberFormat="1" applyFill="1" applyBorder="1" applyAlignment="1">
      <alignment vertical="center"/>
    </xf>
    <xf numFmtId="0" fontId="69" fillId="0" borderId="61" xfId="7" applyNumberFormat="1" applyFont="1" applyFill="1" applyBorder="1" applyAlignment="1">
      <alignment horizontal="center" vertical="center"/>
    </xf>
    <xf numFmtId="0" fontId="52" fillId="0" borderId="42" xfId="8" applyNumberFormat="1" applyFont="1" applyFill="1" applyBorder="1" applyAlignment="1" applyProtection="1">
      <alignment horizontal="center" vertical="center" wrapText="1"/>
    </xf>
    <xf numFmtId="0" fontId="52" fillId="0" borderId="43" xfId="8" applyNumberFormat="1" applyFont="1" applyFill="1" applyBorder="1" applyAlignment="1" applyProtection="1">
      <alignment horizontal="center" vertical="center" wrapText="1"/>
    </xf>
    <xf numFmtId="0" fontId="52" fillId="0" borderId="44" xfId="8" applyNumberFormat="1" applyFont="1" applyFill="1" applyBorder="1" applyAlignment="1" applyProtection="1">
      <alignment horizontal="center" vertical="center" wrapText="1"/>
    </xf>
    <xf numFmtId="0" fontId="52" fillId="0" borderId="45" xfId="8" applyNumberFormat="1" applyFont="1" applyFill="1" applyBorder="1" applyAlignment="1" applyProtection="1">
      <alignment horizontal="center" vertical="center" wrapText="1"/>
    </xf>
    <xf numFmtId="0" fontId="52" fillId="0" borderId="46" xfId="8" applyNumberFormat="1" applyFont="1" applyFill="1" applyBorder="1" applyAlignment="1" applyProtection="1">
      <alignment horizontal="center" vertical="center" wrapText="1"/>
    </xf>
    <xf numFmtId="0" fontId="52" fillId="0" borderId="47" xfId="8" applyNumberFormat="1" applyFont="1" applyFill="1" applyBorder="1" applyAlignment="1" applyProtection="1">
      <alignment horizontal="center" vertical="center" wrapText="1"/>
    </xf>
    <xf numFmtId="0" fontId="52" fillId="0" borderId="62" xfId="8" applyNumberFormat="1" applyFont="1" applyFill="1" applyBorder="1" applyAlignment="1" applyProtection="1">
      <alignment horizontal="center"/>
    </xf>
    <xf numFmtId="0" fontId="52" fillId="0" borderId="63" xfId="8" applyNumberFormat="1" applyFont="1" applyFill="1" applyBorder="1" applyAlignment="1" applyProtection="1"/>
    <xf numFmtId="0" fontId="52" fillId="0" borderId="1" xfId="8" applyNumberFormat="1" applyFont="1" applyFill="1" applyBorder="1" applyAlignment="1" applyProtection="1"/>
    <xf numFmtId="0" fontId="52" fillId="0" borderId="64" xfId="8" applyNumberFormat="1" applyFont="1" applyFill="1" applyBorder="1" applyAlignment="1" applyProtection="1"/>
    <xf numFmtId="14" fontId="52" fillId="0" borderId="65" xfId="8" applyNumberFormat="1" applyFont="1" applyFill="1" applyBorder="1" applyAlignment="1" applyProtection="1">
      <alignment horizontal="left"/>
    </xf>
    <xf numFmtId="14" fontId="52" fillId="0" borderId="1" xfId="8" applyNumberFormat="1" applyFont="1" applyFill="1" applyBorder="1" applyAlignment="1" applyProtection="1"/>
    <xf numFmtId="0" fontId="60" fillId="0" borderId="65" xfId="5" applyFont="1" applyBorder="1"/>
    <xf numFmtId="0" fontId="60" fillId="0" borderId="1" xfId="5" applyFont="1" applyBorder="1"/>
    <xf numFmtId="170" fontId="52" fillId="0" borderId="1" xfId="9" applyNumberFormat="1" applyFont="1" applyFill="1" applyBorder="1" applyAlignment="1" applyProtection="1">
      <alignment vertical="center"/>
      <protection locked="0"/>
    </xf>
    <xf numFmtId="0" fontId="52" fillId="0" borderId="65" xfId="8" applyNumberFormat="1" applyFont="1" applyFill="1" applyBorder="1" applyAlignment="1" applyProtection="1"/>
    <xf numFmtId="0" fontId="96" fillId="0" borderId="1" xfId="8" applyNumberFormat="1" applyFont="1" applyFill="1" applyBorder="1" applyAlignment="1" applyProtection="1"/>
    <xf numFmtId="0" fontId="96" fillId="0" borderId="64" xfId="8" applyNumberFormat="1" applyFont="1" applyFill="1" applyBorder="1" applyAlignment="1" applyProtection="1"/>
    <xf numFmtId="0" fontId="52" fillId="0" borderId="65" xfId="8" applyNumberFormat="1" applyFont="1" applyFill="1" applyBorder="1" applyAlignment="1" applyProtection="1">
      <alignment horizontal="center"/>
    </xf>
    <xf numFmtId="0" fontId="97" fillId="0" borderId="66" xfId="8" applyNumberFormat="1" applyFont="1" applyFill="1" applyBorder="1" applyAlignment="1" applyProtection="1">
      <alignment horizontal="center"/>
    </xf>
    <xf numFmtId="0" fontId="97" fillId="0" borderId="67" xfId="8" applyNumberFormat="1" applyFont="1" applyFill="1" applyBorder="1" applyAlignment="1" applyProtection="1"/>
    <xf numFmtId="0" fontId="98" fillId="0" borderId="68" xfId="8" applyNumberFormat="1" applyFont="1" applyFill="1" applyBorder="1" applyAlignment="1" applyProtection="1"/>
  </cellXfs>
  <cellStyles count="10">
    <cellStyle name="Hypertextový odkaz" xfId="1" builtinId="8"/>
    <cellStyle name="Měna 2" xfId="4"/>
    <cellStyle name="Normální" xfId="0" builtinId="0" customBuiltin="1"/>
    <cellStyle name="Normální 2" xfId="2"/>
    <cellStyle name="normální 2 2" xfId="3"/>
    <cellStyle name="normální 2 3" xfId="6"/>
    <cellStyle name="Normální 3" xfId="5"/>
    <cellStyle name="normální_krycí list_soupis výkonů_vzt_stavební úpravy učiliště v Jh 306A" xfId="9"/>
    <cellStyle name="normální_soupis vykonu MaR- BOSCH III - Jh 306 Zvýšení výkonu chlazení" xfId="7"/>
    <cellStyle name="normální_soupis výkonů_vzt_stavební úpravy učiliště v Jh 306A" xfId="8"/>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5"/>
  <sheetViews>
    <sheetView showGridLines="0" tabSelected="1" workbookViewId="0">
      <pane ySplit="1" topLeftCell="A40"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6" t="s">
        <v>0</v>
      </c>
      <c r="B1" s="17"/>
      <c r="C1" s="17"/>
      <c r="D1" s="18" t="s">
        <v>1</v>
      </c>
      <c r="E1" s="17"/>
      <c r="F1" s="17"/>
      <c r="G1" s="17"/>
      <c r="H1" s="17"/>
      <c r="I1" s="17"/>
      <c r="J1" s="17"/>
      <c r="K1" s="19" t="s">
        <v>2</v>
      </c>
      <c r="L1" s="19"/>
      <c r="M1" s="19"/>
      <c r="N1" s="19"/>
      <c r="O1" s="19"/>
      <c r="P1" s="19"/>
      <c r="Q1" s="19"/>
      <c r="R1" s="19"/>
      <c r="S1" s="19"/>
      <c r="T1" s="17"/>
      <c r="U1" s="17"/>
      <c r="V1" s="17"/>
      <c r="W1" s="19" t="s">
        <v>3</v>
      </c>
      <c r="X1" s="19"/>
      <c r="Y1" s="19"/>
      <c r="Z1" s="19"/>
      <c r="AA1" s="19"/>
      <c r="AB1" s="19"/>
      <c r="AC1" s="19"/>
      <c r="AD1" s="19"/>
      <c r="AE1" s="19"/>
      <c r="AF1" s="19"/>
      <c r="AG1" s="19"/>
      <c r="AH1" s="19"/>
      <c r="AI1" s="20"/>
      <c r="AJ1" s="21"/>
      <c r="AK1" s="21"/>
      <c r="AL1" s="21"/>
      <c r="AM1" s="21"/>
      <c r="AN1" s="21"/>
      <c r="AO1" s="21"/>
      <c r="AP1" s="21"/>
      <c r="AQ1" s="21"/>
      <c r="AR1" s="21"/>
      <c r="AS1" s="21"/>
      <c r="AT1" s="21"/>
      <c r="AU1" s="21"/>
      <c r="AV1" s="21"/>
      <c r="AW1" s="21"/>
      <c r="AX1" s="21"/>
      <c r="AY1" s="21"/>
      <c r="AZ1" s="21"/>
      <c r="BA1" s="22" t="s">
        <v>4</v>
      </c>
      <c r="BB1" s="22" t="s">
        <v>5</v>
      </c>
      <c r="BC1" s="21"/>
      <c r="BD1" s="21"/>
      <c r="BE1" s="21"/>
      <c r="BF1" s="21"/>
      <c r="BG1" s="21"/>
      <c r="BH1" s="21"/>
      <c r="BI1" s="21"/>
      <c r="BJ1" s="21"/>
      <c r="BK1" s="21"/>
      <c r="BL1" s="21"/>
      <c r="BM1" s="21"/>
      <c r="BN1" s="21"/>
      <c r="BO1" s="21"/>
      <c r="BP1" s="21"/>
      <c r="BQ1" s="21"/>
      <c r="BR1" s="21"/>
      <c r="BT1" s="23" t="s">
        <v>6</v>
      </c>
      <c r="BU1" s="23" t="s">
        <v>6</v>
      </c>
      <c r="BV1" s="23" t="s">
        <v>7</v>
      </c>
    </row>
    <row r="2" spans="1:74" ht="36.950000000000003" customHeight="1">
      <c r="AR2" s="325" t="s">
        <v>8</v>
      </c>
      <c r="AS2" s="326"/>
      <c r="AT2" s="326"/>
      <c r="AU2" s="326"/>
      <c r="AV2" s="326"/>
      <c r="AW2" s="326"/>
      <c r="AX2" s="326"/>
      <c r="AY2" s="326"/>
      <c r="AZ2" s="326"/>
      <c r="BA2" s="326"/>
      <c r="BB2" s="326"/>
      <c r="BC2" s="326"/>
      <c r="BD2" s="326"/>
      <c r="BE2" s="326"/>
      <c r="BS2" s="24" t="s">
        <v>9</v>
      </c>
      <c r="BT2" s="24" t="s">
        <v>10</v>
      </c>
    </row>
    <row r="3" spans="1:74" ht="6.95" customHeight="1">
      <c r="B3" s="25"/>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7"/>
      <c r="BS3" s="24" t="s">
        <v>9</v>
      </c>
      <c r="BT3" s="24" t="s">
        <v>11</v>
      </c>
    </row>
    <row r="4" spans="1:74" ht="36.950000000000003" customHeight="1">
      <c r="B4" s="28"/>
      <c r="C4" s="29"/>
      <c r="D4" s="30" t="s">
        <v>12</v>
      </c>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31"/>
      <c r="AS4" s="32" t="s">
        <v>13</v>
      </c>
      <c r="BS4" s="24" t="s">
        <v>14</v>
      </c>
    </row>
    <row r="5" spans="1:74" ht="14.45" customHeight="1">
      <c r="B5" s="28"/>
      <c r="C5" s="29"/>
      <c r="D5" s="33" t="s">
        <v>15</v>
      </c>
      <c r="E5" s="29"/>
      <c r="F5" s="29"/>
      <c r="G5" s="29"/>
      <c r="H5" s="29"/>
      <c r="I5" s="29"/>
      <c r="J5" s="29"/>
      <c r="K5" s="290" t="s">
        <v>16</v>
      </c>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
      <c r="AQ5" s="31"/>
      <c r="BS5" s="24" t="s">
        <v>9</v>
      </c>
    </row>
    <row r="6" spans="1:74" ht="36.950000000000003" customHeight="1">
      <c r="B6" s="28"/>
      <c r="C6" s="29"/>
      <c r="D6" s="35" t="s">
        <v>17</v>
      </c>
      <c r="E6" s="29"/>
      <c r="F6" s="29"/>
      <c r="G6" s="29"/>
      <c r="H6" s="29"/>
      <c r="I6" s="29"/>
      <c r="J6" s="29"/>
      <c r="K6" s="292" t="s">
        <v>18</v>
      </c>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
      <c r="AQ6" s="31"/>
      <c r="BS6" s="24" t="s">
        <v>9</v>
      </c>
    </row>
    <row r="7" spans="1:74" ht="14.45" customHeight="1">
      <c r="B7" s="28"/>
      <c r="C7" s="29"/>
      <c r="D7" s="36" t="s">
        <v>19</v>
      </c>
      <c r="E7" s="29"/>
      <c r="F7" s="29"/>
      <c r="G7" s="29"/>
      <c r="H7" s="29"/>
      <c r="I7" s="29"/>
      <c r="J7" s="29"/>
      <c r="K7" s="34" t="s">
        <v>20</v>
      </c>
      <c r="L7" s="29"/>
      <c r="M7" s="29"/>
      <c r="N7" s="29"/>
      <c r="O7" s="29"/>
      <c r="P7" s="29"/>
      <c r="Q7" s="29"/>
      <c r="R7" s="29"/>
      <c r="S7" s="29"/>
      <c r="T7" s="29"/>
      <c r="U7" s="29"/>
      <c r="V7" s="29"/>
      <c r="W7" s="29"/>
      <c r="X7" s="29"/>
      <c r="Y7" s="29"/>
      <c r="Z7" s="29"/>
      <c r="AA7" s="29"/>
      <c r="AB7" s="29"/>
      <c r="AC7" s="29"/>
      <c r="AD7" s="29"/>
      <c r="AE7" s="29"/>
      <c r="AF7" s="29"/>
      <c r="AG7" s="29"/>
      <c r="AH7" s="29"/>
      <c r="AI7" s="29"/>
      <c r="AJ7" s="29"/>
      <c r="AK7" s="36" t="s">
        <v>21</v>
      </c>
      <c r="AL7" s="29"/>
      <c r="AM7" s="29"/>
      <c r="AN7" s="34" t="s">
        <v>22</v>
      </c>
      <c r="AO7" s="29"/>
      <c r="AP7" s="29"/>
      <c r="AQ7" s="31"/>
      <c r="BS7" s="24" t="s">
        <v>9</v>
      </c>
    </row>
    <row r="8" spans="1:74" ht="14.45" customHeight="1">
      <c r="B8" s="28"/>
      <c r="C8" s="29"/>
      <c r="D8" s="36" t="s">
        <v>23</v>
      </c>
      <c r="E8" s="29"/>
      <c r="F8" s="29"/>
      <c r="G8" s="29"/>
      <c r="H8" s="29"/>
      <c r="I8" s="29"/>
      <c r="J8" s="29"/>
      <c r="K8" s="34" t="s">
        <v>24</v>
      </c>
      <c r="L8" s="29"/>
      <c r="M8" s="29"/>
      <c r="N8" s="29"/>
      <c r="O8" s="29"/>
      <c r="P8" s="29"/>
      <c r="Q8" s="29"/>
      <c r="R8" s="29"/>
      <c r="S8" s="29"/>
      <c r="T8" s="29"/>
      <c r="U8" s="29"/>
      <c r="V8" s="29"/>
      <c r="W8" s="29"/>
      <c r="X8" s="29"/>
      <c r="Y8" s="29"/>
      <c r="Z8" s="29"/>
      <c r="AA8" s="29"/>
      <c r="AB8" s="29"/>
      <c r="AC8" s="29"/>
      <c r="AD8" s="29"/>
      <c r="AE8" s="29"/>
      <c r="AF8" s="29"/>
      <c r="AG8" s="29"/>
      <c r="AH8" s="29"/>
      <c r="AI8" s="29"/>
      <c r="AJ8" s="29"/>
      <c r="AK8" s="36" t="s">
        <v>25</v>
      </c>
      <c r="AL8" s="29"/>
      <c r="AM8" s="29"/>
      <c r="AN8" s="34" t="s">
        <v>26</v>
      </c>
      <c r="AO8" s="29"/>
      <c r="AP8" s="29"/>
      <c r="AQ8" s="31"/>
      <c r="BS8" s="24" t="s">
        <v>9</v>
      </c>
    </row>
    <row r="9" spans="1:74" ht="29.25" customHeight="1">
      <c r="B9" s="28"/>
      <c r="C9" s="29"/>
      <c r="D9" s="33" t="s">
        <v>27</v>
      </c>
      <c r="E9" s="29"/>
      <c r="F9" s="29"/>
      <c r="G9" s="29"/>
      <c r="H9" s="29"/>
      <c r="I9" s="29"/>
      <c r="J9" s="29"/>
      <c r="K9" s="37" t="s">
        <v>28</v>
      </c>
      <c r="L9" s="29"/>
      <c r="M9" s="29"/>
      <c r="N9" s="29"/>
      <c r="O9" s="29"/>
      <c r="P9" s="29"/>
      <c r="Q9" s="29"/>
      <c r="R9" s="29"/>
      <c r="S9" s="29"/>
      <c r="T9" s="29"/>
      <c r="U9" s="29"/>
      <c r="V9" s="29"/>
      <c r="W9" s="29"/>
      <c r="X9" s="29"/>
      <c r="Y9" s="29"/>
      <c r="Z9" s="29"/>
      <c r="AA9" s="29"/>
      <c r="AB9" s="29"/>
      <c r="AC9" s="29"/>
      <c r="AD9" s="29"/>
      <c r="AE9" s="29"/>
      <c r="AF9" s="29"/>
      <c r="AG9" s="29"/>
      <c r="AH9" s="29"/>
      <c r="AI9" s="29"/>
      <c r="AJ9" s="29"/>
      <c r="AK9" s="33" t="s">
        <v>29</v>
      </c>
      <c r="AL9" s="29"/>
      <c r="AM9" s="29"/>
      <c r="AN9" s="37" t="s">
        <v>30</v>
      </c>
      <c r="AO9" s="29"/>
      <c r="AP9" s="29"/>
      <c r="AQ9" s="31"/>
      <c r="BS9" s="24" t="s">
        <v>9</v>
      </c>
    </row>
    <row r="10" spans="1:74" ht="14.45" customHeight="1">
      <c r="B10" s="28"/>
      <c r="C10" s="29"/>
      <c r="D10" s="36" t="s">
        <v>31</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36" t="s">
        <v>32</v>
      </c>
      <c r="AL10" s="29"/>
      <c r="AM10" s="29"/>
      <c r="AN10" s="34" t="s">
        <v>33</v>
      </c>
      <c r="AO10" s="29"/>
      <c r="AP10" s="29"/>
      <c r="AQ10" s="31"/>
      <c r="BS10" s="24" t="s">
        <v>9</v>
      </c>
    </row>
    <row r="11" spans="1:74" ht="18.399999999999999" customHeight="1">
      <c r="B11" s="28"/>
      <c r="C11" s="29"/>
      <c r="D11" s="29"/>
      <c r="E11" s="34" t="s">
        <v>34</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36" t="s">
        <v>35</v>
      </c>
      <c r="AL11" s="29"/>
      <c r="AM11" s="29"/>
      <c r="AN11" s="34" t="s">
        <v>5</v>
      </c>
      <c r="AO11" s="29"/>
      <c r="AP11" s="29"/>
      <c r="AQ11" s="31"/>
      <c r="BS11" s="24" t="s">
        <v>9</v>
      </c>
    </row>
    <row r="12" spans="1:74" ht="6.95" customHeight="1">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1"/>
      <c r="BS12" s="24" t="s">
        <v>9</v>
      </c>
    </row>
    <row r="13" spans="1:74" ht="14.45" customHeight="1">
      <c r="B13" s="28"/>
      <c r="C13" s="29"/>
      <c r="D13" s="36" t="s">
        <v>36</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36" t="s">
        <v>32</v>
      </c>
      <c r="AL13" s="29"/>
      <c r="AM13" s="29"/>
      <c r="AN13" s="34" t="s">
        <v>5</v>
      </c>
      <c r="AO13" s="29"/>
      <c r="AP13" s="29"/>
      <c r="AQ13" s="31"/>
      <c r="BS13" s="24" t="s">
        <v>9</v>
      </c>
    </row>
    <row r="14" spans="1:74">
      <c r="B14" s="28"/>
      <c r="C14" s="29"/>
      <c r="D14" s="29"/>
      <c r="E14" s="34" t="s">
        <v>37</v>
      </c>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36" t="s">
        <v>35</v>
      </c>
      <c r="AL14" s="29"/>
      <c r="AM14" s="29"/>
      <c r="AN14" s="34" t="s">
        <v>5</v>
      </c>
      <c r="AO14" s="29"/>
      <c r="AP14" s="29"/>
      <c r="AQ14" s="31"/>
      <c r="BS14" s="24" t="s">
        <v>9</v>
      </c>
    </row>
    <row r="15" spans="1:74" ht="6.95" customHeight="1">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31"/>
      <c r="BS15" s="24" t="s">
        <v>6</v>
      </c>
    </row>
    <row r="16" spans="1:74" ht="14.45" customHeight="1">
      <c r="B16" s="28"/>
      <c r="C16" s="29"/>
      <c r="D16" s="36" t="s">
        <v>38</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36" t="s">
        <v>32</v>
      </c>
      <c r="AL16" s="29"/>
      <c r="AM16" s="29"/>
      <c r="AN16" s="34" t="s">
        <v>39</v>
      </c>
      <c r="AO16" s="29"/>
      <c r="AP16" s="29"/>
      <c r="AQ16" s="31"/>
      <c r="BS16" s="24" t="s">
        <v>6</v>
      </c>
    </row>
    <row r="17" spans="2:71" ht="18.399999999999999" customHeight="1">
      <c r="B17" s="28"/>
      <c r="C17" s="29"/>
      <c r="D17" s="29"/>
      <c r="E17" s="34" t="s">
        <v>40</v>
      </c>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36" t="s">
        <v>35</v>
      </c>
      <c r="AL17" s="29"/>
      <c r="AM17" s="29"/>
      <c r="AN17" s="34" t="s">
        <v>41</v>
      </c>
      <c r="AO17" s="29"/>
      <c r="AP17" s="29"/>
      <c r="AQ17" s="31"/>
      <c r="BS17" s="24" t="s">
        <v>42</v>
      </c>
    </row>
    <row r="18" spans="2:71" ht="6.95" customHeigh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31"/>
      <c r="BS18" s="24" t="s">
        <v>9</v>
      </c>
    </row>
    <row r="19" spans="2:71" ht="14.45" customHeight="1">
      <c r="B19" s="28"/>
      <c r="C19" s="29"/>
      <c r="D19" s="36" t="s">
        <v>43</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31"/>
      <c r="BS19" s="24" t="s">
        <v>9</v>
      </c>
    </row>
    <row r="20" spans="2:71" ht="57" customHeight="1">
      <c r="B20" s="28"/>
      <c r="C20" s="29"/>
      <c r="D20" s="29"/>
      <c r="E20" s="293" t="s">
        <v>44</v>
      </c>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
      <c r="AP20" s="29"/>
      <c r="AQ20" s="31"/>
      <c r="BS20" s="24" t="s">
        <v>6</v>
      </c>
    </row>
    <row r="21" spans="2:71" ht="6.95" customHeight="1">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31"/>
    </row>
    <row r="22" spans="2:71" ht="6.95" customHeight="1">
      <c r="B22" s="28"/>
      <c r="C22" s="29"/>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29"/>
      <c r="AQ22" s="31"/>
    </row>
    <row r="23" spans="2:71" s="1" customFormat="1" ht="25.9" customHeight="1">
      <c r="B23" s="39"/>
      <c r="C23" s="40"/>
      <c r="D23" s="41" t="s">
        <v>45</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294">
        <f>ROUND(AG51,2)</f>
        <v>29066896.760000002</v>
      </c>
      <c r="AL23" s="295"/>
      <c r="AM23" s="295"/>
      <c r="AN23" s="295"/>
      <c r="AO23" s="295"/>
      <c r="AP23" s="40"/>
      <c r="AQ23" s="43"/>
    </row>
    <row r="24" spans="2:71" s="1" customFormat="1" ht="6.95" customHeight="1">
      <c r="B24" s="39"/>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3"/>
    </row>
    <row r="25" spans="2:71" s="1" customFormat="1" ht="13.5">
      <c r="B25" s="39"/>
      <c r="C25" s="40"/>
      <c r="D25" s="40"/>
      <c r="E25" s="40"/>
      <c r="F25" s="40"/>
      <c r="G25" s="40"/>
      <c r="H25" s="40"/>
      <c r="I25" s="40"/>
      <c r="J25" s="40"/>
      <c r="K25" s="40"/>
      <c r="L25" s="296" t="s">
        <v>46</v>
      </c>
      <c r="M25" s="296"/>
      <c r="N25" s="296"/>
      <c r="O25" s="296"/>
      <c r="P25" s="40"/>
      <c r="Q25" s="40"/>
      <c r="R25" s="40"/>
      <c r="S25" s="40"/>
      <c r="T25" s="40"/>
      <c r="U25" s="40"/>
      <c r="V25" s="40"/>
      <c r="W25" s="296" t="s">
        <v>47</v>
      </c>
      <c r="X25" s="296"/>
      <c r="Y25" s="296"/>
      <c r="Z25" s="296"/>
      <c r="AA25" s="296"/>
      <c r="AB25" s="296"/>
      <c r="AC25" s="296"/>
      <c r="AD25" s="296"/>
      <c r="AE25" s="296"/>
      <c r="AF25" s="40"/>
      <c r="AG25" s="40"/>
      <c r="AH25" s="40"/>
      <c r="AI25" s="40"/>
      <c r="AJ25" s="40"/>
      <c r="AK25" s="296" t="s">
        <v>48</v>
      </c>
      <c r="AL25" s="296"/>
      <c r="AM25" s="296"/>
      <c r="AN25" s="296"/>
      <c r="AO25" s="296"/>
      <c r="AP25" s="40"/>
      <c r="AQ25" s="43"/>
    </row>
    <row r="26" spans="2:71" s="2" customFormat="1" ht="14.45" customHeight="1">
      <c r="B26" s="45"/>
      <c r="C26" s="46"/>
      <c r="D26" s="47" t="s">
        <v>49</v>
      </c>
      <c r="E26" s="46"/>
      <c r="F26" s="47" t="s">
        <v>50</v>
      </c>
      <c r="G26" s="46"/>
      <c r="H26" s="46"/>
      <c r="I26" s="46"/>
      <c r="J26" s="46"/>
      <c r="K26" s="46"/>
      <c r="L26" s="297">
        <v>0.21</v>
      </c>
      <c r="M26" s="298"/>
      <c r="N26" s="298"/>
      <c r="O26" s="298"/>
      <c r="P26" s="46"/>
      <c r="Q26" s="46"/>
      <c r="R26" s="46"/>
      <c r="S26" s="46"/>
      <c r="T26" s="46"/>
      <c r="U26" s="46"/>
      <c r="V26" s="46"/>
      <c r="W26" s="299">
        <f>ROUND(AZ51,2)</f>
        <v>29066896.760000002</v>
      </c>
      <c r="X26" s="298"/>
      <c r="Y26" s="298"/>
      <c r="Z26" s="298"/>
      <c r="AA26" s="298"/>
      <c r="AB26" s="298"/>
      <c r="AC26" s="298"/>
      <c r="AD26" s="298"/>
      <c r="AE26" s="298"/>
      <c r="AF26" s="46"/>
      <c r="AG26" s="46"/>
      <c r="AH26" s="46"/>
      <c r="AI26" s="46"/>
      <c r="AJ26" s="46"/>
      <c r="AK26" s="299">
        <f>ROUND(AV51,2)</f>
        <v>6104048.3200000003</v>
      </c>
      <c r="AL26" s="298"/>
      <c r="AM26" s="298"/>
      <c r="AN26" s="298"/>
      <c r="AO26" s="298"/>
      <c r="AP26" s="46"/>
      <c r="AQ26" s="48"/>
    </row>
    <row r="27" spans="2:71" s="2" customFormat="1" ht="14.45" customHeight="1">
      <c r="B27" s="45"/>
      <c r="C27" s="46"/>
      <c r="D27" s="46"/>
      <c r="E27" s="46"/>
      <c r="F27" s="47" t="s">
        <v>51</v>
      </c>
      <c r="G27" s="46"/>
      <c r="H27" s="46"/>
      <c r="I27" s="46"/>
      <c r="J27" s="46"/>
      <c r="K27" s="46"/>
      <c r="L27" s="297">
        <v>0.15</v>
      </c>
      <c r="M27" s="298"/>
      <c r="N27" s="298"/>
      <c r="O27" s="298"/>
      <c r="P27" s="46"/>
      <c r="Q27" s="46"/>
      <c r="R27" s="46"/>
      <c r="S27" s="46"/>
      <c r="T27" s="46"/>
      <c r="U27" s="46"/>
      <c r="V27" s="46"/>
      <c r="W27" s="299">
        <f>ROUND(BA51,2)</f>
        <v>0</v>
      </c>
      <c r="X27" s="298"/>
      <c r="Y27" s="298"/>
      <c r="Z27" s="298"/>
      <c r="AA27" s="298"/>
      <c r="AB27" s="298"/>
      <c r="AC27" s="298"/>
      <c r="AD27" s="298"/>
      <c r="AE27" s="298"/>
      <c r="AF27" s="46"/>
      <c r="AG27" s="46"/>
      <c r="AH27" s="46"/>
      <c r="AI27" s="46"/>
      <c r="AJ27" s="46"/>
      <c r="AK27" s="299">
        <f>ROUND(AW51,2)</f>
        <v>0</v>
      </c>
      <c r="AL27" s="298"/>
      <c r="AM27" s="298"/>
      <c r="AN27" s="298"/>
      <c r="AO27" s="298"/>
      <c r="AP27" s="46"/>
      <c r="AQ27" s="48"/>
    </row>
    <row r="28" spans="2:71" s="2" customFormat="1" ht="14.45" hidden="1" customHeight="1">
      <c r="B28" s="45"/>
      <c r="C28" s="46"/>
      <c r="D28" s="46"/>
      <c r="E28" s="46"/>
      <c r="F28" s="47" t="s">
        <v>52</v>
      </c>
      <c r="G28" s="46"/>
      <c r="H28" s="46"/>
      <c r="I28" s="46"/>
      <c r="J28" s="46"/>
      <c r="K28" s="46"/>
      <c r="L28" s="297">
        <v>0.21</v>
      </c>
      <c r="M28" s="298"/>
      <c r="N28" s="298"/>
      <c r="O28" s="298"/>
      <c r="P28" s="46"/>
      <c r="Q28" s="46"/>
      <c r="R28" s="46"/>
      <c r="S28" s="46"/>
      <c r="T28" s="46"/>
      <c r="U28" s="46"/>
      <c r="V28" s="46"/>
      <c r="W28" s="299">
        <f>ROUND(BB51,2)</f>
        <v>0</v>
      </c>
      <c r="X28" s="298"/>
      <c r="Y28" s="298"/>
      <c r="Z28" s="298"/>
      <c r="AA28" s="298"/>
      <c r="AB28" s="298"/>
      <c r="AC28" s="298"/>
      <c r="AD28" s="298"/>
      <c r="AE28" s="298"/>
      <c r="AF28" s="46"/>
      <c r="AG28" s="46"/>
      <c r="AH28" s="46"/>
      <c r="AI28" s="46"/>
      <c r="AJ28" s="46"/>
      <c r="AK28" s="299">
        <v>0</v>
      </c>
      <c r="AL28" s="298"/>
      <c r="AM28" s="298"/>
      <c r="AN28" s="298"/>
      <c r="AO28" s="298"/>
      <c r="AP28" s="46"/>
      <c r="AQ28" s="48"/>
    </row>
    <row r="29" spans="2:71" s="2" customFormat="1" ht="14.45" hidden="1" customHeight="1">
      <c r="B29" s="45"/>
      <c r="C29" s="46"/>
      <c r="D29" s="46"/>
      <c r="E29" s="46"/>
      <c r="F29" s="47" t="s">
        <v>53</v>
      </c>
      <c r="G29" s="46"/>
      <c r="H29" s="46"/>
      <c r="I29" s="46"/>
      <c r="J29" s="46"/>
      <c r="K29" s="46"/>
      <c r="L29" s="297">
        <v>0.15</v>
      </c>
      <c r="M29" s="298"/>
      <c r="N29" s="298"/>
      <c r="O29" s="298"/>
      <c r="P29" s="46"/>
      <c r="Q29" s="46"/>
      <c r="R29" s="46"/>
      <c r="S29" s="46"/>
      <c r="T29" s="46"/>
      <c r="U29" s="46"/>
      <c r="V29" s="46"/>
      <c r="W29" s="299">
        <f>ROUND(BC51,2)</f>
        <v>0</v>
      </c>
      <c r="X29" s="298"/>
      <c r="Y29" s="298"/>
      <c r="Z29" s="298"/>
      <c r="AA29" s="298"/>
      <c r="AB29" s="298"/>
      <c r="AC29" s="298"/>
      <c r="AD29" s="298"/>
      <c r="AE29" s="298"/>
      <c r="AF29" s="46"/>
      <c r="AG29" s="46"/>
      <c r="AH29" s="46"/>
      <c r="AI29" s="46"/>
      <c r="AJ29" s="46"/>
      <c r="AK29" s="299">
        <v>0</v>
      </c>
      <c r="AL29" s="298"/>
      <c r="AM29" s="298"/>
      <c r="AN29" s="298"/>
      <c r="AO29" s="298"/>
      <c r="AP29" s="46"/>
      <c r="AQ29" s="48"/>
    </row>
    <row r="30" spans="2:71" s="2" customFormat="1" ht="14.45" hidden="1" customHeight="1">
      <c r="B30" s="45"/>
      <c r="C30" s="46"/>
      <c r="D30" s="46"/>
      <c r="E30" s="46"/>
      <c r="F30" s="47" t="s">
        <v>54</v>
      </c>
      <c r="G30" s="46"/>
      <c r="H30" s="46"/>
      <c r="I30" s="46"/>
      <c r="J30" s="46"/>
      <c r="K30" s="46"/>
      <c r="L30" s="297">
        <v>0</v>
      </c>
      <c r="M30" s="298"/>
      <c r="N30" s="298"/>
      <c r="O30" s="298"/>
      <c r="P30" s="46"/>
      <c r="Q30" s="46"/>
      <c r="R30" s="46"/>
      <c r="S30" s="46"/>
      <c r="T30" s="46"/>
      <c r="U30" s="46"/>
      <c r="V30" s="46"/>
      <c r="W30" s="299">
        <f>ROUND(BD51,2)</f>
        <v>0</v>
      </c>
      <c r="X30" s="298"/>
      <c r="Y30" s="298"/>
      <c r="Z30" s="298"/>
      <c r="AA30" s="298"/>
      <c r="AB30" s="298"/>
      <c r="AC30" s="298"/>
      <c r="AD30" s="298"/>
      <c r="AE30" s="298"/>
      <c r="AF30" s="46"/>
      <c r="AG30" s="46"/>
      <c r="AH30" s="46"/>
      <c r="AI30" s="46"/>
      <c r="AJ30" s="46"/>
      <c r="AK30" s="299">
        <v>0</v>
      </c>
      <c r="AL30" s="298"/>
      <c r="AM30" s="298"/>
      <c r="AN30" s="298"/>
      <c r="AO30" s="298"/>
      <c r="AP30" s="46"/>
      <c r="AQ30" s="48"/>
    </row>
    <row r="31" spans="2:71" s="1" customFormat="1" ht="6.95" customHeight="1">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3"/>
    </row>
    <row r="32" spans="2:71" s="1" customFormat="1" ht="25.9" customHeight="1">
      <c r="B32" s="39"/>
      <c r="C32" s="49"/>
      <c r="D32" s="50" t="s">
        <v>55</v>
      </c>
      <c r="E32" s="51"/>
      <c r="F32" s="51"/>
      <c r="G32" s="51"/>
      <c r="H32" s="51"/>
      <c r="I32" s="51"/>
      <c r="J32" s="51"/>
      <c r="K32" s="51"/>
      <c r="L32" s="51"/>
      <c r="M32" s="51"/>
      <c r="N32" s="51"/>
      <c r="O32" s="51"/>
      <c r="P32" s="51"/>
      <c r="Q32" s="51"/>
      <c r="R32" s="51"/>
      <c r="S32" s="51"/>
      <c r="T32" s="52" t="s">
        <v>56</v>
      </c>
      <c r="U32" s="51"/>
      <c r="V32" s="51"/>
      <c r="W32" s="51"/>
      <c r="X32" s="300" t="s">
        <v>57</v>
      </c>
      <c r="Y32" s="301"/>
      <c r="Z32" s="301"/>
      <c r="AA32" s="301"/>
      <c r="AB32" s="301"/>
      <c r="AC32" s="51"/>
      <c r="AD32" s="51"/>
      <c r="AE32" s="51"/>
      <c r="AF32" s="51"/>
      <c r="AG32" s="51"/>
      <c r="AH32" s="51"/>
      <c r="AI32" s="51"/>
      <c r="AJ32" s="51"/>
      <c r="AK32" s="302">
        <f>SUM(AK23:AK30)</f>
        <v>35170945.079999998</v>
      </c>
      <c r="AL32" s="301"/>
      <c r="AM32" s="301"/>
      <c r="AN32" s="301"/>
      <c r="AO32" s="303"/>
      <c r="AP32" s="49"/>
      <c r="AQ32" s="53"/>
    </row>
    <row r="33" spans="2:56" s="1" customFormat="1" ht="6.95" customHeight="1">
      <c r="B33" s="39"/>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3"/>
    </row>
    <row r="34" spans="2:56" s="1" customFormat="1" ht="6.95" customHeight="1">
      <c r="B34" s="5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6"/>
    </row>
    <row r="38" spans="2:56" s="1" customFormat="1" ht="6.95" customHeight="1">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39"/>
    </row>
    <row r="39" spans="2:56" s="1" customFormat="1" ht="36.950000000000003" customHeight="1">
      <c r="B39" s="39"/>
      <c r="C39" s="59" t="s">
        <v>58</v>
      </c>
      <c r="AR39" s="39"/>
    </row>
    <row r="40" spans="2:56" s="1" customFormat="1" ht="6.95" customHeight="1">
      <c r="B40" s="39"/>
      <c r="AR40" s="39"/>
    </row>
    <row r="41" spans="2:56" s="3" customFormat="1" ht="14.45" customHeight="1">
      <c r="B41" s="60"/>
      <c r="C41" s="61" t="s">
        <v>15</v>
      </c>
      <c r="L41" s="3" t="str">
        <f>K5</f>
        <v>2018/03/01</v>
      </c>
      <c r="AR41" s="60"/>
    </row>
    <row r="42" spans="2:56" s="4" customFormat="1" ht="36.950000000000003" customHeight="1">
      <c r="B42" s="62"/>
      <c r="C42" s="63" t="s">
        <v>17</v>
      </c>
      <c r="L42" s="304" t="str">
        <f>K6</f>
        <v>Kanalizace a ČOV Holašovice</v>
      </c>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R42" s="62"/>
    </row>
    <row r="43" spans="2:56" s="1" customFormat="1" ht="6.95" customHeight="1">
      <c r="B43" s="39"/>
      <c r="AR43" s="39"/>
    </row>
    <row r="44" spans="2:56" s="1" customFormat="1">
      <c r="B44" s="39"/>
      <c r="C44" s="61" t="s">
        <v>23</v>
      </c>
      <c r="L44" s="64" t="str">
        <f>IF(K8="","",K8)</f>
        <v>Obec Holašovice</v>
      </c>
      <c r="AI44" s="61" t="s">
        <v>25</v>
      </c>
      <c r="AM44" s="306" t="str">
        <f>IF(AN8= "","",AN8)</f>
        <v>5. 3. 2018</v>
      </c>
      <c r="AN44" s="306"/>
      <c r="AR44" s="39"/>
    </row>
    <row r="45" spans="2:56" s="1" customFormat="1" ht="6.95" customHeight="1">
      <c r="B45" s="39"/>
      <c r="AR45" s="39"/>
    </row>
    <row r="46" spans="2:56" s="1" customFormat="1">
      <c r="B46" s="39"/>
      <c r="C46" s="61" t="s">
        <v>31</v>
      </c>
      <c r="L46" s="3" t="str">
        <f>IF(E11= "","",E11)</f>
        <v>Obec Jankov</v>
      </c>
      <c r="AI46" s="61" t="s">
        <v>38</v>
      </c>
      <c r="AM46" s="307" t="str">
        <f>IF(E17="","",E17)</f>
        <v>VAK projekt s.r.o.</v>
      </c>
      <c r="AN46" s="307"/>
      <c r="AO46" s="307"/>
      <c r="AP46" s="307"/>
      <c r="AR46" s="39"/>
      <c r="AS46" s="308" t="s">
        <v>59</v>
      </c>
      <c r="AT46" s="309"/>
      <c r="AU46" s="66"/>
      <c r="AV46" s="66"/>
      <c r="AW46" s="66"/>
      <c r="AX46" s="66"/>
      <c r="AY46" s="66"/>
      <c r="AZ46" s="66"/>
      <c r="BA46" s="66"/>
      <c r="BB46" s="66"/>
      <c r="BC46" s="66"/>
      <c r="BD46" s="67"/>
    </row>
    <row r="47" spans="2:56" s="1" customFormat="1">
      <c r="B47" s="39"/>
      <c r="C47" s="61" t="s">
        <v>36</v>
      </c>
      <c r="L47" s="3" t="str">
        <f>IF(E14="","",E14)</f>
        <v xml:space="preserve"> </v>
      </c>
      <c r="AR47" s="39"/>
      <c r="AS47" s="310"/>
      <c r="AT47" s="311"/>
      <c r="AU47" s="40"/>
      <c r="AV47" s="40"/>
      <c r="AW47" s="40"/>
      <c r="AX47" s="40"/>
      <c r="AY47" s="40"/>
      <c r="AZ47" s="40"/>
      <c r="BA47" s="40"/>
      <c r="BB47" s="40"/>
      <c r="BC47" s="40"/>
      <c r="BD47" s="68"/>
    </row>
    <row r="48" spans="2:56" s="1" customFormat="1" ht="10.9" customHeight="1">
      <c r="B48" s="39"/>
      <c r="AR48" s="39"/>
      <c r="AS48" s="310"/>
      <c r="AT48" s="311"/>
      <c r="AU48" s="40"/>
      <c r="AV48" s="40"/>
      <c r="AW48" s="40"/>
      <c r="AX48" s="40"/>
      <c r="AY48" s="40"/>
      <c r="AZ48" s="40"/>
      <c r="BA48" s="40"/>
      <c r="BB48" s="40"/>
      <c r="BC48" s="40"/>
      <c r="BD48" s="68"/>
    </row>
    <row r="49" spans="1:91" s="1" customFormat="1" ht="29.25" customHeight="1">
      <c r="B49" s="39"/>
      <c r="C49" s="312" t="s">
        <v>60</v>
      </c>
      <c r="D49" s="313"/>
      <c r="E49" s="313"/>
      <c r="F49" s="313"/>
      <c r="G49" s="313"/>
      <c r="H49" s="69"/>
      <c r="I49" s="314" t="s">
        <v>61</v>
      </c>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5" t="s">
        <v>62</v>
      </c>
      <c r="AH49" s="313"/>
      <c r="AI49" s="313"/>
      <c r="AJ49" s="313"/>
      <c r="AK49" s="313"/>
      <c r="AL49" s="313"/>
      <c r="AM49" s="313"/>
      <c r="AN49" s="314" t="s">
        <v>63</v>
      </c>
      <c r="AO49" s="313"/>
      <c r="AP49" s="313"/>
      <c r="AQ49" s="70" t="s">
        <v>64</v>
      </c>
      <c r="AR49" s="39"/>
      <c r="AS49" s="71" t="s">
        <v>65</v>
      </c>
      <c r="AT49" s="72" t="s">
        <v>66</v>
      </c>
      <c r="AU49" s="72" t="s">
        <v>67</v>
      </c>
      <c r="AV49" s="72" t="s">
        <v>68</v>
      </c>
      <c r="AW49" s="72" t="s">
        <v>69</v>
      </c>
      <c r="AX49" s="72" t="s">
        <v>70</v>
      </c>
      <c r="AY49" s="72" t="s">
        <v>71</v>
      </c>
      <c r="AZ49" s="72" t="s">
        <v>72</v>
      </c>
      <c r="BA49" s="72" t="s">
        <v>73</v>
      </c>
      <c r="BB49" s="72" t="s">
        <v>74</v>
      </c>
      <c r="BC49" s="72" t="s">
        <v>75</v>
      </c>
      <c r="BD49" s="73" t="s">
        <v>76</v>
      </c>
    </row>
    <row r="50" spans="1:91" s="1" customFormat="1" ht="10.9" customHeight="1">
      <c r="B50" s="39"/>
      <c r="AR50" s="39"/>
      <c r="AS50" s="74"/>
      <c r="AT50" s="66"/>
      <c r="AU50" s="66"/>
      <c r="AV50" s="66"/>
      <c r="AW50" s="66"/>
      <c r="AX50" s="66"/>
      <c r="AY50" s="66"/>
      <c r="AZ50" s="66"/>
      <c r="BA50" s="66"/>
      <c r="BB50" s="66"/>
      <c r="BC50" s="66"/>
      <c r="BD50" s="67"/>
    </row>
    <row r="51" spans="1:91" s="4" customFormat="1" ht="32.450000000000003" customHeight="1">
      <c r="B51" s="62"/>
      <c r="C51" s="75" t="s">
        <v>77</v>
      </c>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323">
        <f>ROUND(AG52+SUM(AG53:AG55)+SUM(AG58:AG63),2)</f>
        <v>29066896.760000002</v>
      </c>
      <c r="AH51" s="323"/>
      <c r="AI51" s="323"/>
      <c r="AJ51" s="323"/>
      <c r="AK51" s="323"/>
      <c r="AL51" s="323"/>
      <c r="AM51" s="323"/>
      <c r="AN51" s="324">
        <f t="shared" ref="AN51:AN63" si="0">SUM(AG51,AT51)</f>
        <v>35170945.079999998</v>
      </c>
      <c r="AO51" s="324"/>
      <c r="AP51" s="324"/>
      <c r="AQ51" s="77" t="s">
        <v>5</v>
      </c>
      <c r="AR51" s="62"/>
      <c r="AS51" s="78">
        <f>ROUND(AS52+SUM(AS53:AS55)+SUM(AS58:AS63),2)</f>
        <v>0</v>
      </c>
      <c r="AT51" s="79">
        <f t="shared" ref="AT51:AT63" si="1">ROUND(SUM(AV51:AW51),2)</f>
        <v>6104048.3200000003</v>
      </c>
      <c r="AU51" s="80">
        <f>ROUND(AU52+SUM(AU53:AU55)+SUM(AU58:AU63),5)</f>
        <v>38540.626420000001</v>
      </c>
      <c r="AV51" s="79">
        <f>ROUND(AZ51*L26,2)</f>
        <v>6104048.3200000003</v>
      </c>
      <c r="AW51" s="79">
        <f>ROUND(BA51*L27,2)</f>
        <v>0</v>
      </c>
      <c r="AX51" s="79">
        <f>ROUND(BB51*L26,2)</f>
        <v>0</v>
      </c>
      <c r="AY51" s="79">
        <f>ROUND(BC51*L27,2)</f>
        <v>0</v>
      </c>
      <c r="AZ51" s="79">
        <f>ROUND(AZ52+SUM(AZ53:AZ55)+SUM(AZ58:AZ63),2)</f>
        <v>29066896.760000002</v>
      </c>
      <c r="BA51" s="79">
        <f>ROUND(BA52+SUM(BA53:BA55)+SUM(BA58:BA63),2)</f>
        <v>0</v>
      </c>
      <c r="BB51" s="79">
        <f>ROUND(BB52+SUM(BB53:BB55)+SUM(BB58:BB63),2)</f>
        <v>0</v>
      </c>
      <c r="BC51" s="79">
        <f>ROUND(BC52+SUM(BC53:BC55)+SUM(BC58:BC63),2)</f>
        <v>0</v>
      </c>
      <c r="BD51" s="81">
        <f>ROUND(BD52+SUM(BD53:BD55)+SUM(BD58:BD63),2)</f>
        <v>0</v>
      </c>
      <c r="BS51" s="63" t="s">
        <v>78</v>
      </c>
      <c r="BT51" s="63" t="s">
        <v>79</v>
      </c>
      <c r="BU51" s="82" t="s">
        <v>80</v>
      </c>
      <c r="BV51" s="63" t="s">
        <v>81</v>
      </c>
      <c r="BW51" s="63" t="s">
        <v>7</v>
      </c>
      <c r="BX51" s="63" t="s">
        <v>82</v>
      </c>
      <c r="CL51" s="63" t="s">
        <v>20</v>
      </c>
    </row>
    <row r="52" spans="1:91" s="5" customFormat="1" ht="16.5" customHeight="1">
      <c r="A52" s="83" t="s">
        <v>83</v>
      </c>
      <c r="B52" s="84"/>
      <c r="C52" s="85"/>
      <c r="D52" s="318" t="s">
        <v>84</v>
      </c>
      <c r="E52" s="318"/>
      <c r="F52" s="318"/>
      <c r="G52" s="318"/>
      <c r="H52" s="318"/>
      <c r="I52" s="86"/>
      <c r="J52" s="318" t="s">
        <v>85</v>
      </c>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6">
        <f>'VRN-00 - Vedlejší rozpočt...'!J27</f>
        <v>1241371</v>
      </c>
      <c r="AH52" s="317"/>
      <c r="AI52" s="317"/>
      <c r="AJ52" s="317"/>
      <c r="AK52" s="317"/>
      <c r="AL52" s="317"/>
      <c r="AM52" s="317"/>
      <c r="AN52" s="316">
        <f t="shared" si="0"/>
        <v>1502058.91</v>
      </c>
      <c r="AO52" s="317"/>
      <c r="AP52" s="317"/>
      <c r="AQ52" s="87" t="s">
        <v>86</v>
      </c>
      <c r="AR52" s="84"/>
      <c r="AS52" s="88">
        <v>0</v>
      </c>
      <c r="AT52" s="89">
        <f t="shared" si="1"/>
        <v>260687.91</v>
      </c>
      <c r="AU52" s="90">
        <f>'VRN-00 - Vedlejší rozpočt...'!P80</f>
        <v>0</v>
      </c>
      <c r="AV52" s="89">
        <f>'VRN-00 - Vedlejší rozpočt...'!J30</f>
        <v>260687.91</v>
      </c>
      <c r="AW52" s="89">
        <f>'VRN-00 - Vedlejší rozpočt...'!J31</f>
        <v>0</v>
      </c>
      <c r="AX52" s="89">
        <f>'VRN-00 - Vedlejší rozpočt...'!J32</f>
        <v>0</v>
      </c>
      <c r="AY52" s="89">
        <f>'VRN-00 - Vedlejší rozpočt...'!J33</f>
        <v>0</v>
      </c>
      <c r="AZ52" s="89">
        <f>'VRN-00 - Vedlejší rozpočt...'!F30</f>
        <v>1241371</v>
      </c>
      <c r="BA52" s="89">
        <f>'VRN-00 - Vedlejší rozpočt...'!F31</f>
        <v>0</v>
      </c>
      <c r="BB52" s="89">
        <f>'VRN-00 - Vedlejší rozpočt...'!F32</f>
        <v>0</v>
      </c>
      <c r="BC52" s="89">
        <f>'VRN-00 - Vedlejší rozpočt...'!F33</f>
        <v>0</v>
      </c>
      <c r="BD52" s="91">
        <f>'VRN-00 - Vedlejší rozpočt...'!F34</f>
        <v>0</v>
      </c>
      <c r="BT52" s="92" t="s">
        <v>87</v>
      </c>
      <c r="BV52" s="92" t="s">
        <v>81</v>
      </c>
      <c r="BW52" s="92" t="s">
        <v>88</v>
      </c>
      <c r="BX52" s="92" t="s">
        <v>7</v>
      </c>
      <c r="CL52" s="92" t="s">
        <v>89</v>
      </c>
      <c r="CM52" s="92" t="s">
        <v>90</v>
      </c>
    </row>
    <row r="53" spans="1:91" s="5" customFormat="1" ht="16.5" customHeight="1">
      <c r="A53" s="83" t="s">
        <v>83</v>
      </c>
      <c r="B53" s="84"/>
      <c r="C53" s="85"/>
      <c r="D53" s="318" t="s">
        <v>91</v>
      </c>
      <c r="E53" s="318"/>
      <c r="F53" s="318"/>
      <c r="G53" s="318"/>
      <c r="H53" s="318"/>
      <c r="I53" s="86"/>
      <c r="J53" s="318" t="s">
        <v>92</v>
      </c>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6">
        <f>'SO-01 - Kanalizace oddíln...'!J27</f>
        <v>18949457.579999998</v>
      </c>
      <c r="AH53" s="317"/>
      <c r="AI53" s="317"/>
      <c r="AJ53" s="317"/>
      <c r="AK53" s="317"/>
      <c r="AL53" s="317"/>
      <c r="AM53" s="317"/>
      <c r="AN53" s="316">
        <f t="shared" si="0"/>
        <v>22928843.669999998</v>
      </c>
      <c r="AO53" s="317"/>
      <c r="AP53" s="317"/>
      <c r="AQ53" s="87" t="s">
        <v>93</v>
      </c>
      <c r="AR53" s="84"/>
      <c r="AS53" s="88">
        <v>0</v>
      </c>
      <c r="AT53" s="89">
        <f t="shared" si="1"/>
        <v>3979386.09</v>
      </c>
      <c r="AU53" s="90">
        <f>'SO-01 - Kanalizace oddíln...'!P85</f>
        <v>31413.779944999995</v>
      </c>
      <c r="AV53" s="89">
        <f>'SO-01 - Kanalizace oddíln...'!J30</f>
        <v>3979386.09</v>
      </c>
      <c r="AW53" s="89">
        <f>'SO-01 - Kanalizace oddíln...'!J31</f>
        <v>0</v>
      </c>
      <c r="AX53" s="89">
        <f>'SO-01 - Kanalizace oddíln...'!J32</f>
        <v>0</v>
      </c>
      <c r="AY53" s="89">
        <f>'SO-01 - Kanalizace oddíln...'!J33</f>
        <v>0</v>
      </c>
      <c r="AZ53" s="89">
        <f>'SO-01 - Kanalizace oddíln...'!F30</f>
        <v>18949457.579999998</v>
      </c>
      <c r="BA53" s="89">
        <f>'SO-01 - Kanalizace oddíln...'!F31</f>
        <v>0</v>
      </c>
      <c r="BB53" s="89">
        <f>'SO-01 - Kanalizace oddíln...'!F32</f>
        <v>0</v>
      </c>
      <c r="BC53" s="89">
        <f>'SO-01 - Kanalizace oddíln...'!F33</f>
        <v>0</v>
      </c>
      <c r="BD53" s="91">
        <f>'SO-01 - Kanalizace oddíln...'!F34</f>
        <v>0</v>
      </c>
      <c r="BT53" s="92" t="s">
        <v>87</v>
      </c>
      <c r="BV53" s="92" t="s">
        <v>81</v>
      </c>
      <c r="BW53" s="92" t="s">
        <v>94</v>
      </c>
      <c r="BX53" s="92" t="s">
        <v>7</v>
      </c>
      <c r="CL53" s="92" t="s">
        <v>89</v>
      </c>
      <c r="CM53" s="92" t="s">
        <v>90</v>
      </c>
    </row>
    <row r="54" spans="1:91" s="5" customFormat="1" ht="16.5" customHeight="1">
      <c r="A54" s="83" t="s">
        <v>83</v>
      </c>
      <c r="B54" s="84"/>
      <c r="C54" s="85"/>
      <c r="D54" s="318" t="s">
        <v>95</v>
      </c>
      <c r="E54" s="318"/>
      <c r="F54" s="318"/>
      <c r="G54" s="318"/>
      <c r="H54" s="318"/>
      <c r="I54" s="86"/>
      <c r="J54" s="318" t="s">
        <v>96</v>
      </c>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6">
        <f>'SO-02 - Přípojky kanaliza...'!J27</f>
        <v>1226288.71</v>
      </c>
      <c r="AH54" s="317"/>
      <c r="AI54" s="317"/>
      <c r="AJ54" s="317"/>
      <c r="AK54" s="317"/>
      <c r="AL54" s="317"/>
      <c r="AM54" s="317"/>
      <c r="AN54" s="316">
        <f t="shared" si="0"/>
        <v>1483809.3399999999</v>
      </c>
      <c r="AO54" s="317"/>
      <c r="AP54" s="317"/>
      <c r="AQ54" s="87" t="s">
        <v>93</v>
      </c>
      <c r="AR54" s="84"/>
      <c r="AS54" s="88">
        <v>0</v>
      </c>
      <c r="AT54" s="89">
        <f t="shared" si="1"/>
        <v>257520.63</v>
      </c>
      <c r="AU54" s="90">
        <f>'SO-02 - Přípojky kanaliza...'!P84</f>
        <v>1296.9591059999998</v>
      </c>
      <c r="AV54" s="89">
        <f>'SO-02 - Přípojky kanaliza...'!J30</f>
        <v>257520.63</v>
      </c>
      <c r="AW54" s="89">
        <f>'SO-02 - Přípojky kanaliza...'!J31</f>
        <v>0</v>
      </c>
      <c r="AX54" s="89">
        <f>'SO-02 - Přípojky kanaliza...'!J32</f>
        <v>0</v>
      </c>
      <c r="AY54" s="89">
        <f>'SO-02 - Přípojky kanaliza...'!J33</f>
        <v>0</v>
      </c>
      <c r="AZ54" s="89">
        <f>'SO-02 - Přípojky kanaliza...'!F30</f>
        <v>1226288.71</v>
      </c>
      <c r="BA54" s="89">
        <f>'SO-02 - Přípojky kanaliza...'!F31</f>
        <v>0</v>
      </c>
      <c r="BB54" s="89">
        <f>'SO-02 - Přípojky kanaliza...'!F32</f>
        <v>0</v>
      </c>
      <c r="BC54" s="89">
        <f>'SO-02 - Přípojky kanaliza...'!F33</f>
        <v>0</v>
      </c>
      <c r="BD54" s="91">
        <f>'SO-02 - Přípojky kanaliza...'!F34</f>
        <v>0</v>
      </c>
      <c r="BT54" s="92" t="s">
        <v>87</v>
      </c>
      <c r="BV54" s="92" t="s">
        <v>81</v>
      </c>
      <c r="BW54" s="92" t="s">
        <v>97</v>
      </c>
      <c r="BX54" s="92" t="s">
        <v>7</v>
      </c>
      <c r="CL54" s="92" t="s">
        <v>98</v>
      </c>
      <c r="CM54" s="92" t="s">
        <v>90</v>
      </c>
    </row>
    <row r="55" spans="1:91" s="5" customFormat="1" ht="16.5" customHeight="1">
      <c r="B55" s="84"/>
      <c r="C55" s="85"/>
      <c r="D55" s="318" t="s">
        <v>99</v>
      </c>
      <c r="E55" s="318"/>
      <c r="F55" s="318"/>
      <c r="G55" s="318"/>
      <c r="H55" s="318"/>
      <c r="I55" s="86"/>
      <c r="J55" s="318" t="s">
        <v>100</v>
      </c>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9">
        <f>ROUND(SUM(AG56:AG57),2)</f>
        <v>2791175.79</v>
      </c>
      <c r="AH55" s="317"/>
      <c r="AI55" s="317"/>
      <c r="AJ55" s="317"/>
      <c r="AK55" s="317"/>
      <c r="AL55" s="317"/>
      <c r="AM55" s="317"/>
      <c r="AN55" s="316">
        <f t="shared" si="0"/>
        <v>3377322.71</v>
      </c>
      <c r="AO55" s="317"/>
      <c r="AP55" s="317"/>
      <c r="AQ55" s="87" t="s">
        <v>93</v>
      </c>
      <c r="AR55" s="84"/>
      <c r="AS55" s="88">
        <f>ROUND(SUM(AS56:AS57),2)</f>
        <v>0</v>
      </c>
      <c r="AT55" s="89">
        <f t="shared" si="1"/>
        <v>586146.92000000004</v>
      </c>
      <c r="AU55" s="90">
        <f>ROUND(SUM(AU56:AU57),5)</f>
        <v>2744.1011699999999</v>
      </c>
      <c r="AV55" s="89">
        <f>ROUND(AZ55*L26,2)</f>
        <v>586146.92000000004</v>
      </c>
      <c r="AW55" s="89">
        <f>ROUND(BA55*L27,2)</f>
        <v>0</v>
      </c>
      <c r="AX55" s="89">
        <f>ROUND(BB55*L26,2)</f>
        <v>0</v>
      </c>
      <c r="AY55" s="89">
        <f>ROUND(BC55*L27,2)</f>
        <v>0</v>
      </c>
      <c r="AZ55" s="89">
        <f>ROUND(SUM(AZ56:AZ57),2)</f>
        <v>2791175.79</v>
      </c>
      <c r="BA55" s="89">
        <f>ROUND(SUM(BA56:BA57),2)</f>
        <v>0</v>
      </c>
      <c r="BB55" s="89">
        <f>ROUND(SUM(BB56:BB57),2)</f>
        <v>0</v>
      </c>
      <c r="BC55" s="89">
        <f>ROUND(SUM(BC56:BC57),2)</f>
        <v>0</v>
      </c>
      <c r="BD55" s="91">
        <f>ROUND(SUM(BD56:BD57),2)</f>
        <v>0</v>
      </c>
      <c r="BS55" s="92" t="s">
        <v>78</v>
      </c>
      <c r="BT55" s="92" t="s">
        <v>87</v>
      </c>
      <c r="BU55" s="92" t="s">
        <v>80</v>
      </c>
      <c r="BV55" s="92" t="s">
        <v>81</v>
      </c>
      <c r="BW55" s="92" t="s">
        <v>101</v>
      </c>
      <c r="BX55" s="92" t="s">
        <v>7</v>
      </c>
      <c r="CL55" s="92" t="s">
        <v>102</v>
      </c>
      <c r="CM55" s="92" t="s">
        <v>90</v>
      </c>
    </row>
    <row r="56" spans="1:91" s="6" customFormat="1" ht="16.5" customHeight="1">
      <c r="A56" s="83" t="s">
        <v>83</v>
      </c>
      <c r="B56" s="93"/>
      <c r="C56" s="9"/>
      <c r="D56" s="9"/>
      <c r="E56" s="322" t="s">
        <v>103</v>
      </c>
      <c r="F56" s="322"/>
      <c r="G56" s="322"/>
      <c r="H56" s="322"/>
      <c r="I56" s="322"/>
      <c r="J56" s="9"/>
      <c r="K56" s="322" t="s">
        <v>104</v>
      </c>
      <c r="L56" s="322"/>
      <c r="M56" s="322"/>
      <c r="N56" s="322"/>
      <c r="O56" s="322"/>
      <c r="P56" s="322"/>
      <c r="Q56" s="322"/>
      <c r="R56" s="322"/>
      <c r="S56" s="322"/>
      <c r="T56" s="322"/>
      <c r="U56" s="322"/>
      <c r="V56" s="322"/>
      <c r="W56" s="322"/>
      <c r="X56" s="322"/>
      <c r="Y56" s="322"/>
      <c r="Z56" s="322"/>
      <c r="AA56" s="322"/>
      <c r="AB56" s="322"/>
      <c r="AC56" s="322"/>
      <c r="AD56" s="322"/>
      <c r="AE56" s="322"/>
      <c r="AF56" s="322"/>
      <c r="AG56" s="320">
        <f>'SO-03.1 - ČOV'!J29</f>
        <v>2656660.7200000002</v>
      </c>
      <c r="AH56" s="321"/>
      <c r="AI56" s="321"/>
      <c r="AJ56" s="321"/>
      <c r="AK56" s="321"/>
      <c r="AL56" s="321"/>
      <c r="AM56" s="321"/>
      <c r="AN56" s="320">
        <f t="shared" si="0"/>
        <v>3214559.47</v>
      </c>
      <c r="AO56" s="321"/>
      <c r="AP56" s="321"/>
      <c r="AQ56" s="94" t="s">
        <v>105</v>
      </c>
      <c r="AR56" s="93"/>
      <c r="AS56" s="95">
        <v>0</v>
      </c>
      <c r="AT56" s="96">
        <f t="shared" si="1"/>
        <v>557898.75</v>
      </c>
      <c r="AU56" s="97">
        <f>'SO-03.1 - ČOV'!P112</f>
        <v>2715.3628269999999</v>
      </c>
      <c r="AV56" s="96">
        <f>'SO-03.1 - ČOV'!J32</f>
        <v>557898.75</v>
      </c>
      <c r="AW56" s="96">
        <f>'SO-03.1 - ČOV'!J33</f>
        <v>0</v>
      </c>
      <c r="AX56" s="96">
        <f>'SO-03.1 - ČOV'!J34</f>
        <v>0</v>
      </c>
      <c r="AY56" s="96">
        <f>'SO-03.1 - ČOV'!J35</f>
        <v>0</v>
      </c>
      <c r="AZ56" s="96">
        <f>'SO-03.1 - ČOV'!F32</f>
        <v>2656660.7200000002</v>
      </c>
      <c r="BA56" s="96">
        <f>'SO-03.1 - ČOV'!F33</f>
        <v>0</v>
      </c>
      <c r="BB56" s="96">
        <f>'SO-03.1 - ČOV'!F34</f>
        <v>0</v>
      </c>
      <c r="BC56" s="96">
        <f>'SO-03.1 - ČOV'!F35</f>
        <v>0</v>
      </c>
      <c r="BD56" s="98">
        <f>'SO-03.1 - ČOV'!F36</f>
        <v>0</v>
      </c>
      <c r="BT56" s="99" t="s">
        <v>90</v>
      </c>
      <c r="BV56" s="99" t="s">
        <v>81</v>
      </c>
      <c r="BW56" s="99" t="s">
        <v>106</v>
      </c>
      <c r="BX56" s="99" t="s">
        <v>101</v>
      </c>
      <c r="CL56" s="99" t="s">
        <v>102</v>
      </c>
    </row>
    <row r="57" spans="1:91" s="6" customFormat="1" ht="16.5" customHeight="1">
      <c r="A57" s="83" t="s">
        <v>83</v>
      </c>
      <c r="B57" s="93"/>
      <c r="C57" s="9"/>
      <c r="D57" s="9"/>
      <c r="E57" s="322" t="s">
        <v>107</v>
      </c>
      <c r="F57" s="322"/>
      <c r="G57" s="322"/>
      <c r="H57" s="322"/>
      <c r="I57" s="322"/>
      <c r="J57" s="9"/>
      <c r="K57" s="322" t="s">
        <v>108</v>
      </c>
      <c r="L57" s="322"/>
      <c r="M57" s="322"/>
      <c r="N57" s="322"/>
      <c r="O57" s="322"/>
      <c r="P57" s="322"/>
      <c r="Q57" s="322"/>
      <c r="R57" s="322"/>
      <c r="S57" s="322"/>
      <c r="T57" s="322"/>
      <c r="U57" s="322"/>
      <c r="V57" s="322"/>
      <c r="W57" s="322"/>
      <c r="X57" s="322"/>
      <c r="Y57" s="322"/>
      <c r="Z57" s="322"/>
      <c r="AA57" s="322"/>
      <c r="AB57" s="322"/>
      <c r="AC57" s="322"/>
      <c r="AD57" s="322"/>
      <c r="AE57" s="322"/>
      <c r="AF57" s="322"/>
      <c r="AG57" s="320">
        <f>'SO-03.2 - ČS'!J29</f>
        <v>134515.07</v>
      </c>
      <c r="AH57" s="321"/>
      <c r="AI57" s="321"/>
      <c r="AJ57" s="321"/>
      <c r="AK57" s="321"/>
      <c r="AL57" s="321"/>
      <c r="AM57" s="321"/>
      <c r="AN57" s="320">
        <f t="shared" si="0"/>
        <v>162763.23000000001</v>
      </c>
      <c r="AO57" s="321"/>
      <c r="AP57" s="321"/>
      <c r="AQ57" s="94" t="s">
        <v>105</v>
      </c>
      <c r="AR57" s="93"/>
      <c r="AS57" s="95">
        <v>0</v>
      </c>
      <c r="AT57" s="96">
        <f t="shared" si="1"/>
        <v>28248.16</v>
      </c>
      <c r="AU57" s="97">
        <f>'SO-03.2 - ČS'!P89</f>
        <v>28.738342000000003</v>
      </c>
      <c r="AV57" s="96">
        <f>'SO-03.2 - ČS'!J32</f>
        <v>28248.16</v>
      </c>
      <c r="AW57" s="96">
        <f>'SO-03.2 - ČS'!J33</f>
        <v>0</v>
      </c>
      <c r="AX57" s="96">
        <f>'SO-03.2 - ČS'!J34</f>
        <v>0</v>
      </c>
      <c r="AY57" s="96">
        <f>'SO-03.2 - ČS'!J35</f>
        <v>0</v>
      </c>
      <c r="AZ57" s="96">
        <f>'SO-03.2 - ČS'!F32</f>
        <v>134515.07</v>
      </c>
      <c r="BA57" s="96">
        <f>'SO-03.2 - ČS'!F33</f>
        <v>0</v>
      </c>
      <c r="BB57" s="96">
        <f>'SO-03.2 - ČS'!F34</f>
        <v>0</v>
      </c>
      <c r="BC57" s="96">
        <f>'SO-03.2 - ČS'!F35</f>
        <v>0</v>
      </c>
      <c r="BD57" s="98">
        <f>'SO-03.2 - ČS'!F36</f>
        <v>0</v>
      </c>
      <c r="BT57" s="99" t="s">
        <v>90</v>
      </c>
      <c r="BV57" s="99" t="s">
        <v>81</v>
      </c>
      <c r="BW57" s="99" t="s">
        <v>109</v>
      </c>
      <c r="BX57" s="99" t="s">
        <v>101</v>
      </c>
      <c r="CL57" s="99" t="s">
        <v>110</v>
      </c>
    </row>
    <row r="58" spans="1:91" s="5" customFormat="1" ht="16.5" customHeight="1">
      <c r="A58" s="83" t="s">
        <v>83</v>
      </c>
      <c r="B58" s="84"/>
      <c r="C58" s="85"/>
      <c r="D58" s="318" t="s">
        <v>111</v>
      </c>
      <c r="E58" s="318"/>
      <c r="F58" s="318"/>
      <c r="G58" s="318"/>
      <c r="H58" s="318"/>
      <c r="I58" s="86"/>
      <c r="J58" s="318" t="s">
        <v>112</v>
      </c>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6">
        <f>'SO-04 - Příjezdová komuni...'!J27</f>
        <v>271271.07</v>
      </c>
      <c r="AH58" s="317"/>
      <c r="AI58" s="317"/>
      <c r="AJ58" s="317"/>
      <c r="AK58" s="317"/>
      <c r="AL58" s="317"/>
      <c r="AM58" s="317"/>
      <c r="AN58" s="316">
        <f t="shared" si="0"/>
        <v>328237.99</v>
      </c>
      <c r="AO58" s="317"/>
      <c r="AP58" s="317"/>
      <c r="AQ58" s="87" t="s">
        <v>93</v>
      </c>
      <c r="AR58" s="84"/>
      <c r="AS58" s="88">
        <v>0</v>
      </c>
      <c r="AT58" s="89">
        <f t="shared" si="1"/>
        <v>56966.92</v>
      </c>
      <c r="AU58" s="90">
        <f>'SO-04 - Příjezdová komuni...'!P84</f>
        <v>189.23486599999998</v>
      </c>
      <c r="AV58" s="89">
        <f>'SO-04 - Příjezdová komuni...'!J30</f>
        <v>56966.92</v>
      </c>
      <c r="AW58" s="89">
        <f>'SO-04 - Příjezdová komuni...'!J31</f>
        <v>0</v>
      </c>
      <c r="AX58" s="89">
        <f>'SO-04 - Příjezdová komuni...'!J32</f>
        <v>0</v>
      </c>
      <c r="AY58" s="89">
        <f>'SO-04 - Příjezdová komuni...'!J33</f>
        <v>0</v>
      </c>
      <c r="AZ58" s="89">
        <f>'SO-04 - Příjezdová komuni...'!F30</f>
        <v>271271.07</v>
      </c>
      <c r="BA58" s="89">
        <f>'SO-04 - Příjezdová komuni...'!F31</f>
        <v>0</v>
      </c>
      <c r="BB58" s="89">
        <f>'SO-04 - Příjezdová komuni...'!F32</f>
        <v>0</v>
      </c>
      <c r="BC58" s="89">
        <f>'SO-04 - Příjezdová komuni...'!F33</f>
        <v>0</v>
      </c>
      <c r="BD58" s="91">
        <f>'SO-04 - Příjezdová komuni...'!F34</f>
        <v>0</v>
      </c>
      <c r="BT58" s="92" t="s">
        <v>87</v>
      </c>
      <c r="BV58" s="92" t="s">
        <v>81</v>
      </c>
      <c r="BW58" s="92" t="s">
        <v>113</v>
      </c>
      <c r="BX58" s="92" t="s">
        <v>7</v>
      </c>
      <c r="CL58" s="92" t="s">
        <v>114</v>
      </c>
      <c r="CM58" s="92" t="s">
        <v>90</v>
      </c>
    </row>
    <row r="59" spans="1:91" s="5" customFormat="1" ht="16.5" customHeight="1">
      <c r="A59" s="83" t="s">
        <v>83</v>
      </c>
      <c r="B59" s="84"/>
      <c r="C59" s="85"/>
      <c r="D59" s="318" t="s">
        <v>115</v>
      </c>
      <c r="E59" s="318"/>
      <c r="F59" s="318"/>
      <c r="G59" s="318"/>
      <c r="H59" s="318"/>
      <c r="I59" s="86"/>
      <c r="J59" s="318" t="s">
        <v>116</v>
      </c>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6">
        <f>'SO-05 - Vodovodní přípojk...'!J27</f>
        <v>566373.84</v>
      </c>
      <c r="AH59" s="317"/>
      <c r="AI59" s="317"/>
      <c r="AJ59" s="317"/>
      <c r="AK59" s="317"/>
      <c r="AL59" s="317"/>
      <c r="AM59" s="317"/>
      <c r="AN59" s="316">
        <f t="shared" si="0"/>
        <v>685312.35</v>
      </c>
      <c r="AO59" s="317"/>
      <c r="AP59" s="317"/>
      <c r="AQ59" s="87" t="s">
        <v>93</v>
      </c>
      <c r="AR59" s="84"/>
      <c r="AS59" s="88">
        <v>0</v>
      </c>
      <c r="AT59" s="89">
        <f t="shared" si="1"/>
        <v>118938.51</v>
      </c>
      <c r="AU59" s="90">
        <f>'SO-05 - Vodovodní přípojk...'!P87</f>
        <v>790.70139399999994</v>
      </c>
      <c r="AV59" s="89">
        <f>'SO-05 - Vodovodní přípojk...'!J30</f>
        <v>118938.51</v>
      </c>
      <c r="AW59" s="89">
        <f>'SO-05 - Vodovodní přípojk...'!J31</f>
        <v>0</v>
      </c>
      <c r="AX59" s="89">
        <f>'SO-05 - Vodovodní přípojk...'!J32</f>
        <v>0</v>
      </c>
      <c r="AY59" s="89">
        <f>'SO-05 - Vodovodní přípojk...'!J33</f>
        <v>0</v>
      </c>
      <c r="AZ59" s="89">
        <f>'SO-05 - Vodovodní přípojk...'!F30</f>
        <v>566373.84</v>
      </c>
      <c r="BA59" s="89">
        <f>'SO-05 - Vodovodní přípojk...'!F31</f>
        <v>0</v>
      </c>
      <c r="BB59" s="89">
        <f>'SO-05 - Vodovodní přípojk...'!F32</f>
        <v>0</v>
      </c>
      <c r="BC59" s="89">
        <f>'SO-05 - Vodovodní přípojk...'!F33</f>
        <v>0</v>
      </c>
      <c r="BD59" s="91">
        <f>'SO-05 - Vodovodní přípojk...'!F34</f>
        <v>0</v>
      </c>
      <c r="BT59" s="92" t="s">
        <v>87</v>
      </c>
      <c r="BV59" s="92" t="s">
        <v>81</v>
      </c>
      <c r="BW59" s="92" t="s">
        <v>117</v>
      </c>
      <c r="BX59" s="92" t="s">
        <v>7</v>
      </c>
      <c r="CL59" s="92" t="s">
        <v>118</v>
      </c>
      <c r="CM59" s="92" t="s">
        <v>90</v>
      </c>
    </row>
    <row r="60" spans="1:91" s="5" customFormat="1" ht="16.5" customHeight="1">
      <c r="A60" s="83" t="s">
        <v>83</v>
      </c>
      <c r="B60" s="84"/>
      <c r="C60" s="85"/>
      <c r="D60" s="318" t="s">
        <v>119</v>
      </c>
      <c r="E60" s="318"/>
      <c r="F60" s="318"/>
      <c r="G60" s="318"/>
      <c r="H60" s="318"/>
      <c r="I60" s="86"/>
      <c r="J60" s="318" t="s">
        <v>120</v>
      </c>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6">
        <f>'SO-06 - Přípojka NN pro ČOV'!J27</f>
        <v>57764.4</v>
      </c>
      <c r="AH60" s="317"/>
      <c r="AI60" s="317"/>
      <c r="AJ60" s="317"/>
      <c r="AK60" s="317"/>
      <c r="AL60" s="317"/>
      <c r="AM60" s="317"/>
      <c r="AN60" s="316">
        <f t="shared" si="0"/>
        <v>69894.92</v>
      </c>
      <c r="AO60" s="317"/>
      <c r="AP60" s="317"/>
      <c r="AQ60" s="87" t="s">
        <v>93</v>
      </c>
      <c r="AR60" s="84"/>
      <c r="AS60" s="88">
        <v>0</v>
      </c>
      <c r="AT60" s="89">
        <f t="shared" si="1"/>
        <v>12130.52</v>
      </c>
      <c r="AU60" s="90">
        <f>'SO-06 - Přípojka NN pro ČOV'!P78</f>
        <v>119.74680000000001</v>
      </c>
      <c r="AV60" s="89">
        <f>'SO-06 - Přípojka NN pro ČOV'!J30</f>
        <v>12130.52</v>
      </c>
      <c r="AW60" s="89">
        <f>'SO-06 - Přípojka NN pro ČOV'!J31</f>
        <v>0</v>
      </c>
      <c r="AX60" s="89">
        <f>'SO-06 - Přípojka NN pro ČOV'!J32</f>
        <v>0</v>
      </c>
      <c r="AY60" s="89">
        <f>'SO-06 - Přípojka NN pro ČOV'!J33</f>
        <v>0</v>
      </c>
      <c r="AZ60" s="89">
        <f>'SO-06 - Přípojka NN pro ČOV'!F30</f>
        <v>57764.4</v>
      </c>
      <c r="BA60" s="89">
        <f>'SO-06 - Přípojka NN pro ČOV'!F31</f>
        <v>0</v>
      </c>
      <c r="BB60" s="89">
        <f>'SO-06 - Přípojka NN pro ČOV'!F32</f>
        <v>0</v>
      </c>
      <c r="BC60" s="89">
        <f>'SO-06 - Přípojka NN pro ČOV'!F33</f>
        <v>0</v>
      </c>
      <c r="BD60" s="91">
        <f>'SO-06 - Přípojka NN pro ČOV'!F34</f>
        <v>0</v>
      </c>
      <c r="BT60" s="92" t="s">
        <v>87</v>
      </c>
      <c r="BV60" s="92" t="s">
        <v>81</v>
      </c>
      <c r="BW60" s="92" t="s">
        <v>121</v>
      </c>
      <c r="BX60" s="92" t="s">
        <v>7</v>
      </c>
      <c r="CL60" s="92" t="s">
        <v>122</v>
      </c>
      <c r="CM60" s="92" t="s">
        <v>90</v>
      </c>
    </row>
    <row r="61" spans="1:91" s="5" customFormat="1" ht="16.5" customHeight="1">
      <c r="A61" s="83" t="s">
        <v>83</v>
      </c>
      <c r="B61" s="84"/>
      <c r="C61" s="85"/>
      <c r="D61" s="318" t="s">
        <v>123</v>
      </c>
      <c r="E61" s="318"/>
      <c r="F61" s="318"/>
      <c r="G61" s="318"/>
      <c r="H61" s="318"/>
      <c r="I61" s="86"/>
      <c r="J61" s="318" t="s">
        <v>124</v>
      </c>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6">
        <f>'SO-07 - Odtok z ČOV'!J27</f>
        <v>1535532.37</v>
      </c>
      <c r="AH61" s="317"/>
      <c r="AI61" s="317"/>
      <c r="AJ61" s="317"/>
      <c r="AK61" s="317"/>
      <c r="AL61" s="317"/>
      <c r="AM61" s="317"/>
      <c r="AN61" s="316">
        <f t="shared" si="0"/>
        <v>1857994.1700000002</v>
      </c>
      <c r="AO61" s="317"/>
      <c r="AP61" s="317"/>
      <c r="AQ61" s="87" t="s">
        <v>93</v>
      </c>
      <c r="AR61" s="84"/>
      <c r="AS61" s="88">
        <v>0</v>
      </c>
      <c r="AT61" s="89">
        <f t="shared" si="1"/>
        <v>322461.8</v>
      </c>
      <c r="AU61" s="90">
        <f>'SO-07 - Odtok z ČOV'!P85</f>
        <v>1986.1031379999999</v>
      </c>
      <c r="AV61" s="89">
        <f>'SO-07 - Odtok z ČOV'!J30</f>
        <v>322461.8</v>
      </c>
      <c r="AW61" s="89">
        <f>'SO-07 - Odtok z ČOV'!J31</f>
        <v>0</v>
      </c>
      <c r="AX61" s="89">
        <f>'SO-07 - Odtok z ČOV'!J32</f>
        <v>0</v>
      </c>
      <c r="AY61" s="89">
        <f>'SO-07 - Odtok z ČOV'!J33</f>
        <v>0</v>
      </c>
      <c r="AZ61" s="89">
        <f>'SO-07 - Odtok z ČOV'!F30</f>
        <v>1535532.37</v>
      </c>
      <c r="BA61" s="89">
        <f>'SO-07 - Odtok z ČOV'!F31</f>
        <v>0</v>
      </c>
      <c r="BB61" s="89">
        <f>'SO-07 - Odtok z ČOV'!F32</f>
        <v>0</v>
      </c>
      <c r="BC61" s="89">
        <f>'SO-07 - Odtok z ČOV'!F33</f>
        <v>0</v>
      </c>
      <c r="BD61" s="91">
        <f>'SO-07 - Odtok z ČOV'!F34</f>
        <v>0</v>
      </c>
      <c r="BT61" s="92" t="s">
        <v>87</v>
      </c>
      <c r="BV61" s="92" t="s">
        <v>81</v>
      </c>
      <c r="BW61" s="92" t="s">
        <v>125</v>
      </c>
      <c r="BX61" s="92" t="s">
        <v>7</v>
      </c>
      <c r="CL61" s="92" t="s">
        <v>126</v>
      </c>
      <c r="CM61" s="92" t="s">
        <v>90</v>
      </c>
    </row>
    <row r="62" spans="1:91" s="5" customFormat="1" ht="16.5" customHeight="1">
      <c r="A62" s="83" t="s">
        <v>83</v>
      </c>
      <c r="B62" s="84"/>
      <c r="C62" s="85"/>
      <c r="D62" s="318" t="s">
        <v>127</v>
      </c>
      <c r="E62" s="318"/>
      <c r="F62" s="318"/>
      <c r="G62" s="318"/>
      <c r="H62" s="318"/>
      <c r="I62" s="86"/>
      <c r="J62" s="318" t="s">
        <v>128</v>
      </c>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6">
        <f>'PS-01 - Technologie čistí...'!J27</f>
        <v>1201835</v>
      </c>
      <c r="AH62" s="317"/>
      <c r="AI62" s="317"/>
      <c r="AJ62" s="317"/>
      <c r="AK62" s="317"/>
      <c r="AL62" s="317"/>
      <c r="AM62" s="317"/>
      <c r="AN62" s="316">
        <f t="shared" si="0"/>
        <v>1454220.35</v>
      </c>
      <c r="AO62" s="317"/>
      <c r="AP62" s="317"/>
      <c r="AQ62" s="87" t="s">
        <v>129</v>
      </c>
      <c r="AR62" s="84"/>
      <c r="AS62" s="88">
        <v>0</v>
      </c>
      <c r="AT62" s="89">
        <f t="shared" si="1"/>
        <v>252385.35</v>
      </c>
      <c r="AU62" s="90">
        <f>'PS-01 - Technologie čistí...'!P78</f>
        <v>0</v>
      </c>
      <c r="AV62" s="89">
        <f>'PS-01 - Technologie čistí...'!J30</f>
        <v>252385.35</v>
      </c>
      <c r="AW62" s="89">
        <f>'PS-01 - Technologie čistí...'!J31</f>
        <v>0</v>
      </c>
      <c r="AX62" s="89">
        <f>'PS-01 - Technologie čistí...'!J32</f>
        <v>0</v>
      </c>
      <c r="AY62" s="89">
        <f>'PS-01 - Technologie čistí...'!J33</f>
        <v>0</v>
      </c>
      <c r="AZ62" s="89">
        <f>'PS-01 - Technologie čistí...'!F30</f>
        <v>1201835</v>
      </c>
      <c r="BA62" s="89">
        <f>'PS-01 - Technologie čistí...'!F31</f>
        <v>0</v>
      </c>
      <c r="BB62" s="89">
        <f>'PS-01 - Technologie čistí...'!F32</f>
        <v>0</v>
      </c>
      <c r="BC62" s="89">
        <f>'PS-01 - Technologie čistí...'!F33</f>
        <v>0</v>
      </c>
      <c r="BD62" s="91">
        <f>'PS-01 - Technologie čistí...'!F34</f>
        <v>0</v>
      </c>
      <c r="BT62" s="92" t="s">
        <v>87</v>
      </c>
      <c r="BV62" s="92" t="s">
        <v>81</v>
      </c>
      <c r="BW62" s="92" t="s">
        <v>130</v>
      </c>
      <c r="BX62" s="92" t="s">
        <v>7</v>
      </c>
      <c r="CL62" s="92" t="s">
        <v>131</v>
      </c>
      <c r="CM62" s="92" t="s">
        <v>90</v>
      </c>
    </row>
    <row r="63" spans="1:91" s="5" customFormat="1" ht="16.5" customHeight="1">
      <c r="A63" s="83" t="s">
        <v>83</v>
      </c>
      <c r="B63" s="84"/>
      <c r="C63" s="85"/>
      <c r="D63" s="318" t="s">
        <v>132</v>
      </c>
      <c r="E63" s="318"/>
      <c r="F63" s="318"/>
      <c r="G63" s="318"/>
      <c r="H63" s="318"/>
      <c r="I63" s="86"/>
      <c r="J63" s="318" t="s">
        <v>133</v>
      </c>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6">
        <f>'PS-02 - Přípojka NN, elek...'!J27</f>
        <v>1225827</v>
      </c>
      <c r="AH63" s="317"/>
      <c r="AI63" s="317"/>
      <c r="AJ63" s="317"/>
      <c r="AK63" s="317"/>
      <c r="AL63" s="317"/>
      <c r="AM63" s="317"/>
      <c r="AN63" s="316">
        <f t="shared" si="0"/>
        <v>1483250.67</v>
      </c>
      <c r="AO63" s="317"/>
      <c r="AP63" s="317"/>
      <c r="AQ63" s="87" t="s">
        <v>129</v>
      </c>
      <c r="AR63" s="84"/>
      <c r="AS63" s="100">
        <v>0</v>
      </c>
      <c r="AT63" s="101">
        <f t="shared" si="1"/>
        <v>257423.67</v>
      </c>
      <c r="AU63" s="102">
        <f>'PS-02 - Přípojka NN, elek...'!P78</f>
        <v>0</v>
      </c>
      <c r="AV63" s="101">
        <f>'PS-02 - Přípojka NN, elek...'!J30</f>
        <v>257423.67</v>
      </c>
      <c r="AW63" s="101">
        <f>'PS-02 - Přípojka NN, elek...'!J31</f>
        <v>0</v>
      </c>
      <c r="AX63" s="101">
        <f>'PS-02 - Přípojka NN, elek...'!J32</f>
        <v>0</v>
      </c>
      <c r="AY63" s="101">
        <f>'PS-02 - Přípojka NN, elek...'!J33</f>
        <v>0</v>
      </c>
      <c r="AZ63" s="101">
        <f>'PS-02 - Přípojka NN, elek...'!F30</f>
        <v>1225827</v>
      </c>
      <c r="BA63" s="101">
        <f>'PS-02 - Přípojka NN, elek...'!F31</f>
        <v>0</v>
      </c>
      <c r="BB63" s="101">
        <f>'PS-02 - Přípojka NN, elek...'!F32</f>
        <v>0</v>
      </c>
      <c r="BC63" s="101">
        <f>'PS-02 - Přípojka NN, elek...'!F33</f>
        <v>0</v>
      </c>
      <c r="BD63" s="103">
        <f>'PS-02 - Přípojka NN, elek...'!F34</f>
        <v>0</v>
      </c>
      <c r="BT63" s="92" t="s">
        <v>87</v>
      </c>
      <c r="BV63" s="92" t="s">
        <v>81</v>
      </c>
      <c r="BW63" s="92" t="s">
        <v>134</v>
      </c>
      <c r="BX63" s="92" t="s">
        <v>7</v>
      </c>
      <c r="CL63" s="92" t="s">
        <v>131</v>
      </c>
      <c r="CM63" s="92" t="s">
        <v>90</v>
      </c>
    </row>
    <row r="64" spans="1:91" s="1" customFormat="1" ht="30" customHeight="1">
      <c r="B64" s="39"/>
      <c r="AR64" s="39"/>
    </row>
    <row r="65" spans="2:44" s="1" customFormat="1" ht="6.95" customHeight="1">
      <c r="B65" s="54"/>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39"/>
    </row>
  </sheetData>
  <mergeCells count="83">
    <mergeCell ref="AG51:AM51"/>
    <mergeCell ref="AN51:AP51"/>
    <mergeCell ref="AR2:BE2"/>
    <mergeCell ref="AN62:AP62"/>
    <mergeCell ref="AG62:AM62"/>
    <mergeCell ref="D62:H62"/>
    <mergeCell ref="J62:AF62"/>
    <mergeCell ref="AN63:AP63"/>
    <mergeCell ref="AG63:AM63"/>
    <mergeCell ref="D63:H63"/>
    <mergeCell ref="J63:AF63"/>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AN56:AP56"/>
    <mergeCell ref="AG56:AM56"/>
    <mergeCell ref="E56:I56"/>
    <mergeCell ref="K56:AF56"/>
    <mergeCell ref="AN57:AP57"/>
    <mergeCell ref="AG57:AM57"/>
    <mergeCell ref="E57:I57"/>
    <mergeCell ref="K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L28:O28"/>
    <mergeCell ref="W28:AE28"/>
    <mergeCell ref="AK28:AO28"/>
    <mergeCell ref="L29:O29"/>
    <mergeCell ref="W29:AE29"/>
    <mergeCell ref="AK29:AO29"/>
    <mergeCell ref="L26:O26"/>
    <mergeCell ref="W26:AE26"/>
    <mergeCell ref="AK26:AO26"/>
    <mergeCell ref="L27:O27"/>
    <mergeCell ref="W27:AE27"/>
    <mergeCell ref="AK27:AO27"/>
    <mergeCell ref="K5:AO5"/>
    <mergeCell ref="K6:AO6"/>
    <mergeCell ref="E20:AN20"/>
    <mergeCell ref="AK23:AO23"/>
    <mergeCell ref="L25:O25"/>
    <mergeCell ref="W25:AE25"/>
    <mergeCell ref="AK25:AO25"/>
  </mergeCells>
  <hyperlinks>
    <hyperlink ref="K1:S1" location="C2" display="1) Rekapitulace stavby"/>
    <hyperlink ref="W1:AI1" location="C51" display="2) Rekapitulace objektů stavby a soupisů prací"/>
    <hyperlink ref="A52" location="'VRN-00 - Vedlejší rozpočt...'!C2" display="/"/>
    <hyperlink ref="A53" location="'SO-01 - Kanalizace oddíln...'!C2" display="/"/>
    <hyperlink ref="A54" location="'SO-02 - Přípojky kanaliza...'!C2" display="/"/>
    <hyperlink ref="A56" location="'SO-03.1 - ČOV'!C2" display="/"/>
    <hyperlink ref="A57" location="'SO-03.2 - ČS'!C2" display="/"/>
    <hyperlink ref="A58" location="'SO-04 - Příjezdová komuni...'!C2" display="/"/>
    <hyperlink ref="A59" location="'SO-05 - Vodovodní přípojk...'!C2" display="/"/>
    <hyperlink ref="A60" location="'SO-06 - Přípojka NN pro ČOV'!C2" display="/"/>
    <hyperlink ref="A61" location="'SO-07 - Odtok z ČOV'!C2" display="/"/>
    <hyperlink ref="A62" location="'PS-01 - Technologie čistí...'!C2" display="/"/>
    <hyperlink ref="A63" location="'PS-02 - Přípojka NN, elek...'!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6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125</v>
      </c>
      <c r="AZ2" s="185" t="s">
        <v>234</v>
      </c>
      <c r="BA2" s="185" t="s">
        <v>235</v>
      </c>
      <c r="BB2" s="185" t="s">
        <v>5</v>
      </c>
      <c r="BC2" s="185" t="s">
        <v>2393</v>
      </c>
      <c r="BD2" s="185" t="s">
        <v>90</v>
      </c>
    </row>
    <row r="3" spans="1:70" ht="6.95" customHeight="1">
      <c r="B3" s="25"/>
      <c r="C3" s="26"/>
      <c r="D3" s="26"/>
      <c r="E3" s="26"/>
      <c r="F3" s="26"/>
      <c r="G3" s="26"/>
      <c r="H3" s="26"/>
      <c r="I3" s="26"/>
      <c r="J3" s="26"/>
      <c r="K3" s="27"/>
      <c r="AT3" s="24" t="s">
        <v>90</v>
      </c>
      <c r="AZ3" s="185" t="s">
        <v>2394</v>
      </c>
      <c r="BA3" s="185" t="s">
        <v>238</v>
      </c>
      <c r="BB3" s="185" t="s">
        <v>5</v>
      </c>
      <c r="BC3" s="185" t="s">
        <v>2395</v>
      </c>
      <c r="BD3" s="185"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s="1" customFormat="1">
      <c r="B8" s="39"/>
      <c r="C8" s="40"/>
      <c r="D8" s="36" t="s">
        <v>141</v>
      </c>
      <c r="E8" s="40"/>
      <c r="F8" s="40"/>
      <c r="G8" s="40"/>
      <c r="H8" s="40"/>
      <c r="I8" s="40"/>
      <c r="J8" s="40"/>
      <c r="K8" s="43"/>
    </row>
    <row r="9" spans="1:70" s="1" customFormat="1" ht="36.950000000000003" customHeight="1">
      <c r="B9" s="39"/>
      <c r="C9" s="40"/>
      <c r="D9" s="40"/>
      <c r="E9" s="329" t="s">
        <v>2396</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126</v>
      </c>
      <c r="G11" s="40"/>
      <c r="H11" s="40"/>
      <c r="I11" s="36" t="s">
        <v>21</v>
      </c>
      <c r="J11" s="34" t="s">
        <v>241</v>
      </c>
      <c r="K11" s="43"/>
    </row>
    <row r="12" spans="1:70" s="1" customFormat="1" ht="14.45" customHeight="1">
      <c r="B12" s="39"/>
      <c r="C12" s="40"/>
      <c r="D12" s="36" t="s">
        <v>23</v>
      </c>
      <c r="E12" s="40"/>
      <c r="F12" s="34" t="s">
        <v>24</v>
      </c>
      <c r="G12" s="40"/>
      <c r="H12" s="40"/>
      <c r="I12" s="36" t="s">
        <v>25</v>
      </c>
      <c r="J12" s="107" t="str">
        <f>'Rekapitulace stavby'!AN8</f>
        <v>5. 3. 2018</v>
      </c>
      <c r="K12" s="43"/>
    </row>
    <row r="13" spans="1:70" s="1" customFormat="1" ht="21.75" customHeight="1">
      <c r="B13" s="39"/>
      <c r="C13" s="40"/>
      <c r="D13" s="33" t="s">
        <v>27</v>
      </c>
      <c r="E13" s="40"/>
      <c r="F13" s="37" t="s">
        <v>28</v>
      </c>
      <c r="G13" s="40"/>
      <c r="H13" s="40"/>
      <c r="I13" s="33" t="s">
        <v>29</v>
      </c>
      <c r="J13" s="37" t="s">
        <v>2397</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ROUND(J85,2)</f>
        <v>1535532.37</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ROUND(SUM(BE85:BE265), 2)</f>
        <v>1535532.37</v>
      </c>
      <c r="G30" s="40"/>
      <c r="H30" s="40"/>
      <c r="I30" s="115">
        <v>0.21</v>
      </c>
      <c r="J30" s="114">
        <f>ROUND(ROUND((SUM(BE85:BE265)), 2)*I30, 2)</f>
        <v>322461.8</v>
      </c>
      <c r="K30" s="43"/>
    </row>
    <row r="31" spans="2:11" s="1" customFormat="1" ht="14.45" customHeight="1">
      <c r="B31" s="39"/>
      <c r="C31" s="40"/>
      <c r="D31" s="40"/>
      <c r="E31" s="47" t="s">
        <v>51</v>
      </c>
      <c r="F31" s="114">
        <f>ROUND(SUM(BF85:BF265), 2)</f>
        <v>0</v>
      </c>
      <c r="G31" s="40"/>
      <c r="H31" s="40"/>
      <c r="I31" s="115">
        <v>0.15</v>
      </c>
      <c r="J31" s="114">
        <f>ROUND(ROUND((SUM(BF85:BF265)), 2)*I31, 2)</f>
        <v>0</v>
      </c>
      <c r="K31" s="43"/>
    </row>
    <row r="32" spans="2:11" s="1" customFormat="1" ht="14.45" hidden="1" customHeight="1">
      <c r="B32" s="39"/>
      <c r="C32" s="40"/>
      <c r="D32" s="40"/>
      <c r="E32" s="47" t="s">
        <v>52</v>
      </c>
      <c r="F32" s="114">
        <f>ROUND(SUM(BG85:BG265), 2)</f>
        <v>0</v>
      </c>
      <c r="G32" s="40"/>
      <c r="H32" s="40"/>
      <c r="I32" s="115">
        <v>0.21</v>
      </c>
      <c r="J32" s="114">
        <v>0</v>
      </c>
      <c r="K32" s="43"/>
    </row>
    <row r="33" spans="2:11" s="1" customFormat="1" ht="14.45" hidden="1" customHeight="1">
      <c r="B33" s="39"/>
      <c r="C33" s="40"/>
      <c r="D33" s="40"/>
      <c r="E33" s="47" t="s">
        <v>53</v>
      </c>
      <c r="F33" s="114">
        <f>ROUND(SUM(BH85:BH265), 2)</f>
        <v>0</v>
      </c>
      <c r="G33" s="40"/>
      <c r="H33" s="40"/>
      <c r="I33" s="115">
        <v>0.15</v>
      </c>
      <c r="J33" s="114">
        <v>0</v>
      </c>
      <c r="K33" s="43"/>
    </row>
    <row r="34" spans="2:11" s="1" customFormat="1" ht="14.45" hidden="1" customHeight="1">
      <c r="B34" s="39"/>
      <c r="C34" s="40"/>
      <c r="D34" s="40"/>
      <c r="E34" s="47" t="s">
        <v>54</v>
      </c>
      <c r="F34" s="114">
        <f>ROUND(SUM(BI85:BI265),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1857994.1700000002</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145</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Holašovice</v>
      </c>
      <c r="F45" s="328"/>
      <c r="G45" s="328"/>
      <c r="H45" s="328"/>
      <c r="I45" s="40"/>
      <c r="J45" s="40"/>
      <c r="K45" s="43"/>
    </row>
    <row r="46" spans="2:11" s="1" customFormat="1" ht="14.45" customHeight="1">
      <c r="B46" s="39"/>
      <c r="C46" s="36" t="s">
        <v>141</v>
      </c>
      <c r="D46" s="40"/>
      <c r="E46" s="40"/>
      <c r="F46" s="40"/>
      <c r="G46" s="40"/>
      <c r="H46" s="40"/>
      <c r="I46" s="40"/>
      <c r="J46" s="40"/>
      <c r="K46" s="43"/>
    </row>
    <row r="47" spans="2:11" s="1" customFormat="1" ht="17.25" customHeight="1">
      <c r="B47" s="39"/>
      <c r="C47" s="40"/>
      <c r="D47" s="40"/>
      <c r="E47" s="329" t="str">
        <f>E9</f>
        <v>SO-07 - Odtok z ČOV</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Obec Holašovice</v>
      </c>
      <c r="G49" s="40"/>
      <c r="H49" s="40"/>
      <c r="I49" s="36" t="s">
        <v>25</v>
      </c>
      <c r="J49" s="107" t="str">
        <f>IF(J12="","",J12)</f>
        <v>5. 3. 2018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146</v>
      </c>
      <c r="D54" s="116"/>
      <c r="E54" s="116"/>
      <c r="F54" s="116"/>
      <c r="G54" s="116"/>
      <c r="H54" s="116"/>
      <c r="I54" s="116"/>
      <c r="J54" s="124" t="s">
        <v>147</v>
      </c>
      <c r="K54" s="125"/>
    </row>
    <row r="55" spans="2:47" s="1" customFormat="1" ht="10.35" customHeight="1">
      <c r="B55" s="39"/>
      <c r="C55" s="40"/>
      <c r="D55" s="40"/>
      <c r="E55" s="40"/>
      <c r="F55" s="40"/>
      <c r="G55" s="40"/>
      <c r="H55" s="40"/>
      <c r="I55" s="40"/>
      <c r="J55" s="40"/>
      <c r="K55" s="43"/>
    </row>
    <row r="56" spans="2:47" s="1" customFormat="1" ht="29.25" customHeight="1">
      <c r="B56" s="39"/>
      <c r="C56" s="126" t="s">
        <v>148</v>
      </c>
      <c r="D56" s="40"/>
      <c r="E56" s="40"/>
      <c r="F56" s="40"/>
      <c r="G56" s="40"/>
      <c r="H56" s="40"/>
      <c r="I56" s="40"/>
      <c r="J56" s="113">
        <f>J85</f>
        <v>1535532.37</v>
      </c>
      <c r="K56" s="43"/>
      <c r="AU56" s="24" t="s">
        <v>149</v>
      </c>
    </row>
    <row r="57" spans="2:47" s="8" customFormat="1" ht="24.95" customHeight="1">
      <c r="B57" s="127"/>
      <c r="C57" s="128"/>
      <c r="D57" s="129" t="s">
        <v>243</v>
      </c>
      <c r="E57" s="130"/>
      <c r="F57" s="130"/>
      <c r="G57" s="130"/>
      <c r="H57" s="130"/>
      <c r="I57" s="130"/>
      <c r="J57" s="131">
        <f>J86</f>
        <v>1535532.37</v>
      </c>
      <c r="K57" s="132"/>
    </row>
    <row r="58" spans="2:47" s="9" customFormat="1" ht="19.899999999999999" customHeight="1">
      <c r="B58" s="133"/>
      <c r="C58" s="134"/>
      <c r="D58" s="135" t="s">
        <v>244</v>
      </c>
      <c r="E58" s="136"/>
      <c r="F58" s="136"/>
      <c r="G58" s="136"/>
      <c r="H58" s="136"/>
      <c r="I58" s="136"/>
      <c r="J58" s="137">
        <f>J87</f>
        <v>518462.62</v>
      </c>
      <c r="K58" s="138"/>
    </row>
    <row r="59" spans="2:47" s="9" customFormat="1" ht="19.899999999999999" customHeight="1">
      <c r="B59" s="133"/>
      <c r="C59" s="134"/>
      <c r="D59" s="135" t="s">
        <v>835</v>
      </c>
      <c r="E59" s="136"/>
      <c r="F59" s="136"/>
      <c r="G59" s="136"/>
      <c r="H59" s="136"/>
      <c r="I59" s="136"/>
      <c r="J59" s="137">
        <f>J134</f>
        <v>2007.3200000000002</v>
      </c>
      <c r="K59" s="138"/>
    </row>
    <row r="60" spans="2:47" s="9" customFormat="1" ht="19.899999999999999" customHeight="1">
      <c r="B60" s="133"/>
      <c r="C60" s="134"/>
      <c r="D60" s="135" t="s">
        <v>245</v>
      </c>
      <c r="E60" s="136"/>
      <c r="F60" s="136"/>
      <c r="G60" s="136"/>
      <c r="H60" s="136"/>
      <c r="I60" s="136"/>
      <c r="J60" s="137">
        <f>J143</f>
        <v>14403.220000000001</v>
      </c>
      <c r="K60" s="138"/>
    </row>
    <row r="61" spans="2:47" s="9" customFormat="1" ht="19.899999999999999" customHeight="1">
      <c r="B61" s="133"/>
      <c r="C61" s="134"/>
      <c r="D61" s="135" t="s">
        <v>246</v>
      </c>
      <c r="E61" s="136"/>
      <c r="F61" s="136"/>
      <c r="G61" s="136"/>
      <c r="H61" s="136"/>
      <c r="I61" s="136"/>
      <c r="J61" s="137">
        <f>J152</f>
        <v>31039.059999999998</v>
      </c>
      <c r="K61" s="138"/>
    </row>
    <row r="62" spans="2:47" s="9" customFormat="1" ht="19.899999999999999" customHeight="1">
      <c r="B62" s="133"/>
      <c r="C62" s="134"/>
      <c r="D62" s="135" t="s">
        <v>248</v>
      </c>
      <c r="E62" s="136"/>
      <c r="F62" s="136"/>
      <c r="G62" s="136"/>
      <c r="H62" s="136"/>
      <c r="I62" s="136"/>
      <c r="J62" s="137">
        <f>J169</f>
        <v>774635.63</v>
      </c>
      <c r="K62" s="138"/>
    </row>
    <row r="63" spans="2:47" s="9" customFormat="1" ht="19.899999999999999" customHeight="1">
      <c r="B63" s="133"/>
      <c r="C63" s="134"/>
      <c r="D63" s="135" t="s">
        <v>249</v>
      </c>
      <c r="E63" s="136"/>
      <c r="F63" s="136"/>
      <c r="G63" s="136"/>
      <c r="H63" s="136"/>
      <c r="I63" s="136"/>
      <c r="J63" s="137">
        <f>J253</f>
        <v>2833.6</v>
      </c>
      <c r="K63" s="138"/>
    </row>
    <row r="64" spans="2:47" s="9" customFormat="1" ht="19.899999999999999" customHeight="1">
      <c r="B64" s="133"/>
      <c r="C64" s="134"/>
      <c r="D64" s="135" t="s">
        <v>250</v>
      </c>
      <c r="E64" s="136"/>
      <c r="F64" s="136"/>
      <c r="G64" s="136"/>
      <c r="H64" s="136"/>
      <c r="I64" s="136"/>
      <c r="J64" s="137">
        <f>J258</f>
        <v>267.67</v>
      </c>
      <c r="K64" s="138"/>
    </row>
    <row r="65" spans="2:12" s="9" customFormat="1" ht="19.899999999999999" customHeight="1">
      <c r="B65" s="133"/>
      <c r="C65" s="134"/>
      <c r="D65" s="135" t="s">
        <v>251</v>
      </c>
      <c r="E65" s="136"/>
      <c r="F65" s="136"/>
      <c r="G65" s="136"/>
      <c r="H65" s="136"/>
      <c r="I65" s="136"/>
      <c r="J65" s="137">
        <f>J264</f>
        <v>191883.25</v>
      </c>
      <c r="K65" s="138"/>
    </row>
    <row r="66" spans="2:12" s="1" customFormat="1" ht="21.75" customHeight="1">
      <c r="B66" s="39"/>
      <c r="C66" s="40"/>
      <c r="D66" s="40"/>
      <c r="E66" s="40"/>
      <c r="F66" s="40"/>
      <c r="G66" s="40"/>
      <c r="H66" s="40"/>
      <c r="I66" s="40"/>
      <c r="J66" s="40"/>
      <c r="K66" s="43"/>
    </row>
    <row r="67" spans="2:12" s="1" customFormat="1" ht="6.95" customHeight="1">
      <c r="B67" s="54"/>
      <c r="C67" s="55"/>
      <c r="D67" s="55"/>
      <c r="E67" s="55"/>
      <c r="F67" s="55"/>
      <c r="G67" s="55"/>
      <c r="H67" s="55"/>
      <c r="I67" s="55"/>
      <c r="J67" s="55"/>
      <c r="K67" s="56"/>
    </row>
    <row r="71" spans="2:12" s="1" customFormat="1" ht="6.95" customHeight="1">
      <c r="B71" s="57"/>
      <c r="C71" s="58"/>
      <c r="D71" s="58"/>
      <c r="E71" s="58"/>
      <c r="F71" s="58"/>
      <c r="G71" s="58"/>
      <c r="H71" s="58"/>
      <c r="I71" s="58"/>
      <c r="J71" s="58"/>
      <c r="K71" s="58"/>
      <c r="L71" s="39"/>
    </row>
    <row r="72" spans="2:12" s="1" customFormat="1" ht="36.950000000000003" customHeight="1">
      <c r="B72" s="39"/>
      <c r="C72" s="59" t="s">
        <v>154</v>
      </c>
      <c r="L72" s="39"/>
    </row>
    <row r="73" spans="2:12" s="1" customFormat="1" ht="6.95" customHeight="1">
      <c r="B73" s="39"/>
      <c r="L73" s="39"/>
    </row>
    <row r="74" spans="2:12" s="1" customFormat="1" ht="14.45" customHeight="1">
      <c r="B74" s="39"/>
      <c r="C74" s="61" t="s">
        <v>17</v>
      </c>
      <c r="L74" s="39"/>
    </row>
    <row r="75" spans="2:12" s="1" customFormat="1" ht="16.5" customHeight="1">
      <c r="B75" s="39"/>
      <c r="E75" s="332" t="str">
        <f>E7</f>
        <v>Kanalizace a ČOV Holašovice</v>
      </c>
      <c r="F75" s="333"/>
      <c r="G75" s="333"/>
      <c r="H75" s="333"/>
      <c r="L75" s="39"/>
    </row>
    <row r="76" spans="2:12" s="1" customFormat="1" ht="14.45" customHeight="1">
      <c r="B76" s="39"/>
      <c r="C76" s="61" t="s">
        <v>141</v>
      </c>
      <c r="L76" s="39"/>
    </row>
    <row r="77" spans="2:12" s="1" customFormat="1" ht="17.25" customHeight="1">
      <c r="B77" s="39"/>
      <c r="E77" s="304" t="str">
        <f>E9</f>
        <v>SO-07 - Odtok z ČOV</v>
      </c>
      <c r="F77" s="334"/>
      <c r="G77" s="334"/>
      <c r="H77" s="334"/>
      <c r="L77" s="39"/>
    </row>
    <row r="78" spans="2:12" s="1" customFormat="1" ht="6.95" customHeight="1">
      <c r="B78" s="39"/>
      <c r="L78" s="39"/>
    </row>
    <row r="79" spans="2:12" s="1" customFormat="1" ht="18" customHeight="1">
      <c r="B79" s="39"/>
      <c r="C79" s="61" t="s">
        <v>23</v>
      </c>
      <c r="F79" s="139" t="str">
        <f>F12</f>
        <v>Obec Holašovice</v>
      </c>
      <c r="I79" s="61" t="s">
        <v>25</v>
      </c>
      <c r="J79" s="65" t="str">
        <f>IF(J12="","",J12)</f>
        <v>5. 3. 2018</v>
      </c>
      <c r="L79" s="39"/>
    </row>
    <row r="80" spans="2:12" s="1" customFormat="1" ht="6.95" customHeight="1">
      <c r="B80" s="39"/>
      <c r="L80" s="39"/>
    </row>
    <row r="81" spans="2:65" s="1" customFormat="1">
      <c r="B81" s="39"/>
      <c r="C81" s="61" t="s">
        <v>31</v>
      </c>
      <c r="F81" s="139" t="str">
        <f>E15</f>
        <v>Obec Jankov</v>
      </c>
      <c r="I81" s="61" t="s">
        <v>38</v>
      </c>
      <c r="J81" s="139" t="str">
        <f>E21</f>
        <v>VAK projekt s.r.o.</v>
      </c>
      <c r="L81" s="39"/>
    </row>
    <row r="82" spans="2:65" s="1" customFormat="1" ht="14.45" customHeight="1">
      <c r="B82" s="39"/>
      <c r="C82" s="61" t="s">
        <v>36</v>
      </c>
      <c r="F82" s="139" t="str">
        <f>IF(E18="","",E18)</f>
        <v xml:space="preserve"> </v>
      </c>
      <c r="L82" s="39"/>
    </row>
    <row r="83" spans="2:65" s="1" customFormat="1" ht="10.35" customHeight="1">
      <c r="B83" s="39"/>
      <c r="L83" s="39"/>
    </row>
    <row r="84" spans="2:65" s="10" customFormat="1" ht="29.25" customHeight="1">
      <c r="B84" s="140"/>
      <c r="C84" s="141" t="s">
        <v>155</v>
      </c>
      <c r="D84" s="142" t="s">
        <v>64</v>
      </c>
      <c r="E84" s="142" t="s">
        <v>60</v>
      </c>
      <c r="F84" s="142" t="s">
        <v>156</v>
      </c>
      <c r="G84" s="142" t="s">
        <v>157</v>
      </c>
      <c r="H84" s="142" t="s">
        <v>158</v>
      </c>
      <c r="I84" s="142" t="s">
        <v>159</v>
      </c>
      <c r="J84" s="142" t="s">
        <v>147</v>
      </c>
      <c r="K84" s="143" t="s">
        <v>160</v>
      </c>
      <c r="L84" s="140"/>
      <c r="M84" s="71" t="s">
        <v>161</v>
      </c>
      <c r="N84" s="72" t="s">
        <v>49</v>
      </c>
      <c r="O84" s="72" t="s">
        <v>162</v>
      </c>
      <c r="P84" s="72" t="s">
        <v>163</v>
      </c>
      <c r="Q84" s="72" t="s">
        <v>164</v>
      </c>
      <c r="R84" s="72" t="s">
        <v>165</v>
      </c>
      <c r="S84" s="72" t="s">
        <v>166</v>
      </c>
      <c r="T84" s="73" t="s">
        <v>167</v>
      </c>
    </row>
    <row r="85" spans="2:65" s="1" customFormat="1" ht="29.25" customHeight="1">
      <c r="B85" s="39"/>
      <c r="C85" s="75" t="s">
        <v>148</v>
      </c>
      <c r="J85" s="144">
        <f>BK85</f>
        <v>1535532.37</v>
      </c>
      <c r="L85" s="39"/>
      <c r="M85" s="74"/>
      <c r="N85" s="66"/>
      <c r="O85" s="66"/>
      <c r="P85" s="145">
        <f>P86</f>
        <v>1986.1031379999999</v>
      </c>
      <c r="Q85" s="66"/>
      <c r="R85" s="145">
        <f>R86</f>
        <v>225.74653761999997</v>
      </c>
      <c r="S85" s="66"/>
      <c r="T85" s="146">
        <f>T86</f>
        <v>0.25595999999999997</v>
      </c>
      <c r="AT85" s="24" t="s">
        <v>78</v>
      </c>
      <c r="AU85" s="24" t="s">
        <v>149</v>
      </c>
      <c r="BK85" s="147">
        <f>BK86</f>
        <v>1535532.37</v>
      </c>
    </row>
    <row r="86" spans="2:65" s="11" customFormat="1" ht="37.35" customHeight="1">
      <c r="B86" s="148"/>
      <c r="D86" s="149" t="s">
        <v>78</v>
      </c>
      <c r="E86" s="150" t="s">
        <v>252</v>
      </c>
      <c r="F86" s="150" t="s">
        <v>253</v>
      </c>
      <c r="J86" s="151">
        <f>BK86</f>
        <v>1535532.37</v>
      </c>
      <c r="L86" s="148"/>
      <c r="M86" s="152"/>
      <c r="N86" s="153"/>
      <c r="O86" s="153"/>
      <c r="P86" s="154">
        <f>P87+P134+P143+P152+P169+P253+P258+P264</f>
        <v>1986.1031379999999</v>
      </c>
      <c r="Q86" s="153"/>
      <c r="R86" s="154">
        <f>R87+R134+R143+R152+R169+R253+R258+R264</f>
        <v>225.74653761999997</v>
      </c>
      <c r="S86" s="153"/>
      <c r="T86" s="155">
        <f>T87+T134+T143+T152+T169+T253+T258+T264</f>
        <v>0.25595999999999997</v>
      </c>
      <c r="AR86" s="149" t="s">
        <v>87</v>
      </c>
      <c r="AT86" s="156" t="s">
        <v>78</v>
      </c>
      <c r="AU86" s="156" t="s">
        <v>79</v>
      </c>
      <c r="AY86" s="149" t="s">
        <v>170</v>
      </c>
      <c r="BK86" s="157">
        <f>BK87+BK134+BK143+BK152+BK169+BK253+BK258+BK264</f>
        <v>1535532.37</v>
      </c>
    </row>
    <row r="87" spans="2:65" s="11" customFormat="1" ht="19.899999999999999" customHeight="1">
      <c r="B87" s="148"/>
      <c r="D87" s="149" t="s">
        <v>78</v>
      </c>
      <c r="E87" s="158" t="s">
        <v>87</v>
      </c>
      <c r="F87" s="158" t="s">
        <v>254</v>
      </c>
      <c r="J87" s="159">
        <f>BK87</f>
        <v>518462.62</v>
      </c>
      <c r="L87" s="148"/>
      <c r="M87" s="152"/>
      <c r="N87" s="153"/>
      <c r="O87" s="153"/>
      <c r="P87" s="154">
        <f>SUM(P88:P133)</f>
        <v>1209.4783170000001</v>
      </c>
      <c r="Q87" s="153"/>
      <c r="R87" s="154">
        <f>SUM(R88:R133)</f>
        <v>162.08220999999998</v>
      </c>
      <c r="S87" s="153"/>
      <c r="T87" s="155">
        <f>SUM(T88:T133)</f>
        <v>0</v>
      </c>
      <c r="AR87" s="149" t="s">
        <v>87</v>
      </c>
      <c r="AT87" s="156" t="s">
        <v>78</v>
      </c>
      <c r="AU87" s="156" t="s">
        <v>87</v>
      </c>
      <c r="AY87" s="149" t="s">
        <v>170</v>
      </c>
      <c r="BK87" s="157">
        <f>SUM(BK88:BK133)</f>
        <v>518462.62</v>
      </c>
    </row>
    <row r="88" spans="2:65" s="1" customFormat="1" ht="25.5" customHeight="1">
      <c r="B88" s="160"/>
      <c r="C88" s="161" t="s">
        <v>87</v>
      </c>
      <c r="D88" s="161" t="s">
        <v>173</v>
      </c>
      <c r="E88" s="162" t="s">
        <v>270</v>
      </c>
      <c r="F88" s="163" t="s">
        <v>271</v>
      </c>
      <c r="G88" s="164" t="s">
        <v>272</v>
      </c>
      <c r="H88" s="165">
        <v>68.87</v>
      </c>
      <c r="I88" s="166">
        <v>61.2</v>
      </c>
      <c r="J88" s="166">
        <f>ROUND(I88*H88,2)</f>
        <v>4214.84</v>
      </c>
      <c r="K88" s="163" t="s">
        <v>177</v>
      </c>
      <c r="L88" s="39"/>
      <c r="M88" s="167" t="s">
        <v>5</v>
      </c>
      <c r="N88" s="168" t="s">
        <v>50</v>
      </c>
      <c r="O88" s="169">
        <v>0.2</v>
      </c>
      <c r="P88" s="169">
        <f>O88*H88</f>
        <v>13.774000000000001</v>
      </c>
      <c r="Q88" s="169">
        <v>0</v>
      </c>
      <c r="R88" s="169">
        <f>Q88*H88</f>
        <v>0</v>
      </c>
      <c r="S88" s="169">
        <v>0</v>
      </c>
      <c r="T88" s="170">
        <f>S88*H88</f>
        <v>0</v>
      </c>
      <c r="AR88" s="24" t="s">
        <v>190</v>
      </c>
      <c r="AT88" s="24" t="s">
        <v>173</v>
      </c>
      <c r="AU88" s="24" t="s">
        <v>90</v>
      </c>
      <c r="AY88" s="24" t="s">
        <v>170</v>
      </c>
      <c r="BE88" s="171">
        <f>IF(N88="základní",J88,0)</f>
        <v>4214.84</v>
      </c>
      <c r="BF88" s="171">
        <f>IF(N88="snížená",J88,0)</f>
        <v>0</v>
      </c>
      <c r="BG88" s="171">
        <f>IF(N88="zákl. přenesená",J88,0)</f>
        <v>0</v>
      </c>
      <c r="BH88" s="171">
        <f>IF(N88="sníž. přenesená",J88,0)</f>
        <v>0</v>
      </c>
      <c r="BI88" s="171">
        <f>IF(N88="nulová",J88,0)</f>
        <v>0</v>
      </c>
      <c r="BJ88" s="24" t="s">
        <v>87</v>
      </c>
      <c r="BK88" s="171">
        <f>ROUND(I88*H88,2)</f>
        <v>4214.84</v>
      </c>
      <c r="BL88" s="24" t="s">
        <v>190</v>
      </c>
      <c r="BM88" s="24" t="s">
        <v>2398</v>
      </c>
    </row>
    <row r="89" spans="2:65" s="12" customFormat="1" ht="13.5">
      <c r="B89" s="172"/>
      <c r="D89" s="173" t="s">
        <v>180</v>
      </c>
      <c r="E89" s="174" t="s">
        <v>5</v>
      </c>
      <c r="F89" s="175" t="s">
        <v>2399</v>
      </c>
      <c r="H89" s="176">
        <v>68.87</v>
      </c>
      <c r="L89" s="172"/>
      <c r="M89" s="177"/>
      <c r="N89" s="178"/>
      <c r="O89" s="178"/>
      <c r="P89" s="178"/>
      <c r="Q89" s="178"/>
      <c r="R89" s="178"/>
      <c r="S89" s="178"/>
      <c r="T89" s="179"/>
      <c r="AT89" s="174" t="s">
        <v>180</v>
      </c>
      <c r="AU89" s="174" t="s">
        <v>90</v>
      </c>
      <c r="AV89" s="12" t="s">
        <v>90</v>
      </c>
      <c r="AW89" s="12" t="s">
        <v>42</v>
      </c>
      <c r="AX89" s="12" t="s">
        <v>79</v>
      </c>
      <c r="AY89" s="174" t="s">
        <v>170</v>
      </c>
    </row>
    <row r="90" spans="2:65" s="13" customFormat="1" ht="13.5">
      <c r="B90" s="186"/>
      <c r="D90" s="173" t="s">
        <v>180</v>
      </c>
      <c r="E90" s="187" t="s">
        <v>5</v>
      </c>
      <c r="F90" s="188" t="s">
        <v>269</v>
      </c>
      <c r="H90" s="189">
        <v>68.87</v>
      </c>
      <c r="L90" s="186"/>
      <c r="M90" s="190"/>
      <c r="N90" s="191"/>
      <c r="O90" s="191"/>
      <c r="P90" s="191"/>
      <c r="Q90" s="191"/>
      <c r="R90" s="191"/>
      <c r="S90" s="191"/>
      <c r="T90" s="192"/>
      <c r="AT90" s="187" t="s">
        <v>180</v>
      </c>
      <c r="AU90" s="187" t="s">
        <v>90</v>
      </c>
      <c r="AV90" s="13" t="s">
        <v>190</v>
      </c>
      <c r="AW90" s="13" t="s">
        <v>42</v>
      </c>
      <c r="AX90" s="13" t="s">
        <v>87</v>
      </c>
      <c r="AY90" s="187" t="s">
        <v>170</v>
      </c>
    </row>
    <row r="91" spans="2:65" s="1" customFormat="1" ht="25.5" customHeight="1">
      <c r="B91" s="160"/>
      <c r="C91" s="161" t="s">
        <v>90</v>
      </c>
      <c r="D91" s="161" t="s">
        <v>173</v>
      </c>
      <c r="E91" s="162" t="s">
        <v>275</v>
      </c>
      <c r="F91" s="163" t="s">
        <v>276</v>
      </c>
      <c r="G91" s="164" t="s">
        <v>277</v>
      </c>
      <c r="H91" s="165">
        <v>8.609</v>
      </c>
      <c r="I91" s="166">
        <v>42.2</v>
      </c>
      <c r="J91" s="166">
        <f>ROUND(I91*H91,2)</f>
        <v>363.3</v>
      </c>
      <c r="K91" s="163" t="s">
        <v>177</v>
      </c>
      <c r="L91" s="39"/>
      <c r="M91" s="167" t="s">
        <v>5</v>
      </c>
      <c r="N91" s="168" t="s">
        <v>50</v>
      </c>
      <c r="O91" s="169">
        <v>0</v>
      </c>
      <c r="P91" s="169">
        <f>O91*H91</f>
        <v>0</v>
      </c>
      <c r="Q91" s="169">
        <v>0</v>
      </c>
      <c r="R91" s="169">
        <f>Q91*H91</f>
        <v>0</v>
      </c>
      <c r="S91" s="169">
        <v>0</v>
      </c>
      <c r="T91" s="170">
        <f>S91*H91</f>
        <v>0</v>
      </c>
      <c r="AR91" s="24" t="s">
        <v>190</v>
      </c>
      <c r="AT91" s="24" t="s">
        <v>173</v>
      </c>
      <c r="AU91" s="24" t="s">
        <v>90</v>
      </c>
      <c r="AY91" s="24" t="s">
        <v>170</v>
      </c>
      <c r="BE91" s="171">
        <f>IF(N91="základní",J91,0)</f>
        <v>363.3</v>
      </c>
      <c r="BF91" s="171">
        <f>IF(N91="snížená",J91,0)</f>
        <v>0</v>
      </c>
      <c r="BG91" s="171">
        <f>IF(N91="zákl. přenesená",J91,0)</f>
        <v>0</v>
      </c>
      <c r="BH91" s="171">
        <f>IF(N91="sníž. přenesená",J91,0)</f>
        <v>0</v>
      </c>
      <c r="BI91" s="171">
        <f>IF(N91="nulová",J91,0)</f>
        <v>0</v>
      </c>
      <c r="BJ91" s="24" t="s">
        <v>87</v>
      </c>
      <c r="BK91" s="171">
        <f>ROUND(I91*H91,2)</f>
        <v>363.3</v>
      </c>
      <c r="BL91" s="24" t="s">
        <v>190</v>
      </c>
      <c r="BM91" s="24" t="s">
        <v>2400</v>
      </c>
    </row>
    <row r="92" spans="2:65" s="12" customFormat="1" ht="13.5">
      <c r="B92" s="172"/>
      <c r="D92" s="173" t="s">
        <v>180</v>
      </c>
      <c r="E92" s="174" t="s">
        <v>5</v>
      </c>
      <c r="F92" s="175" t="s">
        <v>2401</v>
      </c>
      <c r="H92" s="176">
        <v>8.609</v>
      </c>
      <c r="L92" s="172"/>
      <c r="M92" s="177"/>
      <c r="N92" s="178"/>
      <c r="O92" s="178"/>
      <c r="P92" s="178"/>
      <c r="Q92" s="178"/>
      <c r="R92" s="178"/>
      <c r="S92" s="178"/>
      <c r="T92" s="179"/>
      <c r="AT92" s="174" t="s">
        <v>180</v>
      </c>
      <c r="AU92" s="174" t="s">
        <v>90</v>
      </c>
      <c r="AV92" s="12" t="s">
        <v>90</v>
      </c>
      <c r="AW92" s="12" t="s">
        <v>42</v>
      </c>
      <c r="AX92" s="12" t="s">
        <v>79</v>
      </c>
      <c r="AY92" s="174" t="s">
        <v>170</v>
      </c>
    </row>
    <row r="93" spans="2:65" s="13" customFormat="1" ht="13.5">
      <c r="B93" s="186"/>
      <c r="D93" s="173" t="s">
        <v>180</v>
      </c>
      <c r="E93" s="187" t="s">
        <v>5</v>
      </c>
      <c r="F93" s="188" t="s">
        <v>269</v>
      </c>
      <c r="H93" s="189">
        <v>8.609</v>
      </c>
      <c r="L93" s="186"/>
      <c r="M93" s="190"/>
      <c r="N93" s="191"/>
      <c r="O93" s="191"/>
      <c r="P93" s="191"/>
      <c r="Q93" s="191"/>
      <c r="R93" s="191"/>
      <c r="S93" s="191"/>
      <c r="T93" s="192"/>
      <c r="AT93" s="187" t="s">
        <v>180</v>
      </c>
      <c r="AU93" s="187" t="s">
        <v>90</v>
      </c>
      <c r="AV93" s="13" t="s">
        <v>190</v>
      </c>
      <c r="AW93" s="13" t="s">
        <v>42</v>
      </c>
      <c r="AX93" s="13" t="s">
        <v>87</v>
      </c>
      <c r="AY93" s="187" t="s">
        <v>170</v>
      </c>
    </row>
    <row r="94" spans="2:65" s="1" customFormat="1" ht="38.25" customHeight="1">
      <c r="B94" s="160"/>
      <c r="C94" s="161" t="s">
        <v>186</v>
      </c>
      <c r="D94" s="161" t="s">
        <v>173</v>
      </c>
      <c r="E94" s="162" t="s">
        <v>303</v>
      </c>
      <c r="F94" s="163" t="s">
        <v>304</v>
      </c>
      <c r="G94" s="164" t="s">
        <v>305</v>
      </c>
      <c r="H94" s="165">
        <v>786.84</v>
      </c>
      <c r="I94" s="166">
        <v>30.6</v>
      </c>
      <c r="J94" s="166">
        <f>ROUND(I94*H94,2)</f>
        <v>24077.3</v>
      </c>
      <c r="K94" s="163" t="s">
        <v>177</v>
      </c>
      <c r="L94" s="39"/>
      <c r="M94" s="167" t="s">
        <v>5</v>
      </c>
      <c r="N94" s="168" t="s">
        <v>50</v>
      </c>
      <c r="O94" s="169">
        <v>9.7000000000000003E-2</v>
      </c>
      <c r="P94" s="169">
        <f>O94*H94</f>
        <v>76.323480000000004</v>
      </c>
      <c r="Q94" s="169">
        <v>0</v>
      </c>
      <c r="R94" s="169">
        <f>Q94*H94</f>
        <v>0</v>
      </c>
      <c r="S94" s="169">
        <v>0</v>
      </c>
      <c r="T94" s="170">
        <f>S94*H94</f>
        <v>0</v>
      </c>
      <c r="AR94" s="24" t="s">
        <v>190</v>
      </c>
      <c r="AT94" s="24" t="s">
        <v>173</v>
      </c>
      <c r="AU94" s="24" t="s">
        <v>90</v>
      </c>
      <c r="AY94" s="24" t="s">
        <v>170</v>
      </c>
      <c r="BE94" s="171">
        <f>IF(N94="základní",J94,0)</f>
        <v>24077.3</v>
      </c>
      <c r="BF94" s="171">
        <f>IF(N94="snížená",J94,0)</f>
        <v>0</v>
      </c>
      <c r="BG94" s="171">
        <f>IF(N94="zákl. přenesená",J94,0)</f>
        <v>0</v>
      </c>
      <c r="BH94" s="171">
        <f>IF(N94="sníž. přenesená",J94,0)</f>
        <v>0</v>
      </c>
      <c r="BI94" s="171">
        <f>IF(N94="nulová",J94,0)</f>
        <v>0</v>
      </c>
      <c r="BJ94" s="24" t="s">
        <v>87</v>
      </c>
      <c r="BK94" s="171">
        <f>ROUND(I94*H94,2)</f>
        <v>24077.3</v>
      </c>
      <c r="BL94" s="24" t="s">
        <v>190</v>
      </c>
      <c r="BM94" s="24" t="s">
        <v>2402</v>
      </c>
    </row>
    <row r="95" spans="2:65" s="12" customFormat="1" ht="13.5">
      <c r="B95" s="172"/>
      <c r="D95" s="173" t="s">
        <v>180</v>
      </c>
      <c r="E95" s="174" t="s">
        <v>5</v>
      </c>
      <c r="F95" s="175" t="s">
        <v>2403</v>
      </c>
      <c r="H95" s="176">
        <v>786.84</v>
      </c>
      <c r="L95" s="172"/>
      <c r="M95" s="177"/>
      <c r="N95" s="178"/>
      <c r="O95" s="178"/>
      <c r="P95" s="178"/>
      <c r="Q95" s="178"/>
      <c r="R95" s="178"/>
      <c r="S95" s="178"/>
      <c r="T95" s="179"/>
      <c r="AT95" s="174" t="s">
        <v>180</v>
      </c>
      <c r="AU95" s="174" t="s">
        <v>90</v>
      </c>
      <c r="AV95" s="12" t="s">
        <v>90</v>
      </c>
      <c r="AW95" s="12" t="s">
        <v>42</v>
      </c>
      <c r="AX95" s="12" t="s">
        <v>87</v>
      </c>
      <c r="AY95" s="174" t="s">
        <v>170</v>
      </c>
    </row>
    <row r="96" spans="2:65" s="1" customFormat="1" ht="38.25" customHeight="1">
      <c r="B96" s="160"/>
      <c r="C96" s="161" t="s">
        <v>190</v>
      </c>
      <c r="D96" s="161" t="s">
        <v>173</v>
      </c>
      <c r="E96" s="162" t="s">
        <v>317</v>
      </c>
      <c r="F96" s="163" t="s">
        <v>318</v>
      </c>
      <c r="G96" s="164" t="s">
        <v>305</v>
      </c>
      <c r="H96" s="165">
        <v>439.387</v>
      </c>
      <c r="I96" s="166">
        <v>188</v>
      </c>
      <c r="J96" s="166">
        <f>ROUND(I96*H96,2)</f>
        <v>82604.759999999995</v>
      </c>
      <c r="K96" s="163" t="s">
        <v>177</v>
      </c>
      <c r="L96" s="39"/>
      <c r="M96" s="167" t="s">
        <v>5</v>
      </c>
      <c r="N96" s="168" t="s">
        <v>50</v>
      </c>
      <c r="O96" s="169">
        <v>0.58599999999999997</v>
      </c>
      <c r="P96" s="169">
        <f>O96*H96</f>
        <v>257.48078199999998</v>
      </c>
      <c r="Q96" s="169">
        <v>0</v>
      </c>
      <c r="R96" s="169">
        <f>Q96*H96</f>
        <v>0</v>
      </c>
      <c r="S96" s="169">
        <v>0</v>
      </c>
      <c r="T96" s="170">
        <f>S96*H96</f>
        <v>0</v>
      </c>
      <c r="AR96" s="24" t="s">
        <v>190</v>
      </c>
      <c r="AT96" s="24" t="s">
        <v>173</v>
      </c>
      <c r="AU96" s="24" t="s">
        <v>90</v>
      </c>
      <c r="AY96" s="24" t="s">
        <v>170</v>
      </c>
      <c r="BE96" s="171">
        <f>IF(N96="základní",J96,0)</f>
        <v>82604.759999999995</v>
      </c>
      <c r="BF96" s="171">
        <f>IF(N96="snížená",J96,0)</f>
        <v>0</v>
      </c>
      <c r="BG96" s="171">
        <f>IF(N96="zákl. přenesená",J96,0)</f>
        <v>0</v>
      </c>
      <c r="BH96" s="171">
        <f>IF(N96="sníž. přenesená",J96,0)</f>
        <v>0</v>
      </c>
      <c r="BI96" s="171">
        <f>IF(N96="nulová",J96,0)</f>
        <v>0</v>
      </c>
      <c r="BJ96" s="24" t="s">
        <v>87</v>
      </c>
      <c r="BK96" s="171">
        <f>ROUND(I96*H96,2)</f>
        <v>82604.759999999995</v>
      </c>
      <c r="BL96" s="24" t="s">
        <v>190</v>
      </c>
      <c r="BM96" s="24" t="s">
        <v>2404</v>
      </c>
    </row>
    <row r="97" spans="2:65" s="14" customFormat="1" ht="13.5">
      <c r="B97" s="205"/>
      <c r="D97" s="173" t="s">
        <v>180</v>
      </c>
      <c r="E97" s="206" t="s">
        <v>234</v>
      </c>
      <c r="F97" s="207" t="s">
        <v>750</v>
      </c>
      <c r="H97" s="208">
        <v>439.387</v>
      </c>
      <c r="L97" s="205"/>
      <c r="M97" s="209"/>
      <c r="N97" s="210"/>
      <c r="O97" s="210"/>
      <c r="P97" s="210"/>
      <c r="Q97" s="210"/>
      <c r="R97" s="210"/>
      <c r="S97" s="210"/>
      <c r="T97" s="211"/>
      <c r="AT97" s="206" t="s">
        <v>180</v>
      </c>
      <c r="AU97" s="206" t="s">
        <v>90</v>
      </c>
      <c r="AV97" s="14" t="s">
        <v>186</v>
      </c>
      <c r="AW97" s="14" t="s">
        <v>42</v>
      </c>
      <c r="AX97" s="14" t="s">
        <v>79</v>
      </c>
      <c r="AY97" s="206" t="s">
        <v>170</v>
      </c>
    </row>
    <row r="98" spans="2:65" s="1" customFormat="1" ht="38.25" customHeight="1">
      <c r="B98" s="160"/>
      <c r="C98" s="161" t="s">
        <v>169</v>
      </c>
      <c r="D98" s="161" t="s">
        <v>173</v>
      </c>
      <c r="E98" s="162" t="s">
        <v>322</v>
      </c>
      <c r="F98" s="163" t="s">
        <v>323</v>
      </c>
      <c r="G98" s="164" t="s">
        <v>305</v>
      </c>
      <c r="H98" s="165">
        <v>87.876999999999995</v>
      </c>
      <c r="I98" s="166">
        <v>24.7</v>
      </c>
      <c r="J98" s="166">
        <f>ROUND(I98*H98,2)</f>
        <v>2170.56</v>
      </c>
      <c r="K98" s="163" t="s">
        <v>177</v>
      </c>
      <c r="L98" s="39"/>
      <c r="M98" s="167" t="s">
        <v>5</v>
      </c>
      <c r="N98" s="168" t="s">
        <v>50</v>
      </c>
      <c r="O98" s="169">
        <v>0.1</v>
      </c>
      <c r="P98" s="169">
        <f>O98*H98</f>
        <v>8.7876999999999992</v>
      </c>
      <c r="Q98" s="169">
        <v>0</v>
      </c>
      <c r="R98" s="169">
        <f>Q98*H98</f>
        <v>0</v>
      </c>
      <c r="S98" s="169">
        <v>0</v>
      </c>
      <c r="T98" s="170">
        <f>S98*H98</f>
        <v>0</v>
      </c>
      <c r="AR98" s="24" t="s">
        <v>190</v>
      </c>
      <c r="AT98" s="24" t="s">
        <v>173</v>
      </c>
      <c r="AU98" s="24" t="s">
        <v>90</v>
      </c>
      <c r="AY98" s="24" t="s">
        <v>170</v>
      </c>
      <c r="BE98" s="171">
        <f>IF(N98="základní",J98,0)</f>
        <v>2170.56</v>
      </c>
      <c r="BF98" s="171">
        <f>IF(N98="snížená",J98,0)</f>
        <v>0</v>
      </c>
      <c r="BG98" s="171">
        <f>IF(N98="zákl. přenesená",J98,0)</f>
        <v>0</v>
      </c>
      <c r="BH98" s="171">
        <f>IF(N98="sníž. přenesená",J98,0)</f>
        <v>0</v>
      </c>
      <c r="BI98" s="171">
        <f>IF(N98="nulová",J98,0)</f>
        <v>0</v>
      </c>
      <c r="BJ98" s="24" t="s">
        <v>87</v>
      </c>
      <c r="BK98" s="171">
        <f>ROUND(I98*H98,2)</f>
        <v>2170.56</v>
      </c>
      <c r="BL98" s="24" t="s">
        <v>190</v>
      </c>
      <c r="BM98" s="24" t="s">
        <v>2405</v>
      </c>
    </row>
    <row r="99" spans="2:65" s="12" customFormat="1" ht="13.5">
      <c r="B99" s="172"/>
      <c r="D99" s="173" t="s">
        <v>180</v>
      </c>
      <c r="E99" s="174" t="s">
        <v>5</v>
      </c>
      <c r="F99" s="175" t="s">
        <v>2406</v>
      </c>
      <c r="H99" s="176">
        <v>87.876999999999995</v>
      </c>
      <c r="L99" s="172"/>
      <c r="M99" s="177"/>
      <c r="N99" s="178"/>
      <c r="O99" s="178"/>
      <c r="P99" s="178"/>
      <c r="Q99" s="178"/>
      <c r="R99" s="178"/>
      <c r="S99" s="178"/>
      <c r="T99" s="179"/>
      <c r="AT99" s="174" t="s">
        <v>180</v>
      </c>
      <c r="AU99" s="174" t="s">
        <v>90</v>
      </c>
      <c r="AV99" s="12" t="s">
        <v>90</v>
      </c>
      <c r="AW99" s="12" t="s">
        <v>42</v>
      </c>
      <c r="AX99" s="12" t="s">
        <v>87</v>
      </c>
      <c r="AY99" s="174" t="s">
        <v>170</v>
      </c>
    </row>
    <row r="100" spans="2:65" s="1" customFormat="1" ht="25.5" customHeight="1">
      <c r="B100" s="160"/>
      <c r="C100" s="161" t="s">
        <v>197</v>
      </c>
      <c r="D100" s="161" t="s">
        <v>173</v>
      </c>
      <c r="E100" s="162" t="s">
        <v>344</v>
      </c>
      <c r="F100" s="163" t="s">
        <v>345</v>
      </c>
      <c r="G100" s="164" t="s">
        <v>257</v>
      </c>
      <c r="H100" s="165">
        <v>1227.5999999999999</v>
      </c>
      <c r="I100" s="166">
        <v>97</v>
      </c>
      <c r="J100" s="166">
        <f>ROUND(I100*H100,2)</f>
        <v>119077.2</v>
      </c>
      <c r="K100" s="163" t="s">
        <v>177</v>
      </c>
      <c r="L100" s="39"/>
      <c r="M100" s="167" t="s">
        <v>5</v>
      </c>
      <c r="N100" s="168" t="s">
        <v>50</v>
      </c>
      <c r="O100" s="169">
        <v>0.23599999999999999</v>
      </c>
      <c r="P100" s="169">
        <f>O100*H100</f>
        <v>289.71359999999999</v>
      </c>
      <c r="Q100" s="169">
        <v>8.4000000000000003E-4</v>
      </c>
      <c r="R100" s="169">
        <f>Q100*H100</f>
        <v>1.0311839999999999</v>
      </c>
      <c r="S100" s="169">
        <v>0</v>
      </c>
      <c r="T100" s="170">
        <f>S100*H100</f>
        <v>0</v>
      </c>
      <c r="AR100" s="24" t="s">
        <v>190</v>
      </c>
      <c r="AT100" s="24" t="s">
        <v>173</v>
      </c>
      <c r="AU100" s="24" t="s">
        <v>90</v>
      </c>
      <c r="AY100" s="24" t="s">
        <v>170</v>
      </c>
      <c r="BE100" s="171">
        <f>IF(N100="základní",J100,0)</f>
        <v>119077.2</v>
      </c>
      <c r="BF100" s="171">
        <f>IF(N100="snížená",J100,0)</f>
        <v>0</v>
      </c>
      <c r="BG100" s="171">
        <f>IF(N100="zákl. přenesená",J100,0)</f>
        <v>0</v>
      </c>
      <c r="BH100" s="171">
        <f>IF(N100="sníž. přenesená",J100,0)</f>
        <v>0</v>
      </c>
      <c r="BI100" s="171">
        <f>IF(N100="nulová",J100,0)</f>
        <v>0</v>
      </c>
      <c r="BJ100" s="24" t="s">
        <v>87</v>
      </c>
      <c r="BK100" s="171">
        <f>ROUND(I100*H100,2)</f>
        <v>119077.2</v>
      </c>
      <c r="BL100" s="24" t="s">
        <v>190</v>
      </c>
      <c r="BM100" s="24" t="s">
        <v>2407</v>
      </c>
    </row>
    <row r="101" spans="2:65" s="12" customFormat="1" ht="13.5">
      <c r="B101" s="172"/>
      <c r="D101" s="173" t="s">
        <v>180</v>
      </c>
      <c r="E101" s="174" t="s">
        <v>5</v>
      </c>
      <c r="F101" s="175" t="s">
        <v>2408</v>
      </c>
      <c r="H101" s="176">
        <v>1227.5999999999999</v>
      </c>
      <c r="L101" s="172"/>
      <c r="M101" s="177"/>
      <c r="N101" s="178"/>
      <c r="O101" s="178"/>
      <c r="P101" s="178"/>
      <c r="Q101" s="178"/>
      <c r="R101" s="178"/>
      <c r="S101" s="178"/>
      <c r="T101" s="179"/>
      <c r="AT101" s="174" t="s">
        <v>180</v>
      </c>
      <c r="AU101" s="174" t="s">
        <v>90</v>
      </c>
      <c r="AV101" s="12" t="s">
        <v>90</v>
      </c>
      <c r="AW101" s="12" t="s">
        <v>42</v>
      </c>
      <c r="AX101" s="12" t="s">
        <v>87</v>
      </c>
      <c r="AY101" s="174" t="s">
        <v>170</v>
      </c>
    </row>
    <row r="102" spans="2:65" s="1" customFormat="1" ht="25.5" customHeight="1">
      <c r="B102" s="160"/>
      <c r="C102" s="161" t="s">
        <v>202</v>
      </c>
      <c r="D102" s="161" t="s">
        <v>173</v>
      </c>
      <c r="E102" s="162" t="s">
        <v>362</v>
      </c>
      <c r="F102" s="163" t="s">
        <v>363</v>
      </c>
      <c r="G102" s="164" t="s">
        <v>257</v>
      </c>
      <c r="H102" s="165">
        <v>1227.5999999999999</v>
      </c>
      <c r="I102" s="166">
        <v>17.899999999999999</v>
      </c>
      <c r="J102" s="166">
        <f>ROUND(I102*H102,2)</f>
        <v>21974.04</v>
      </c>
      <c r="K102" s="163" t="s">
        <v>177</v>
      </c>
      <c r="L102" s="39"/>
      <c r="M102" s="167" t="s">
        <v>5</v>
      </c>
      <c r="N102" s="168" t="s">
        <v>50</v>
      </c>
      <c r="O102" s="169">
        <v>7.0000000000000007E-2</v>
      </c>
      <c r="P102" s="169">
        <f>O102*H102</f>
        <v>85.932000000000002</v>
      </c>
      <c r="Q102" s="169">
        <v>0</v>
      </c>
      <c r="R102" s="169">
        <f>Q102*H102</f>
        <v>0</v>
      </c>
      <c r="S102" s="169">
        <v>0</v>
      </c>
      <c r="T102" s="170">
        <f>S102*H102</f>
        <v>0</v>
      </c>
      <c r="AR102" s="24" t="s">
        <v>190</v>
      </c>
      <c r="AT102" s="24" t="s">
        <v>173</v>
      </c>
      <c r="AU102" s="24" t="s">
        <v>90</v>
      </c>
      <c r="AY102" s="24" t="s">
        <v>170</v>
      </c>
      <c r="BE102" s="171">
        <f>IF(N102="základní",J102,0)</f>
        <v>21974.04</v>
      </c>
      <c r="BF102" s="171">
        <f>IF(N102="snížená",J102,0)</f>
        <v>0</v>
      </c>
      <c r="BG102" s="171">
        <f>IF(N102="zákl. přenesená",J102,0)</f>
        <v>0</v>
      </c>
      <c r="BH102" s="171">
        <f>IF(N102="sníž. přenesená",J102,0)</f>
        <v>0</v>
      </c>
      <c r="BI102" s="171">
        <f>IF(N102="nulová",J102,0)</f>
        <v>0</v>
      </c>
      <c r="BJ102" s="24" t="s">
        <v>87</v>
      </c>
      <c r="BK102" s="171">
        <f>ROUND(I102*H102,2)</f>
        <v>21974.04</v>
      </c>
      <c r="BL102" s="24" t="s">
        <v>190</v>
      </c>
      <c r="BM102" s="24" t="s">
        <v>2409</v>
      </c>
    </row>
    <row r="103" spans="2:65" s="12" customFormat="1" ht="13.5">
      <c r="B103" s="172"/>
      <c r="D103" s="173" t="s">
        <v>180</v>
      </c>
      <c r="E103" s="174" t="s">
        <v>5</v>
      </c>
      <c r="F103" s="175" t="s">
        <v>2408</v>
      </c>
      <c r="H103" s="176">
        <v>1227.5999999999999</v>
      </c>
      <c r="L103" s="172"/>
      <c r="M103" s="177"/>
      <c r="N103" s="178"/>
      <c r="O103" s="178"/>
      <c r="P103" s="178"/>
      <c r="Q103" s="178"/>
      <c r="R103" s="178"/>
      <c r="S103" s="178"/>
      <c r="T103" s="179"/>
      <c r="AT103" s="174" t="s">
        <v>180</v>
      </c>
      <c r="AU103" s="174" t="s">
        <v>90</v>
      </c>
      <c r="AV103" s="12" t="s">
        <v>90</v>
      </c>
      <c r="AW103" s="12" t="s">
        <v>42</v>
      </c>
      <c r="AX103" s="12" t="s">
        <v>87</v>
      </c>
      <c r="AY103" s="174" t="s">
        <v>170</v>
      </c>
    </row>
    <row r="104" spans="2:65" s="1" customFormat="1" ht="38.25" customHeight="1">
      <c r="B104" s="160"/>
      <c r="C104" s="161" t="s">
        <v>207</v>
      </c>
      <c r="D104" s="161" t="s">
        <v>173</v>
      </c>
      <c r="E104" s="162" t="s">
        <v>370</v>
      </c>
      <c r="F104" s="163" t="s">
        <v>371</v>
      </c>
      <c r="G104" s="164" t="s">
        <v>305</v>
      </c>
      <c r="H104" s="165">
        <v>439.387</v>
      </c>
      <c r="I104" s="166">
        <v>78.599999999999994</v>
      </c>
      <c r="J104" s="166">
        <f>ROUND(I104*H104,2)</f>
        <v>34535.82</v>
      </c>
      <c r="K104" s="163" t="s">
        <v>177</v>
      </c>
      <c r="L104" s="39"/>
      <c r="M104" s="167" t="s">
        <v>5</v>
      </c>
      <c r="N104" s="168" t="s">
        <v>50</v>
      </c>
      <c r="O104" s="169">
        <v>0.34499999999999997</v>
      </c>
      <c r="P104" s="169">
        <f>O104*H104</f>
        <v>151.588515</v>
      </c>
      <c r="Q104" s="169">
        <v>0</v>
      </c>
      <c r="R104" s="169">
        <f>Q104*H104</f>
        <v>0</v>
      </c>
      <c r="S104" s="169">
        <v>0</v>
      </c>
      <c r="T104" s="170">
        <f>S104*H104</f>
        <v>0</v>
      </c>
      <c r="AR104" s="24" t="s">
        <v>190</v>
      </c>
      <c r="AT104" s="24" t="s">
        <v>173</v>
      </c>
      <c r="AU104" s="24" t="s">
        <v>90</v>
      </c>
      <c r="AY104" s="24" t="s">
        <v>170</v>
      </c>
      <c r="BE104" s="171">
        <f>IF(N104="základní",J104,0)</f>
        <v>34535.82</v>
      </c>
      <c r="BF104" s="171">
        <f>IF(N104="snížená",J104,0)</f>
        <v>0</v>
      </c>
      <c r="BG104" s="171">
        <f>IF(N104="zákl. přenesená",J104,0)</f>
        <v>0</v>
      </c>
      <c r="BH104" s="171">
        <f>IF(N104="sníž. přenesená",J104,0)</f>
        <v>0</v>
      </c>
      <c r="BI104" s="171">
        <f>IF(N104="nulová",J104,0)</f>
        <v>0</v>
      </c>
      <c r="BJ104" s="24" t="s">
        <v>87</v>
      </c>
      <c r="BK104" s="171">
        <f>ROUND(I104*H104,2)</f>
        <v>34535.82</v>
      </c>
      <c r="BL104" s="24" t="s">
        <v>190</v>
      </c>
      <c r="BM104" s="24" t="s">
        <v>2410</v>
      </c>
    </row>
    <row r="105" spans="2:65" s="12" customFormat="1" ht="13.5">
      <c r="B105" s="172"/>
      <c r="D105" s="173" t="s">
        <v>180</v>
      </c>
      <c r="E105" s="174" t="s">
        <v>5</v>
      </c>
      <c r="F105" s="175" t="s">
        <v>234</v>
      </c>
      <c r="H105" s="176">
        <v>439.387</v>
      </c>
      <c r="L105" s="172"/>
      <c r="M105" s="177"/>
      <c r="N105" s="178"/>
      <c r="O105" s="178"/>
      <c r="P105" s="178"/>
      <c r="Q105" s="178"/>
      <c r="R105" s="178"/>
      <c r="S105" s="178"/>
      <c r="T105" s="179"/>
      <c r="AT105" s="174" t="s">
        <v>180</v>
      </c>
      <c r="AU105" s="174" t="s">
        <v>90</v>
      </c>
      <c r="AV105" s="12" t="s">
        <v>90</v>
      </c>
      <c r="AW105" s="12" t="s">
        <v>42</v>
      </c>
      <c r="AX105" s="12" t="s">
        <v>87</v>
      </c>
      <c r="AY105" s="174" t="s">
        <v>170</v>
      </c>
    </row>
    <row r="106" spans="2:65" s="1" customFormat="1" ht="38.25" customHeight="1">
      <c r="B106" s="160"/>
      <c r="C106" s="161" t="s">
        <v>211</v>
      </c>
      <c r="D106" s="161" t="s">
        <v>173</v>
      </c>
      <c r="E106" s="162" t="s">
        <v>756</v>
      </c>
      <c r="F106" s="163" t="s">
        <v>757</v>
      </c>
      <c r="G106" s="164" t="s">
        <v>305</v>
      </c>
      <c r="H106" s="165">
        <v>96.049000000000007</v>
      </c>
      <c r="I106" s="166">
        <v>230</v>
      </c>
      <c r="J106" s="166">
        <f>ROUND(I106*H106,2)</f>
        <v>22091.27</v>
      </c>
      <c r="K106" s="163" t="s">
        <v>177</v>
      </c>
      <c r="L106" s="39"/>
      <c r="M106" s="167" t="s">
        <v>5</v>
      </c>
      <c r="N106" s="168" t="s">
        <v>50</v>
      </c>
      <c r="O106" s="169">
        <v>8.3000000000000004E-2</v>
      </c>
      <c r="P106" s="169">
        <f>O106*H106</f>
        <v>7.9720670000000009</v>
      </c>
      <c r="Q106" s="169">
        <v>0</v>
      </c>
      <c r="R106" s="169">
        <f>Q106*H106</f>
        <v>0</v>
      </c>
      <c r="S106" s="169">
        <v>0</v>
      </c>
      <c r="T106" s="170">
        <f>S106*H106</f>
        <v>0</v>
      </c>
      <c r="AR106" s="24" t="s">
        <v>190</v>
      </c>
      <c r="AT106" s="24" t="s">
        <v>173</v>
      </c>
      <c r="AU106" s="24" t="s">
        <v>90</v>
      </c>
      <c r="AY106" s="24" t="s">
        <v>170</v>
      </c>
      <c r="BE106" s="171">
        <f>IF(N106="základní",J106,0)</f>
        <v>22091.27</v>
      </c>
      <c r="BF106" s="171">
        <f>IF(N106="snížená",J106,0)</f>
        <v>0</v>
      </c>
      <c r="BG106" s="171">
        <f>IF(N106="zákl. přenesená",J106,0)</f>
        <v>0</v>
      </c>
      <c r="BH106" s="171">
        <f>IF(N106="sníž. přenesená",J106,0)</f>
        <v>0</v>
      </c>
      <c r="BI106" s="171">
        <f>IF(N106="nulová",J106,0)</f>
        <v>0</v>
      </c>
      <c r="BJ106" s="24" t="s">
        <v>87</v>
      </c>
      <c r="BK106" s="171">
        <f>ROUND(I106*H106,2)</f>
        <v>22091.27</v>
      </c>
      <c r="BL106" s="24" t="s">
        <v>190</v>
      </c>
      <c r="BM106" s="24" t="s">
        <v>2411</v>
      </c>
    </row>
    <row r="107" spans="2:65" s="12" customFormat="1" ht="13.5">
      <c r="B107" s="172"/>
      <c r="D107" s="173" t="s">
        <v>180</v>
      </c>
      <c r="E107" s="174" t="s">
        <v>5</v>
      </c>
      <c r="F107" s="175" t="s">
        <v>2412</v>
      </c>
      <c r="H107" s="176">
        <v>96.049000000000007</v>
      </c>
      <c r="L107" s="172"/>
      <c r="M107" s="177"/>
      <c r="N107" s="178"/>
      <c r="O107" s="178"/>
      <c r="P107" s="178"/>
      <c r="Q107" s="178"/>
      <c r="R107" s="178"/>
      <c r="S107" s="178"/>
      <c r="T107" s="179"/>
      <c r="AT107" s="174" t="s">
        <v>180</v>
      </c>
      <c r="AU107" s="174" t="s">
        <v>90</v>
      </c>
      <c r="AV107" s="12" t="s">
        <v>90</v>
      </c>
      <c r="AW107" s="12" t="s">
        <v>42</v>
      </c>
      <c r="AX107" s="12" t="s">
        <v>79</v>
      </c>
      <c r="AY107" s="174" t="s">
        <v>170</v>
      </c>
    </row>
    <row r="108" spans="2:65" s="13" customFormat="1" ht="13.5">
      <c r="B108" s="186"/>
      <c r="D108" s="173" t="s">
        <v>180</v>
      </c>
      <c r="E108" s="187" t="s">
        <v>5</v>
      </c>
      <c r="F108" s="188" t="s">
        <v>269</v>
      </c>
      <c r="H108" s="189">
        <v>96.049000000000007</v>
      </c>
      <c r="L108" s="186"/>
      <c r="M108" s="190"/>
      <c r="N108" s="191"/>
      <c r="O108" s="191"/>
      <c r="P108" s="191"/>
      <c r="Q108" s="191"/>
      <c r="R108" s="191"/>
      <c r="S108" s="191"/>
      <c r="T108" s="192"/>
      <c r="AT108" s="187" t="s">
        <v>180</v>
      </c>
      <c r="AU108" s="187" t="s">
        <v>90</v>
      </c>
      <c r="AV108" s="13" t="s">
        <v>190</v>
      </c>
      <c r="AW108" s="13" t="s">
        <v>42</v>
      </c>
      <c r="AX108" s="13" t="s">
        <v>87</v>
      </c>
      <c r="AY108" s="187" t="s">
        <v>170</v>
      </c>
    </row>
    <row r="109" spans="2:65" s="1" customFormat="1" ht="16.5" customHeight="1">
      <c r="B109" s="160"/>
      <c r="C109" s="161" t="s">
        <v>215</v>
      </c>
      <c r="D109" s="161" t="s">
        <v>173</v>
      </c>
      <c r="E109" s="162" t="s">
        <v>416</v>
      </c>
      <c r="F109" s="163" t="s">
        <v>417</v>
      </c>
      <c r="G109" s="164" t="s">
        <v>305</v>
      </c>
      <c r="H109" s="165">
        <v>96.049000000000007</v>
      </c>
      <c r="I109" s="166">
        <v>15.1</v>
      </c>
      <c r="J109" s="166">
        <f>ROUND(I109*H109,2)</f>
        <v>1450.34</v>
      </c>
      <c r="K109" s="163" t="s">
        <v>177</v>
      </c>
      <c r="L109" s="39"/>
      <c r="M109" s="167" t="s">
        <v>5</v>
      </c>
      <c r="N109" s="168" t="s">
        <v>50</v>
      </c>
      <c r="O109" s="169">
        <v>8.9999999999999993E-3</v>
      </c>
      <c r="P109" s="169">
        <f>O109*H109</f>
        <v>0.86444100000000001</v>
      </c>
      <c r="Q109" s="169">
        <v>0</v>
      </c>
      <c r="R109" s="169">
        <f>Q109*H109</f>
        <v>0</v>
      </c>
      <c r="S109" s="169">
        <v>0</v>
      </c>
      <c r="T109" s="170">
        <f>S109*H109</f>
        <v>0</v>
      </c>
      <c r="AR109" s="24" t="s">
        <v>190</v>
      </c>
      <c r="AT109" s="24" t="s">
        <v>173</v>
      </c>
      <c r="AU109" s="24" t="s">
        <v>90</v>
      </c>
      <c r="AY109" s="24" t="s">
        <v>170</v>
      </c>
      <c r="BE109" s="171">
        <f>IF(N109="základní",J109,0)</f>
        <v>1450.34</v>
      </c>
      <c r="BF109" s="171">
        <f>IF(N109="snížená",J109,0)</f>
        <v>0</v>
      </c>
      <c r="BG109" s="171">
        <f>IF(N109="zákl. přenesená",J109,0)</f>
        <v>0</v>
      </c>
      <c r="BH109" s="171">
        <f>IF(N109="sníž. přenesená",J109,0)</f>
        <v>0</v>
      </c>
      <c r="BI109" s="171">
        <f>IF(N109="nulová",J109,0)</f>
        <v>0</v>
      </c>
      <c r="BJ109" s="24" t="s">
        <v>87</v>
      </c>
      <c r="BK109" s="171">
        <f>ROUND(I109*H109,2)</f>
        <v>1450.34</v>
      </c>
      <c r="BL109" s="24" t="s">
        <v>190</v>
      </c>
      <c r="BM109" s="24" t="s">
        <v>2413</v>
      </c>
    </row>
    <row r="110" spans="2:65" s="12" customFormat="1" ht="13.5">
      <c r="B110" s="172"/>
      <c r="D110" s="173" t="s">
        <v>180</v>
      </c>
      <c r="E110" s="174" t="s">
        <v>5</v>
      </c>
      <c r="F110" s="175" t="s">
        <v>2412</v>
      </c>
      <c r="H110" s="176">
        <v>96.049000000000007</v>
      </c>
      <c r="L110" s="172"/>
      <c r="M110" s="177"/>
      <c r="N110" s="178"/>
      <c r="O110" s="178"/>
      <c r="P110" s="178"/>
      <c r="Q110" s="178"/>
      <c r="R110" s="178"/>
      <c r="S110" s="178"/>
      <c r="T110" s="179"/>
      <c r="AT110" s="174" t="s">
        <v>180</v>
      </c>
      <c r="AU110" s="174" t="s">
        <v>90</v>
      </c>
      <c r="AV110" s="12" t="s">
        <v>90</v>
      </c>
      <c r="AW110" s="12" t="s">
        <v>42</v>
      </c>
      <c r="AX110" s="12" t="s">
        <v>87</v>
      </c>
      <c r="AY110" s="174" t="s">
        <v>170</v>
      </c>
    </row>
    <row r="111" spans="2:65" s="1" customFormat="1" ht="25.5" customHeight="1">
      <c r="B111" s="160"/>
      <c r="C111" s="161" t="s">
        <v>219</v>
      </c>
      <c r="D111" s="161" t="s">
        <v>173</v>
      </c>
      <c r="E111" s="162" t="s">
        <v>420</v>
      </c>
      <c r="F111" s="163" t="s">
        <v>421</v>
      </c>
      <c r="G111" s="164" t="s">
        <v>422</v>
      </c>
      <c r="H111" s="165">
        <v>192.09800000000001</v>
      </c>
      <c r="I111" s="166">
        <v>200</v>
      </c>
      <c r="J111" s="166">
        <f>ROUND(I111*H111,2)</f>
        <v>38419.599999999999</v>
      </c>
      <c r="K111" s="163" t="s">
        <v>177</v>
      </c>
      <c r="L111" s="39"/>
      <c r="M111" s="167" t="s">
        <v>5</v>
      </c>
      <c r="N111" s="168" t="s">
        <v>50</v>
      </c>
      <c r="O111" s="169">
        <v>0</v>
      </c>
      <c r="P111" s="169">
        <f>O111*H111</f>
        <v>0</v>
      </c>
      <c r="Q111" s="169">
        <v>0</v>
      </c>
      <c r="R111" s="169">
        <f>Q111*H111</f>
        <v>0</v>
      </c>
      <c r="S111" s="169">
        <v>0</v>
      </c>
      <c r="T111" s="170">
        <f>S111*H111</f>
        <v>0</v>
      </c>
      <c r="AR111" s="24" t="s">
        <v>190</v>
      </c>
      <c r="AT111" s="24" t="s">
        <v>173</v>
      </c>
      <c r="AU111" s="24" t="s">
        <v>90</v>
      </c>
      <c r="AY111" s="24" t="s">
        <v>170</v>
      </c>
      <c r="BE111" s="171">
        <f>IF(N111="základní",J111,0)</f>
        <v>38419.599999999999</v>
      </c>
      <c r="BF111" s="171">
        <f>IF(N111="snížená",J111,0)</f>
        <v>0</v>
      </c>
      <c r="BG111" s="171">
        <f>IF(N111="zákl. přenesená",J111,0)</f>
        <v>0</v>
      </c>
      <c r="BH111" s="171">
        <f>IF(N111="sníž. přenesená",J111,0)</f>
        <v>0</v>
      </c>
      <c r="BI111" s="171">
        <f>IF(N111="nulová",J111,0)</f>
        <v>0</v>
      </c>
      <c r="BJ111" s="24" t="s">
        <v>87</v>
      </c>
      <c r="BK111" s="171">
        <f>ROUND(I111*H111,2)</f>
        <v>38419.599999999999</v>
      </c>
      <c r="BL111" s="24" t="s">
        <v>190</v>
      </c>
      <c r="BM111" s="24" t="s">
        <v>2414</v>
      </c>
    </row>
    <row r="112" spans="2:65" s="12" customFormat="1" ht="13.5">
      <c r="B112" s="172"/>
      <c r="D112" s="173" t="s">
        <v>180</v>
      </c>
      <c r="E112" s="174" t="s">
        <v>5</v>
      </c>
      <c r="F112" s="175" t="s">
        <v>2415</v>
      </c>
      <c r="H112" s="176">
        <v>192.09800000000001</v>
      </c>
      <c r="L112" s="172"/>
      <c r="M112" s="177"/>
      <c r="N112" s="178"/>
      <c r="O112" s="178"/>
      <c r="P112" s="178"/>
      <c r="Q112" s="178"/>
      <c r="R112" s="178"/>
      <c r="S112" s="178"/>
      <c r="T112" s="179"/>
      <c r="AT112" s="174" t="s">
        <v>180</v>
      </c>
      <c r="AU112" s="174" t="s">
        <v>90</v>
      </c>
      <c r="AV112" s="12" t="s">
        <v>90</v>
      </c>
      <c r="AW112" s="12" t="s">
        <v>42</v>
      </c>
      <c r="AX112" s="12" t="s">
        <v>87</v>
      </c>
      <c r="AY112" s="174" t="s">
        <v>170</v>
      </c>
    </row>
    <row r="113" spans="2:65" s="1" customFormat="1" ht="38.25" customHeight="1">
      <c r="B113" s="160"/>
      <c r="C113" s="161" t="s">
        <v>321</v>
      </c>
      <c r="D113" s="161" t="s">
        <v>173</v>
      </c>
      <c r="E113" s="162" t="s">
        <v>426</v>
      </c>
      <c r="F113" s="163" t="s">
        <v>427</v>
      </c>
      <c r="G113" s="164" t="s">
        <v>305</v>
      </c>
      <c r="H113" s="165">
        <v>343.33800000000002</v>
      </c>
      <c r="I113" s="166">
        <v>122</v>
      </c>
      <c r="J113" s="166">
        <f>ROUND(I113*H113,2)</f>
        <v>41887.24</v>
      </c>
      <c r="K113" s="163" t="s">
        <v>177</v>
      </c>
      <c r="L113" s="39"/>
      <c r="M113" s="167" t="s">
        <v>5</v>
      </c>
      <c r="N113" s="168" t="s">
        <v>50</v>
      </c>
      <c r="O113" s="169">
        <v>0.46500000000000002</v>
      </c>
      <c r="P113" s="169">
        <f>O113*H113</f>
        <v>159.65217000000001</v>
      </c>
      <c r="Q113" s="169">
        <v>0</v>
      </c>
      <c r="R113" s="169">
        <f>Q113*H113</f>
        <v>0</v>
      </c>
      <c r="S113" s="169">
        <v>0</v>
      </c>
      <c r="T113" s="170">
        <f>S113*H113</f>
        <v>0</v>
      </c>
      <c r="AR113" s="24" t="s">
        <v>190</v>
      </c>
      <c r="AT113" s="24" t="s">
        <v>173</v>
      </c>
      <c r="AU113" s="24" t="s">
        <v>90</v>
      </c>
      <c r="AY113" s="24" t="s">
        <v>170</v>
      </c>
      <c r="BE113" s="171">
        <f>IF(N113="základní",J113,0)</f>
        <v>41887.24</v>
      </c>
      <c r="BF113" s="171">
        <f>IF(N113="snížená",J113,0)</f>
        <v>0</v>
      </c>
      <c r="BG113" s="171">
        <f>IF(N113="zákl. přenesená",J113,0)</f>
        <v>0</v>
      </c>
      <c r="BH113" s="171">
        <f>IF(N113="sníž. přenesená",J113,0)</f>
        <v>0</v>
      </c>
      <c r="BI113" s="171">
        <f>IF(N113="nulová",J113,0)</f>
        <v>0</v>
      </c>
      <c r="BJ113" s="24" t="s">
        <v>87</v>
      </c>
      <c r="BK113" s="171">
        <f>ROUND(I113*H113,2)</f>
        <v>41887.24</v>
      </c>
      <c r="BL113" s="24" t="s">
        <v>190</v>
      </c>
      <c r="BM113" s="24" t="s">
        <v>2416</v>
      </c>
    </row>
    <row r="114" spans="2:65" s="12" customFormat="1" ht="13.5">
      <c r="B114" s="172"/>
      <c r="D114" s="173" t="s">
        <v>180</v>
      </c>
      <c r="E114" s="174" t="s">
        <v>5</v>
      </c>
      <c r="F114" s="175" t="s">
        <v>2417</v>
      </c>
      <c r="H114" s="176">
        <v>26.25</v>
      </c>
      <c r="L114" s="172"/>
      <c r="M114" s="177"/>
      <c r="N114" s="178"/>
      <c r="O114" s="178"/>
      <c r="P114" s="178"/>
      <c r="Q114" s="178"/>
      <c r="R114" s="178"/>
      <c r="S114" s="178"/>
      <c r="T114" s="179"/>
      <c r="AT114" s="174" t="s">
        <v>180</v>
      </c>
      <c r="AU114" s="174" t="s">
        <v>90</v>
      </c>
      <c r="AV114" s="12" t="s">
        <v>90</v>
      </c>
      <c r="AW114" s="12" t="s">
        <v>6</v>
      </c>
      <c r="AX114" s="12" t="s">
        <v>79</v>
      </c>
      <c r="AY114" s="174" t="s">
        <v>170</v>
      </c>
    </row>
    <row r="115" spans="2:65" s="12" customFormat="1" ht="13.5">
      <c r="B115" s="172"/>
      <c r="D115" s="173" t="s">
        <v>180</v>
      </c>
      <c r="E115" s="174" t="s">
        <v>5</v>
      </c>
      <c r="F115" s="175" t="s">
        <v>2418</v>
      </c>
      <c r="H115" s="176">
        <v>472.15</v>
      </c>
      <c r="L115" s="172"/>
      <c r="M115" s="177"/>
      <c r="N115" s="178"/>
      <c r="O115" s="178"/>
      <c r="P115" s="178"/>
      <c r="Q115" s="178"/>
      <c r="R115" s="178"/>
      <c r="S115" s="178"/>
      <c r="T115" s="179"/>
      <c r="AT115" s="174" t="s">
        <v>180</v>
      </c>
      <c r="AU115" s="174" t="s">
        <v>90</v>
      </c>
      <c r="AV115" s="12" t="s">
        <v>90</v>
      </c>
      <c r="AW115" s="12" t="s">
        <v>6</v>
      </c>
      <c r="AX115" s="12" t="s">
        <v>79</v>
      </c>
      <c r="AY115" s="174" t="s">
        <v>170</v>
      </c>
    </row>
    <row r="116" spans="2:65" s="12" customFormat="1" ht="13.5">
      <c r="B116" s="172"/>
      <c r="D116" s="173" t="s">
        <v>180</v>
      </c>
      <c r="E116" s="174" t="s">
        <v>5</v>
      </c>
      <c r="F116" s="175" t="s">
        <v>2419</v>
      </c>
      <c r="H116" s="176">
        <v>-59.012999999999998</v>
      </c>
      <c r="L116" s="172"/>
      <c r="M116" s="177"/>
      <c r="N116" s="178"/>
      <c r="O116" s="178"/>
      <c r="P116" s="178"/>
      <c r="Q116" s="178"/>
      <c r="R116" s="178"/>
      <c r="S116" s="178"/>
      <c r="T116" s="179"/>
      <c r="AT116" s="174" t="s">
        <v>180</v>
      </c>
      <c r="AU116" s="174" t="s">
        <v>90</v>
      </c>
      <c r="AV116" s="12" t="s">
        <v>90</v>
      </c>
      <c r="AW116" s="12" t="s">
        <v>6</v>
      </c>
      <c r="AX116" s="12" t="s">
        <v>79</v>
      </c>
      <c r="AY116" s="174" t="s">
        <v>170</v>
      </c>
    </row>
    <row r="117" spans="2:65" s="12" customFormat="1" ht="13.5">
      <c r="B117" s="172"/>
      <c r="D117" s="173" t="s">
        <v>180</v>
      </c>
      <c r="E117" s="174" t="s">
        <v>5</v>
      </c>
      <c r="F117" s="175" t="s">
        <v>2420</v>
      </c>
      <c r="H117" s="176">
        <v>-115.34</v>
      </c>
      <c r="L117" s="172"/>
      <c r="M117" s="177"/>
      <c r="N117" s="178"/>
      <c r="O117" s="178"/>
      <c r="P117" s="178"/>
      <c r="Q117" s="178"/>
      <c r="R117" s="178"/>
      <c r="S117" s="178"/>
      <c r="T117" s="179"/>
      <c r="AT117" s="174" t="s">
        <v>180</v>
      </c>
      <c r="AU117" s="174" t="s">
        <v>90</v>
      </c>
      <c r="AV117" s="12" t="s">
        <v>90</v>
      </c>
      <c r="AW117" s="12" t="s">
        <v>42</v>
      </c>
      <c r="AX117" s="12" t="s">
        <v>79</v>
      </c>
      <c r="AY117" s="174" t="s">
        <v>170</v>
      </c>
    </row>
    <row r="118" spans="2:65" s="12" customFormat="1" ht="13.5">
      <c r="B118" s="172"/>
      <c r="D118" s="173" t="s">
        <v>180</v>
      </c>
      <c r="E118" s="174" t="s">
        <v>5</v>
      </c>
      <c r="F118" s="175" t="s">
        <v>2421</v>
      </c>
      <c r="H118" s="176">
        <v>-2.077</v>
      </c>
      <c r="L118" s="172"/>
      <c r="M118" s="177"/>
      <c r="N118" s="178"/>
      <c r="O118" s="178"/>
      <c r="P118" s="178"/>
      <c r="Q118" s="178"/>
      <c r="R118" s="178"/>
      <c r="S118" s="178"/>
      <c r="T118" s="179"/>
      <c r="AT118" s="174" t="s">
        <v>180</v>
      </c>
      <c r="AU118" s="174" t="s">
        <v>90</v>
      </c>
      <c r="AV118" s="12" t="s">
        <v>90</v>
      </c>
      <c r="AW118" s="12" t="s">
        <v>42</v>
      </c>
      <c r="AX118" s="12" t="s">
        <v>79</v>
      </c>
      <c r="AY118" s="174" t="s">
        <v>170</v>
      </c>
    </row>
    <row r="119" spans="2:65" s="12" customFormat="1" ht="13.5">
      <c r="B119" s="172"/>
      <c r="D119" s="173" t="s">
        <v>180</v>
      </c>
      <c r="E119" s="174" t="s">
        <v>5</v>
      </c>
      <c r="F119" s="175" t="s">
        <v>2422</v>
      </c>
      <c r="H119" s="176">
        <v>-30.992000000000001</v>
      </c>
      <c r="L119" s="172"/>
      <c r="M119" s="177"/>
      <c r="N119" s="178"/>
      <c r="O119" s="178"/>
      <c r="P119" s="178"/>
      <c r="Q119" s="178"/>
      <c r="R119" s="178"/>
      <c r="S119" s="178"/>
      <c r="T119" s="179"/>
      <c r="AT119" s="174" t="s">
        <v>180</v>
      </c>
      <c r="AU119" s="174" t="s">
        <v>90</v>
      </c>
      <c r="AV119" s="12" t="s">
        <v>90</v>
      </c>
      <c r="AW119" s="12" t="s">
        <v>42</v>
      </c>
      <c r="AX119" s="12" t="s">
        <v>79</v>
      </c>
      <c r="AY119" s="174" t="s">
        <v>170</v>
      </c>
    </row>
    <row r="120" spans="2:65" s="12" customFormat="1" ht="13.5">
      <c r="B120" s="172"/>
      <c r="D120" s="173" t="s">
        <v>180</v>
      </c>
      <c r="E120" s="174" t="s">
        <v>5</v>
      </c>
      <c r="F120" s="175" t="s">
        <v>2423</v>
      </c>
      <c r="H120" s="176">
        <v>52.36</v>
      </c>
      <c r="L120" s="172"/>
      <c r="M120" s="177"/>
      <c r="N120" s="178"/>
      <c r="O120" s="178"/>
      <c r="P120" s="178"/>
      <c r="Q120" s="178"/>
      <c r="R120" s="178"/>
      <c r="S120" s="178"/>
      <c r="T120" s="179"/>
      <c r="AT120" s="174" t="s">
        <v>180</v>
      </c>
      <c r="AU120" s="174" t="s">
        <v>90</v>
      </c>
      <c r="AV120" s="12" t="s">
        <v>90</v>
      </c>
      <c r="AW120" s="12" t="s">
        <v>42</v>
      </c>
      <c r="AX120" s="12" t="s">
        <v>79</v>
      </c>
      <c r="AY120" s="174" t="s">
        <v>170</v>
      </c>
    </row>
    <row r="121" spans="2:65" s="13" customFormat="1" ht="13.5">
      <c r="B121" s="186"/>
      <c r="D121" s="173" t="s">
        <v>180</v>
      </c>
      <c r="E121" s="187" t="s">
        <v>2394</v>
      </c>
      <c r="F121" s="188" t="s">
        <v>269</v>
      </c>
      <c r="H121" s="189">
        <v>343.33800000000002</v>
      </c>
      <c r="L121" s="186"/>
      <c r="M121" s="190"/>
      <c r="N121" s="191"/>
      <c r="O121" s="191"/>
      <c r="P121" s="191"/>
      <c r="Q121" s="191"/>
      <c r="R121" s="191"/>
      <c r="S121" s="191"/>
      <c r="T121" s="192"/>
      <c r="AT121" s="187" t="s">
        <v>180</v>
      </c>
      <c r="AU121" s="187" t="s">
        <v>90</v>
      </c>
      <c r="AV121" s="13" t="s">
        <v>190</v>
      </c>
      <c r="AW121" s="13" t="s">
        <v>42</v>
      </c>
      <c r="AX121" s="13" t="s">
        <v>87</v>
      </c>
      <c r="AY121" s="187" t="s">
        <v>170</v>
      </c>
    </row>
    <row r="122" spans="2:65" s="1" customFormat="1" ht="38.25" customHeight="1">
      <c r="B122" s="160"/>
      <c r="C122" s="161" t="s">
        <v>326</v>
      </c>
      <c r="D122" s="161" t="s">
        <v>173</v>
      </c>
      <c r="E122" s="162" t="s">
        <v>446</v>
      </c>
      <c r="F122" s="163" t="s">
        <v>447</v>
      </c>
      <c r="G122" s="164" t="s">
        <v>305</v>
      </c>
      <c r="H122" s="165">
        <v>96.367000000000004</v>
      </c>
      <c r="I122" s="166">
        <v>186</v>
      </c>
      <c r="J122" s="166">
        <f>ROUND(I122*H122,2)</f>
        <v>17924.259999999998</v>
      </c>
      <c r="K122" s="163" t="s">
        <v>177</v>
      </c>
      <c r="L122" s="39"/>
      <c r="M122" s="167" t="s">
        <v>5</v>
      </c>
      <c r="N122" s="168" t="s">
        <v>50</v>
      </c>
      <c r="O122" s="169">
        <v>0.28599999999999998</v>
      </c>
      <c r="P122" s="169">
        <f>O122*H122</f>
        <v>27.560962</v>
      </c>
      <c r="Q122" s="169">
        <v>0</v>
      </c>
      <c r="R122" s="169">
        <f>Q122*H122</f>
        <v>0</v>
      </c>
      <c r="S122" s="169">
        <v>0</v>
      </c>
      <c r="T122" s="170">
        <f>S122*H122</f>
        <v>0</v>
      </c>
      <c r="AR122" s="24" t="s">
        <v>190</v>
      </c>
      <c r="AT122" s="24" t="s">
        <v>173</v>
      </c>
      <c r="AU122" s="24" t="s">
        <v>90</v>
      </c>
      <c r="AY122" s="24" t="s">
        <v>170</v>
      </c>
      <c r="BE122" s="171">
        <f>IF(N122="základní",J122,0)</f>
        <v>17924.259999999998</v>
      </c>
      <c r="BF122" s="171">
        <f>IF(N122="snížená",J122,0)</f>
        <v>0</v>
      </c>
      <c r="BG122" s="171">
        <f>IF(N122="zákl. přenesená",J122,0)</f>
        <v>0</v>
      </c>
      <c r="BH122" s="171">
        <f>IF(N122="sníž. přenesená",J122,0)</f>
        <v>0</v>
      </c>
      <c r="BI122" s="171">
        <f>IF(N122="nulová",J122,0)</f>
        <v>0</v>
      </c>
      <c r="BJ122" s="24" t="s">
        <v>87</v>
      </c>
      <c r="BK122" s="171">
        <f>ROUND(I122*H122,2)</f>
        <v>17924.259999999998</v>
      </c>
      <c r="BL122" s="24" t="s">
        <v>190</v>
      </c>
      <c r="BM122" s="24" t="s">
        <v>2424</v>
      </c>
    </row>
    <row r="123" spans="2:65" s="12" customFormat="1" ht="13.5">
      <c r="B123" s="172"/>
      <c r="D123" s="173" t="s">
        <v>180</v>
      </c>
      <c r="E123" s="174" t="s">
        <v>5</v>
      </c>
      <c r="F123" s="175" t="s">
        <v>2425</v>
      </c>
      <c r="H123" s="176">
        <v>94.572999999999993</v>
      </c>
      <c r="L123" s="172"/>
      <c r="M123" s="177"/>
      <c r="N123" s="178"/>
      <c r="O123" s="178"/>
      <c r="P123" s="178"/>
      <c r="Q123" s="178"/>
      <c r="R123" s="178"/>
      <c r="S123" s="178"/>
      <c r="T123" s="179"/>
      <c r="AT123" s="174" t="s">
        <v>180</v>
      </c>
      <c r="AU123" s="174" t="s">
        <v>90</v>
      </c>
      <c r="AV123" s="12" t="s">
        <v>90</v>
      </c>
      <c r="AW123" s="12" t="s">
        <v>42</v>
      </c>
      <c r="AX123" s="12" t="s">
        <v>79</v>
      </c>
      <c r="AY123" s="174" t="s">
        <v>170</v>
      </c>
    </row>
    <row r="124" spans="2:65" s="12" customFormat="1" ht="13.5">
      <c r="B124" s="172"/>
      <c r="D124" s="173" t="s">
        <v>180</v>
      </c>
      <c r="E124" s="174" t="s">
        <v>5</v>
      </c>
      <c r="F124" s="175" t="s">
        <v>2426</v>
      </c>
      <c r="H124" s="176">
        <v>1.794</v>
      </c>
      <c r="L124" s="172"/>
      <c r="M124" s="177"/>
      <c r="N124" s="178"/>
      <c r="O124" s="178"/>
      <c r="P124" s="178"/>
      <c r="Q124" s="178"/>
      <c r="R124" s="178"/>
      <c r="S124" s="178"/>
      <c r="T124" s="179"/>
      <c r="AT124" s="174" t="s">
        <v>180</v>
      </c>
      <c r="AU124" s="174" t="s">
        <v>90</v>
      </c>
      <c r="AV124" s="12" t="s">
        <v>90</v>
      </c>
      <c r="AW124" s="12" t="s">
        <v>42</v>
      </c>
      <c r="AX124" s="12" t="s">
        <v>79</v>
      </c>
      <c r="AY124" s="174" t="s">
        <v>170</v>
      </c>
    </row>
    <row r="125" spans="2:65" s="13" customFormat="1" ht="13.5">
      <c r="B125" s="186"/>
      <c r="D125" s="173" t="s">
        <v>180</v>
      </c>
      <c r="E125" s="187" t="s">
        <v>5</v>
      </c>
      <c r="F125" s="188" t="s">
        <v>269</v>
      </c>
      <c r="H125" s="189">
        <v>96.367000000000004</v>
      </c>
      <c r="L125" s="186"/>
      <c r="M125" s="190"/>
      <c r="N125" s="191"/>
      <c r="O125" s="191"/>
      <c r="P125" s="191"/>
      <c r="Q125" s="191"/>
      <c r="R125" s="191"/>
      <c r="S125" s="191"/>
      <c r="T125" s="192"/>
      <c r="AT125" s="187" t="s">
        <v>180</v>
      </c>
      <c r="AU125" s="187" t="s">
        <v>90</v>
      </c>
      <c r="AV125" s="13" t="s">
        <v>190</v>
      </c>
      <c r="AW125" s="13" t="s">
        <v>42</v>
      </c>
      <c r="AX125" s="13" t="s">
        <v>87</v>
      </c>
      <c r="AY125" s="187" t="s">
        <v>170</v>
      </c>
    </row>
    <row r="126" spans="2:65" s="1" customFormat="1" ht="16.5" customHeight="1">
      <c r="B126" s="160"/>
      <c r="C126" s="193" t="s">
        <v>331</v>
      </c>
      <c r="D126" s="193" t="s">
        <v>452</v>
      </c>
      <c r="E126" s="194" t="s">
        <v>453</v>
      </c>
      <c r="F126" s="195" t="s">
        <v>454</v>
      </c>
      <c r="G126" s="196" t="s">
        <v>422</v>
      </c>
      <c r="H126" s="197">
        <v>160.93299999999999</v>
      </c>
      <c r="I126" s="198">
        <v>200</v>
      </c>
      <c r="J126" s="198">
        <f>ROUND(I126*H126,2)</f>
        <v>32186.6</v>
      </c>
      <c r="K126" s="195" t="s">
        <v>177</v>
      </c>
      <c r="L126" s="199"/>
      <c r="M126" s="200" t="s">
        <v>5</v>
      </c>
      <c r="N126" s="201" t="s">
        <v>50</v>
      </c>
      <c r="O126" s="169">
        <v>0</v>
      </c>
      <c r="P126" s="169">
        <f>O126*H126</f>
        <v>0</v>
      </c>
      <c r="Q126" s="169">
        <v>1</v>
      </c>
      <c r="R126" s="169">
        <f>Q126*H126</f>
        <v>160.93299999999999</v>
      </c>
      <c r="S126" s="169">
        <v>0</v>
      </c>
      <c r="T126" s="170">
        <f>S126*H126</f>
        <v>0</v>
      </c>
      <c r="AR126" s="24" t="s">
        <v>207</v>
      </c>
      <c r="AT126" s="24" t="s">
        <v>452</v>
      </c>
      <c r="AU126" s="24" t="s">
        <v>90</v>
      </c>
      <c r="AY126" s="24" t="s">
        <v>170</v>
      </c>
      <c r="BE126" s="171">
        <f>IF(N126="základní",J126,0)</f>
        <v>32186.6</v>
      </c>
      <c r="BF126" s="171">
        <f>IF(N126="snížená",J126,0)</f>
        <v>0</v>
      </c>
      <c r="BG126" s="171">
        <f>IF(N126="zákl. přenesená",J126,0)</f>
        <v>0</v>
      </c>
      <c r="BH126" s="171">
        <f>IF(N126="sníž. přenesená",J126,0)</f>
        <v>0</v>
      </c>
      <c r="BI126" s="171">
        <f>IF(N126="nulová",J126,0)</f>
        <v>0</v>
      </c>
      <c r="BJ126" s="24" t="s">
        <v>87</v>
      </c>
      <c r="BK126" s="171">
        <f>ROUND(I126*H126,2)</f>
        <v>32186.6</v>
      </c>
      <c r="BL126" s="24" t="s">
        <v>190</v>
      </c>
      <c r="BM126" s="24" t="s">
        <v>2427</v>
      </c>
    </row>
    <row r="127" spans="2:65" s="12" customFormat="1" ht="13.5">
      <c r="B127" s="172"/>
      <c r="D127" s="173" t="s">
        <v>180</v>
      </c>
      <c r="E127" s="174" t="s">
        <v>5</v>
      </c>
      <c r="F127" s="175" t="s">
        <v>2428</v>
      </c>
      <c r="H127" s="176">
        <v>160.93299999999999</v>
      </c>
      <c r="L127" s="172"/>
      <c r="M127" s="177"/>
      <c r="N127" s="178"/>
      <c r="O127" s="178"/>
      <c r="P127" s="178"/>
      <c r="Q127" s="178"/>
      <c r="R127" s="178"/>
      <c r="S127" s="178"/>
      <c r="T127" s="179"/>
      <c r="AT127" s="174" t="s">
        <v>180</v>
      </c>
      <c r="AU127" s="174" t="s">
        <v>90</v>
      </c>
      <c r="AV127" s="12" t="s">
        <v>90</v>
      </c>
      <c r="AW127" s="12" t="s">
        <v>42</v>
      </c>
      <c r="AX127" s="12" t="s">
        <v>87</v>
      </c>
      <c r="AY127" s="174" t="s">
        <v>170</v>
      </c>
    </row>
    <row r="128" spans="2:65" s="1" customFormat="1" ht="25.5" customHeight="1">
      <c r="B128" s="160"/>
      <c r="C128" s="161" t="s">
        <v>11</v>
      </c>
      <c r="D128" s="161" t="s">
        <v>173</v>
      </c>
      <c r="E128" s="162" t="s">
        <v>458</v>
      </c>
      <c r="F128" s="163" t="s">
        <v>459</v>
      </c>
      <c r="G128" s="164" t="s">
        <v>257</v>
      </c>
      <c r="H128" s="165">
        <v>3934.2</v>
      </c>
      <c r="I128" s="166">
        <v>12.6</v>
      </c>
      <c r="J128" s="166">
        <f>ROUND(I128*H128,2)</f>
        <v>49570.92</v>
      </c>
      <c r="K128" s="163" t="s">
        <v>177</v>
      </c>
      <c r="L128" s="39"/>
      <c r="M128" s="167" t="s">
        <v>5</v>
      </c>
      <c r="N128" s="168" t="s">
        <v>50</v>
      </c>
      <c r="O128" s="169">
        <v>2.8000000000000001E-2</v>
      </c>
      <c r="P128" s="169">
        <f>O128*H128</f>
        <v>110.1576</v>
      </c>
      <c r="Q128" s="169">
        <v>0</v>
      </c>
      <c r="R128" s="169">
        <f>Q128*H128</f>
        <v>0</v>
      </c>
      <c r="S128" s="169">
        <v>0</v>
      </c>
      <c r="T128" s="170">
        <f>S128*H128</f>
        <v>0</v>
      </c>
      <c r="AR128" s="24" t="s">
        <v>190</v>
      </c>
      <c r="AT128" s="24" t="s">
        <v>173</v>
      </c>
      <c r="AU128" s="24" t="s">
        <v>90</v>
      </c>
      <c r="AY128" s="24" t="s">
        <v>170</v>
      </c>
      <c r="BE128" s="171">
        <f>IF(N128="základní",J128,0)</f>
        <v>49570.92</v>
      </c>
      <c r="BF128" s="171">
        <f>IF(N128="snížená",J128,0)</f>
        <v>0</v>
      </c>
      <c r="BG128" s="171">
        <f>IF(N128="zákl. přenesená",J128,0)</f>
        <v>0</v>
      </c>
      <c r="BH128" s="171">
        <f>IF(N128="sníž. přenesená",J128,0)</f>
        <v>0</v>
      </c>
      <c r="BI128" s="171">
        <f>IF(N128="nulová",J128,0)</f>
        <v>0</v>
      </c>
      <c r="BJ128" s="24" t="s">
        <v>87</v>
      </c>
      <c r="BK128" s="171">
        <f>ROUND(I128*H128,2)</f>
        <v>49570.92</v>
      </c>
      <c r="BL128" s="24" t="s">
        <v>190</v>
      </c>
      <c r="BM128" s="24" t="s">
        <v>2429</v>
      </c>
    </row>
    <row r="129" spans="2:65" s="12" customFormat="1" ht="13.5">
      <c r="B129" s="172"/>
      <c r="D129" s="173" t="s">
        <v>180</v>
      </c>
      <c r="E129" s="174" t="s">
        <v>5</v>
      </c>
      <c r="F129" s="175" t="s">
        <v>2430</v>
      </c>
      <c r="H129" s="176">
        <v>3934.2</v>
      </c>
      <c r="L129" s="172"/>
      <c r="M129" s="177"/>
      <c r="N129" s="178"/>
      <c r="O129" s="178"/>
      <c r="P129" s="178"/>
      <c r="Q129" s="178"/>
      <c r="R129" s="178"/>
      <c r="S129" s="178"/>
      <c r="T129" s="179"/>
      <c r="AT129" s="174" t="s">
        <v>180</v>
      </c>
      <c r="AU129" s="174" t="s">
        <v>90</v>
      </c>
      <c r="AV129" s="12" t="s">
        <v>90</v>
      </c>
      <c r="AW129" s="12" t="s">
        <v>42</v>
      </c>
      <c r="AX129" s="12" t="s">
        <v>87</v>
      </c>
      <c r="AY129" s="174" t="s">
        <v>170</v>
      </c>
    </row>
    <row r="130" spans="2:65" s="1" customFormat="1" ht="25.5" customHeight="1">
      <c r="B130" s="160"/>
      <c r="C130" s="161" t="s">
        <v>230</v>
      </c>
      <c r="D130" s="161" t="s">
        <v>173</v>
      </c>
      <c r="E130" s="162" t="s">
        <v>463</v>
      </c>
      <c r="F130" s="163" t="s">
        <v>464</v>
      </c>
      <c r="G130" s="164" t="s">
        <v>257</v>
      </c>
      <c r="H130" s="165">
        <v>3934.2</v>
      </c>
      <c r="I130" s="166">
        <v>4.01</v>
      </c>
      <c r="J130" s="166">
        <f>ROUND(I130*H130,2)</f>
        <v>15776.14</v>
      </c>
      <c r="K130" s="163" t="s">
        <v>177</v>
      </c>
      <c r="L130" s="39"/>
      <c r="M130" s="167" t="s">
        <v>5</v>
      </c>
      <c r="N130" s="168" t="s">
        <v>50</v>
      </c>
      <c r="O130" s="169">
        <v>5.0000000000000001E-3</v>
      </c>
      <c r="P130" s="169">
        <f>O130*H130</f>
        <v>19.670999999999999</v>
      </c>
      <c r="Q130" s="169">
        <v>0</v>
      </c>
      <c r="R130" s="169">
        <f>Q130*H130</f>
        <v>0</v>
      </c>
      <c r="S130" s="169">
        <v>0</v>
      </c>
      <c r="T130" s="170">
        <f>S130*H130</f>
        <v>0</v>
      </c>
      <c r="AR130" s="24" t="s">
        <v>190</v>
      </c>
      <c r="AT130" s="24" t="s">
        <v>173</v>
      </c>
      <c r="AU130" s="24" t="s">
        <v>90</v>
      </c>
      <c r="AY130" s="24" t="s">
        <v>170</v>
      </c>
      <c r="BE130" s="171">
        <f>IF(N130="základní",J130,0)</f>
        <v>15776.14</v>
      </c>
      <c r="BF130" s="171">
        <f>IF(N130="snížená",J130,0)</f>
        <v>0</v>
      </c>
      <c r="BG130" s="171">
        <f>IF(N130="zákl. přenesená",J130,0)</f>
        <v>0</v>
      </c>
      <c r="BH130" s="171">
        <f>IF(N130="sníž. přenesená",J130,0)</f>
        <v>0</v>
      </c>
      <c r="BI130" s="171">
        <f>IF(N130="nulová",J130,0)</f>
        <v>0</v>
      </c>
      <c r="BJ130" s="24" t="s">
        <v>87</v>
      </c>
      <c r="BK130" s="171">
        <f>ROUND(I130*H130,2)</f>
        <v>15776.14</v>
      </c>
      <c r="BL130" s="24" t="s">
        <v>190</v>
      </c>
      <c r="BM130" s="24" t="s">
        <v>2431</v>
      </c>
    </row>
    <row r="131" spans="2:65" s="12" customFormat="1" ht="13.5">
      <c r="B131" s="172"/>
      <c r="D131" s="173" t="s">
        <v>180</v>
      </c>
      <c r="E131" s="174" t="s">
        <v>5</v>
      </c>
      <c r="F131" s="175" t="s">
        <v>2430</v>
      </c>
      <c r="H131" s="176">
        <v>3934.2</v>
      </c>
      <c r="L131" s="172"/>
      <c r="M131" s="177"/>
      <c r="N131" s="178"/>
      <c r="O131" s="178"/>
      <c r="P131" s="178"/>
      <c r="Q131" s="178"/>
      <c r="R131" s="178"/>
      <c r="S131" s="178"/>
      <c r="T131" s="179"/>
      <c r="AT131" s="174" t="s">
        <v>180</v>
      </c>
      <c r="AU131" s="174" t="s">
        <v>90</v>
      </c>
      <c r="AV131" s="12" t="s">
        <v>90</v>
      </c>
      <c r="AW131" s="12" t="s">
        <v>42</v>
      </c>
      <c r="AX131" s="12" t="s">
        <v>87</v>
      </c>
      <c r="AY131" s="174" t="s">
        <v>170</v>
      </c>
    </row>
    <row r="132" spans="2:65" s="1" customFormat="1" ht="16.5" customHeight="1">
      <c r="B132" s="160"/>
      <c r="C132" s="193" t="s">
        <v>225</v>
      </c>
      <c r="D132" s="193" t="s">
        <v>452</v>
      </c>
      <c r="E132" s="194" t="s">
        <v>467</v>
      </c>
      <c r="F132" s="195" t="s">
        <v>468</v>
      </c>
      <c r="G132" s="196" t="s">
        <v>469</v>
      </c>
      <c r="H132" s="197">
        <v>118.026</v>
      </c>
      <c r="I132" s="198">
        <v>85.9</v>
      </c>
      <c r="J132" s="198">
        <f>ROUND(I132*H132,2)</f>
        <v>10138.43</v>
      </c>
      <c r="K132" s="195" t="s">
        <v>177</v>
      </c>
      <c r="L132" s="199"/>
      <c r="M132" s="200" t="s">
        <v>5</v>
      </c>
      <c r="N132" s="201" t="s">
        <v>50</v>
      </c>
      <c r="O132" s="169">
        <v>0</v>
      </c>
      <c r="P132" s="169">
        <f>O132*H132</f>
        <v>0</v>
      </c>
      <c r="Q132" s="169">
        <v>1E-3</v>
      </c>
      <c r="R132" s="169">
        <f>Q132*H132</f>
        <v>0.11802599999999999</v>
      </c>
      <c r="S132" s="169">
        <v>0</v>
      </c>
      <c r="T132" s="170">
        <f>S132*H132</f>
        <v>0</v>
      </c>
      <c r="AR132" s="24" t="s">
        <v>207</v>
      </c>
      <c r="AT132" s="24" t="s">
        <v>452</v>
      </c>
      <c r="AU132" s="24" t="s">
        <v>90</v>
      </c>
      <c r="AY132" s="24" t="s">
        <v>170</v>
      </c>
      <c r="BE132" s="171">
        <f>IF(N132="základní",J132,0)</f>
        <v>10138.43</v>
      </c>
      <c r="BF132" s="171">
        <f>IF(N132="snížená",J132,0)</f>
        <v>0</v>
      </c>
      <c r="BG132" s="171">
        <f>IF(N132="zákl. přenesená",J132,0)</f>
        <v>0</v>
      </c>
      <c r="BH132" s="171">
        <f>IF(N132="sníž. přenesená",J132,0)</f>
        <v>0</v>
      </c>
      <c r="BI132" s="171">
        <f>IF(N132="nulová",J132,0)</f>
        <v>0</v>
      </c>
      <c r="BJ132" s="24" t="s">
        <v>87</v>
      </c>
      <c r="BK132" s="171">
        <f>ROUND(I132*H132,2)</f>
        <v>10138.43</v>
      </c>
      <c r="BL132" s="24" t="s">
        <v>190</v>
      </c>
      <c r="BM132" s="24" t="s">
        <v>2432</v>
      </c>
    </row>
    <row r="133" spans="2:65" s="12" customFormat="1" ht="13.5">
      <c r="B133" s="172"/>
      <c r="D133" s="173" t="s">
        <v>180</v>
      </c>
      <c r="E133" s="174" t="s">
        <v>5</v>
      </c>
      <c r="F133" s="175" t="s">
        <v>2433</v>
      </c>
      <c r="H133" s="176">
        <v>118.026</v>
      </c>
      <c r="L133" s="172"/>
      <c r="M133" s="177"/>
      <c r="N133" s="178"/>
      <c r="O133" s="178"/>
      <c r="P133" s="178"/>
      <c r="Q133" s="178"/>
      <c r="R133" s="178"/>
      <c r="S133" s="178"/>
      <c r="T133" s="179"/>
      <c r="AT133" s="174" t="s">
        <v>180</v>
      </c>
      <c r="AU133" s="174" t="s">
        <v>90</v>
      </c>
      <c r="AV133" s="12" t="s">
        <v>90</v>
      </c>
      <c r="AW133" s="12" t="s">
        <v>42</v>
      </c>
      <c r="AX133" s="12" t="s">
        <v>87</v>
      </c>
      <c r="AY133" s="174" t="s">
        <v>170</v>
      </c>
    </row>
    <row r="134" spans="2:65" s="11" customFormat="1" ht="29.85" customHeight="1">
      <c r="B134" s="148"/>
      <c r="D134" s="149" t="s">
        <v>78</v>
      </c>
      <c r="E134" s="158" t="s">
        <v>90</v>
      </c>
      <c r="F134" s="158" t="s">
        <v>917</v>
      </c>
      <c r="J134" s="159">
        <f>BK134</f>
        <v>2007.3200000000002</v>
      </c>
      <c r="L134" s="148"/>
      <c r="M134" s="152"/>
      <c r="N134" s="153"/>
      <c r="O134" s="153"/>
      <c r="P134" s="154">
        <f>SUM(P135:P142)</f>
        <v>1.0483179999999999</v>
      </c>
      <c r="Q134" s="153"/>
      <c r="R134" s="154">
        <f>SUM(R135:R142)</f>
        <v>0.73141200000000006</v>
      </c>
      <c r="S134" s="153"/>
      <c r="T134" s="155">
        <f>SUM(T135:T142)</f>
        <v>0</v>
      </c>
      <c r="AR134" s="149" t="s">
        <v>87</v>
      </c>
      <c r="AT134" s="156" t="s">
        <v>78</v>
      </c>
      <c r="AU134" s="156" t="s">
        <v>87</v>
      </c>
      <c r="AY134" s="149" t="s">
        <v>170</v>
      </c>
      <c r="BK134" s="157">
        <f>SUM(BK135:BK142)</f>
        <v>2007.3200000000002</v>
      </c>
    </row>
    <row r="135" spans="2:65" s="1" customFormat="1" ht="16.5" customHeight="1">
      <c r="B135" s="160"/>
      <c r="C135" s="161" t="s">
        <v>348</v>
      </c>
      <c r="D135" s="161" t="s">
        <v>173</v>
      </c>
      <c r="E135" s="162" t="s">
        <v>2250</v>
      </c>
      <c r="F135" s="163" t="s">
        <v>2251</v>
      </c>
      <c r="G135" s="164" t="s">
        <v>305</v>
      </c>
      <c r="H135" s="165">
        <v>0.33800000000000002</v>
      </c>
      <c r="I135" s="166">
        <v>840</v>
      </c>
      <c r="J135" s="166">
        <f>ROUND(I135*H135,2)</f>
        <v>283.92</v>
      </c>
      <c r="K135" s="163" t="s">
        <v>177</v>
      </c>
      <c r="L135" s="39"/>
      <c r="M135" s="167" t="s">
        <v>5</v>
      </c>
      <c r="N135" s="168" t="s">
        <v>50</v>
      </c>
      <c r="O135" s="169">
        <v>0.96499999999999997</v>
      </c>
      <c r="P135" s="169">
        <f>O135*H135</f>
        <v>0.32617000000000002</v>
      </c>
      <c r="Q135" s="169">
        <v>2.16</v>
      </c>
      <c r="R135" s="169">
        <f>Q135*H135</f>
        <v>0.73008000000000006</v>
      </c>
      <c r="S135" s="169">
        <v>0</v>
      </c>
      <c r="T135" s="170">
        <f>S135*H135</f>
        <v>0</v>
      </c>
      <c r="AR135" s="24" t="s">
        <v>190</v>
      </c>
      <c r="AT135" s="24" t="s">
        <v>173</v>
      </c>
      <c r="AU135" s="24" t="s">
        <v>90</v>
      </c>
      <c r="AY135" s="24" t="s">
        <v>170</v>
      </c>
      <c r="BE135" s="171">
        <f>IF(N135="základní",J135,0)</f>
        <v>283.92</v>
      </c>
      <c r="BF135" s="171">
        <f>IF(N135="snížená",J135,0)</f>
        <v>0</v>
      </c>
      <c r="BG135" s="171">
        <f>IF(N135="zákl. přenesená",J135,0)</f>
        <v>0</v>
      </c>
      <c r="BH135" s="171">
        <f>IF(N135="sníž. přenesená",J135,0)</f>
        <v>0</v>
      </c>
      <c r="BI135" s="171">
        <f>IF(N135="nulová",J135,0)</f>
        <v>0</v>
      </c>
      <c r="BJ135" s="24" t="s">
        <v>87</v>
      </c>
      <c r="BK135" s="171">
        <f>ROUND(I135*H135,2)</f>
        <v>283.92</v>
      </c>
      <c r="BL135" s="24" t="s">
        <v>190</v>
      </c>
      <c r="BM135" s="24" t="s">
        <v>2434</v>
      </c>
    </row>
    <row r="136" spans="2:65" s="12" customFormat="1" ht="13.5">
      <c r="B136" s="172"/>
      <c r="D136" s="173" t="s">
        <v>180</v>
      </c>
      <c r="E136" s="174" t="s">
        <v>5</v>
      </c>
      <c r="F136" s="175" t="s">
        <v>2435</v>
      </c>
      <c r="H136" s="176">
        <v>0.33800000000000002</v>
      </c>
      <c r="L136" s="172"/>
      <c r="M136" s="177"/>
      <c r="N136" s="178"/>
      <c r="O136" s="178"/>
      <c r="P136" s="178"/>
      <c r="Q136" s="178"/>
      <c r="R136" s="178"/>
      <c r="S136" s="178"/>
      <c r="T136" s="179"/>
      <c r="AT136" s="174" t="s">
        <v>180</v>
      </c>
      <c r="AU136" s="174" t="s">
        <v>90</v>
      </c>
      <c r="AV136" s="12" t="s">
        <v>90</v>
      </c>
      <c r="AW136" s="12" t="s">
        <v>42</v>
      </c>
      <c r="AX136" s="12" t="s">
        <v>87</v>
      </c>
      <c r="AY136" s="174" t="s">
        <v>170</v>
      </c>
    </row>
    <row r="137" spans="2:65" s="1" customFormat="1" ht="25.5" customHeight="1">
      <c r="B137" s="160"/>
      <c r="C137" s="161" t="s">
        <v>361</v>
      </c>
      <c r="D137" s="161" t="s">
        <v>173</v>
      </c>
      <c r="E137" s="162" t="s">
        <v>2436</v>
      </c>
      <c r="F137" s="163" t="s">
        <v>2437</v>
      </c>
      <c r="G137" s="164" t="s">
        <v>305</v>
      </c>
      <c r="H137" s="165">
        <v>0.33800000000000002</v>
      </c>
      <c r="I137" s="166">
        <v>2770</v>
      </c>
      <c r="J137" s="166">
        <f>ROUND(I137*H137,2)</f>
        <v>936.26</v>
      </c>
      <c r="K137" s="163" t="s">
        <v>177</v>
      </c>
      <c r="L137" s="39"/>
      <c r="M137" s="167" t="s">
        <v>5</v>
      </c>
      <c r="N137" s="168" t="s">
        <v>50</v>
      </c>
      <c r="O137" s="169">
        <v>0.69599999999999995</v>
      </c>
      <c r="P137" s="169">
        <f>O137*H137</f>
        <v>0.23524800000000001</v>
      </c>
      <c r="Q137" s="169">
        <v>0</v>
      </c>
      <c r="R137" s="169">
        <f>Q137*H137</f>
        <v>0</v>
      </c>
      <c r="S137" s="169">
        <v>0</v>
      </c>
      <c r="T137" s="170">
        <f>S137*H137</f>
        <v>0</v>
      </c>
      <c r="AR137" s="24" t="s">
        <v>190</v>
      </c>
      <c r="AT137" s="24" t="s">
        <v>173</v>
      </c>
      <c r="AU137" s="24" t="s">
        <v>90</v>
      </c>
      <c r="AY137" s="24" t="s">
        <v>170</v>
      </c>
      <c r="BE137" s="171">
        <f>IF(N137="základní",J137,0)</f>
        <v>936.26</v>
      </c>
      <c r="BF137" s="171">
        <f>IF(N137="snížená",J137,0)</f>
        <v>0</v>
      </c>
      <c r="BG137" s="171">
        <f>IF(N137="zákl. přenesená",J137,0)</f>
        <v>0</v>
      </c>
      <c r="BH137" s="171">
        <f>IF(N137="sníž. přenesená",J137,0)</f>
        <v>0</v>
      </c>
      <c r="BI137" s="171">
        <f>IF(N137="nulová",J137,0)</f>
        <v>0</v>
      </c>
      <c r="BJ137" s="24" t="s">
        <v>87</v>
      </c>
      <c r="BK137" s="171">
        <f>ROUND(I137*H137,2)</f>
        <v>936.26</v>
      </c>
      <c r="BL137" s="24" t="s">
        <v>190</v>
      </c>
      <c r="BM137" s="24" t="s">
        <v>2438</v>
      </c>
    </row>
    <row r="138" spans="2:65" s="12" customFormat="1" ht="13.5">
      <c r="B138" s="172"/>
      <c r="D138" s="173" t="s">
        <v>180</v>
      </c>
      <c r="E138" s="174" t="s">
        <v>5</v>
      </c>
      <c r="F138" s="175" t="s">
        <v>2439</v>
      </c>
      <c r="H138" s="176">
        <v>0.33800000000000002</v>
      </c>
      <c r="L138" s="172"/>
      <c r="M138" s="177"/>
      <c r="N138" s="178"/>
      <c r="O138" s="178"/>
      <c r="P138" s="178"/>
      <c r="Q138" s="178"/>
      <c r="R138" s="178"/>
      <c r="S138" s="178"/>
      <c r="T138" s="179"/>
      <c r="AT138" s="174" t="s">
        <v>180</v>
      </c>
      <c r="AU138" s="174" t="s">
        <v>90</v>
      </c>
      <c r="AV138" s="12" t="s">
        <v>90</v>
      </c>
      <c r="AW138" s="12" t="s">
        <v>42</v>
      </c>
      <c r="AX138" s="12" t="s">
        <v>87</v>
      </c>
      <c r="AY138" s="174" t="s">
        <v>170</v>
      </c>
    </row>
    <row r="139" spans="2:65" s="1" customFormat="1" ht="16.5" customHeight="1">
      <c r="B139" s="160"/>
      <c r="C139" s="161" t="s">
        <v>365</v>
      </c>
      <c r="D139" s="161" t="s">
        <v>173</v>
      </c>
      <c r="E139" s="162" t="s">
        <v>951</v>
      </c>
      <c r="F139" s="163" t="s">
        <v>952</v>
      </c>
      <c r="G139" s="164" t="s">
        <v>257</v>
      </c>
      <c r="H139" s="165">
        <v>0.9</v>
      </c>
      <c r="I139" s="166">
        <v>828</v>
      </c>
      <c r="J139" s="166">
        <f>ROUND(I139*H139,2)</f>
        <v>745.2</v>
      </c>
      <c r="K139" s="163" t="s">
        <v>177</v>
      </c>
      <c r="L139" s="39"/>
      <c r="M139" s="167" t="s">
        <v>5</v>
      </c>
      <c r="N139" s="168" t="s">
        <v>50</v>
      </c>
      <c r="O139" s="169">
        <v>0.39700000000000002</v>
      </c>
      <c r="P139" s="169">
        <f>O139*H139</f>
        <v>0.35730000000000001</v>
      </c>
      <c r="Q139" s="169">
        <v>1.4400000000000001E-3</v>
      </c>
      <c r="R139" s="169">
        <f>Q139*H139</f>
        <v>1.2960000000000001E-3</v>
      </c>
      <c r="S139" s="169">
        <v>0</v>
      </c>
      <c r="T139" s="170">
        <f>S139*H139</f>
        <v>0</v>
      </c>
      <c r="AR139" s="24" t="s">
        <v>190</v>
      </c>
      <c r="AT139" s="24" t="s">
        <v>173</v>
      </c>
      <c r="AU139" s="24" t="s">
        <v>90</v>
      </c>
      <c r="AY139" s="24" t="s">
        <v>170</v>
      </c>
      <c r="BE139" s="171">
        <f>IF(N139="základní",J139,0)</f>
        <v>745.2</v>
      </c>
      <c r="BF139" s="171">
        <f>IF(N139="snížená",J139,0)</f>
        <v>0</v>
      </c>
      <c r="BG139" s="171">
        <f>IF(N139="zákl. přenesená",J139,0)</f>
        <v>0</v>
      </c>
      <c r="BH139" s="171">
        <f>IF(N139="sníž. přenesená",J139,0)</f>
        <v>0</v>
      </c>
      <c r="BI139" s="171">
        <f>IF(N139="nulová",J139,0)</f>
        <v>0</v>
      </c>
      <c r="BJ139" s="24" t="s">
        <v>87</v>
      </c>
      <c r="BK139" s="171">
        <f>ROUND(I139*H139,2)</f>
        <v>745.2</v>
      </c>
      <c r="BL139" s="24" t="s">
        <v>190</v>
      </c>
      <c r="BM139" s="24" t="s">
        <v>2440</v>
      </c>
    </row>
    <row r="140" spans="2:65" s="12" customFormat="1" ht="13.5">
      <c r="B140" s="172"/>
      <c r="D140" s="173" t="s">
        <v>180</v>
      </c>
      <c r="E140" s="174" t="s">
        <v>5</v>
      </c>
      <c r="F140" s="175" t="s">
        <v>2441</v>
      </c>
      <c r="H140" s="176">
        <v>0.9</v>
      </c>
      <c r="L140" s="172"/>
      <c r="M140" s="177"/>
      <c r="N140" s="178"/>
      <c r="O140" s="178"/>
      <c r="P140" s="178"/>
      <c r="Q140" s="178"/>
      <c r="R140" s="178"/>
      <c r="S140" s="178"/>
      <c r="T140" s="179"/>
      <c r="AT140" s="174" t="s">
        <v>180</v>
      </c>
      <c r="AU140" s="174" t="s">
        <v>90</v>
      </c>
      <c r="AV140" s="12" t="s">
        <v>90</v>
      </c>
      <c r="AW140" s="12" t="s">
        <v>42</v>
      </c>
      <c r="AX140" s="12" t="s">
        <v>87</v>
      </c>
      <c r="AY140" s="174" t="s">
        <v>170</v>
      </c>
    </row>
    <row r="141" spans="2:65" s="1" customFormat="1" ht="16.5" customHeight="1">
      <c r="B141" s="160"/>
      <c r="C141" s="161" t="s">
        <v>10</v>
      </c>
      <c r="D141" s="161" t="s">
        <v>173</v>
      </c>
      <c r="E141" s="162" t="s">
        <v>956</v>
      </c>
      <c r="F141" s="163" t="s">
        <v>957</v>
      </c>
      <c r="G141" s="164" t="s">
        <v>257</v>
      </c>
      <c r="H141" s="165">
        <v>0.9</v>
      </c>
      <c r="I141" s="166">
        <v>46.6</v>
      </c>
      <c r="J141" s="166">
        <f>ROUND(I141*H141,2)</f>
        <v>41.94</v>
      </c>
      <c r="K141" s="163" t="s">
        <v>177</v>
      </c>
      <c r="L141" s="39"/>
      <c r="M141" s="167" t="s">
        <v>5</v>
      </c>
      <c r="N141" s="168" t="s">
        <v>50</v>
      </c>
      <c r="O141" s="169">
        <v>0.14399999999999999</v>
      </c>
      <c r="P141" s="169">
        <f>O141*H141</f>
        <v>0.12959999999999999</v>
      </c>
      <c r="Q141" s="169">
        <v>4.0000000000000003E-5</v>
      </c>
      <c r="R141" s="169">
        <f>Q141*H141</f>
        <v>3.6000000000000001E-5</v>
      </c>
      <c r="S141" s="169">
        <v>0</v>
      </c>
      <c r="T141" s="170">
        <f>S141*H141</f>
        <v>0</v>
      </c>
      <c r="AR141" s="24" t="s">
        <v>190</v>
      </c>
      <c r="AT141" s="24" t="s">
        <v>173</v>
      </c>
      <c r="AU141" s="24" t="s">
        <v>90</v>
      </c>
      <c r="AY141" s="24" t="s">
        <v>170</v>
      </c>
      <c r="BE141" s="171">
        <f>IF(N141="základní",J141,0)</f>
        <v>41.94</v>
      </c>
      <c r="BF141" s="171">
        <f>IF(N141="snížená",J141,0)</f>
        <v>0</v>
      </c>
      <c r="BG141" s="171">
        <f>IF(N141="zákl. přenesená",J141,0)</f>
        <v>0</v>
      </c>
      <c r="BH141" s="171">
        <f>IF(N141="sníž. přenesená",J141,0)</f>
        <v>0</v>
      </c>
      <c r="BI141" s="171">
        <f>IF(N141="nulová",J141,0)</f>
        <v>0</v>
      </c>
      <c r="BJ141" s="24" t="s">
        <v>87</v>
      </c>
      <c r="BK141" s="171">
        <f>ROUND(I141*H141,2)</f>
        <v>41.94</v>
      </c>
      <c r="BL141" s="24" t="s">
        <v>190</v>
      </c>
      <c r="BM141" s="24" t="s">
        <v>2442</v>
      </c>
    </row>
    <row r="142" spans="2:65" s="12" customFormat="1" ht="13.5">
      <c r="B142" s="172"/>
      <c r="D142" s="173" t="s">
        <v>180</v>
      </c>
      <c r="E142" s="174" t="s">
        <v>5</v>
      </c>
      <c r="F142" s="175" t="s">
        <v>2441</v>
      </c>
      <c r="H142" s="176">
        <v>0.9</v>
      </c>
      <c r="L142" s="172"/>
      <c r="M142" s="177"/>
      <c r="N142" s="178"/>
      <c r="O142" s="178"/>
      <c r="P142" s="178"/>
      <c r="Q142" s="178"/>
      <c r="R142" s="178"/>
      <c r="S142" s="178"/>
      <c r="T142" s="179"/>
      <c r="AT142" s="174" t="s">
        <v>180</v>
      </c>
      <c r="AU142" s="174" t="s">
        <v>90</v>
      </c>
      <c r="AV142" s="12" t="s">
        <v>90</v>
      </c>
      <c r="AW142" s="12" t="s">
        <v>42</v>
      </c>
      <c r="AX142" s="12" t="s">
        <v>87</v>
      </c>
      <c r="AY142" s="174" t="s">
        <v>170</v>
      </c>
    </row>
    <row r="143" spans="2:65" s="11" customFormat="1" ht="29.85" customHeight="1">
      <c r="B143" s="148"/>
      <c r="D143" s="149" t="s">
        <v>78</v>
      </c>
      <c r="E143" s="158" t="s">
        <v>186</v>
      </c>
      <c r="F143" s="158" t="s">
        <v>472</v>
      </c>
      <c r="J143" s="159">
        <f>BK143</f>
        <v>14403.220000000001</v>
      </c>
      <c r="L143" s="148"/>
      <c r="M143" s="152"/>
      <c r="N143" s="153"/>
      <c r="O143" s="153"/>
      <c r="P143" s="154">
        <f>SUM(P144:P151)</f>
        <v>33.341854000000005</v>
      </c>
      <c r="Q143" s="153"/>
      <c r="R143" s="154">
        <f>SUM(R144:R151)</f>
        <v>1.4217439999999999</v>
      </c>
      <c r="S143" s="153"/>
      <c r="T143" s="155">
        <f>SUM(T144:T151)</f>
        <v>0.24959999999999999</v>
      </c>
      <c r="AR143" s="149" t="s">
        <v>87</v>
      </c>
      <c r="AT143" s="156" t="s">
        <v>78</v>
      </c>
      <c r="AU143" s="156" t="s">
        <v>87</v>
      </c>
      <c r="AY143" s="149" t="s">
        <v>170</v>
      </c>
      <c r="BK143" s="157">
        <f>SUM(BK144:BK151)</f>
        <v>14403.220000000001</v>
      </c>
    </row>
    <row r="144" spans="2:65" s="1" customFormat="1" ht="38.25" customHeight="1">
      <c r="B144" s="160"/>
      <c r="C144" s="161" t="s">
        <v>143</v>
      </c>
      <c r="D144" s="161" t="s">
        <v>173</v>
      </c>
      <c r="E144" s="162" t="s">
        <v>2254</v>
      </c>
      <c r="F144" s="163" t="s">
        <v>2255</v>
      </c>
      <c r="G144" s="164" t="s">
        <v>487</v>
      </c>
      <c r="H144" s="165">
        <v>8</v>
      </c>
      <c r="I144" s="166">
        <v>272</v>
      </c>
      <c r="J144" s="166">
        <f>ROUND(I144*H144,2)</f>
        <v>2176</v>
      </c>
      <c r="K144" s="163" t="s">
        <v>177</v>
      </c>
      <c r="L144" s="39"/>
      <c r="M144" s="167" t="s">
        <v>5</v>
      </c>
      <c r="N144" s="168" t="s">
        <v>50</v>
      </c>
      <c r="O144" s="169">
        <v>0.34</v>
      </c>
      <c r="P144" s="169">
        <f>O144*H144</f>
        <v>2.72</v>
      </c>
      <c r="Q144" s="169">
        <v>0.17488999999999999</v>
      </c>
      <c r="R144" s="169">
        <f>Q144*H144</f>
        <v>1.3991199999999999</v>
      </c>
      <c r="S144" s="169">
        <v>0</v>
      </c>
      <c r="T144" s="170">
        <f>S144*H144</f>
        <v>0</v>
      </c>
      <c r="AR144" s="24" t="s">
        <v>190</v>
      </c>
      <c r="AT144" s="24" t="s">
        <v>173</v>
      </c>
      <c r="AU144" s="24" t="s">
        <v>90</v>
      </c>
      <c r="AY144" s="24" t="s">
        <v>170</v>
      </c>
      <c r="BE144" s="171">
        <f>IF(N144="základní",J144,0)</f>
        <v>2176</v>
      </c>
      <c r="BF144" s="171">
        <f>IF(N144="snížená",J144,0)</f>
        <v>0</v>
      </c>
      <c r="BG144" s="171">
        <f>IF(N144="zákl. přenesená",J144,0)</f>
        <v>0</v>
      </c>
      <c r="BH144" s="171">
        <f>IF(N144="sníž. přenesená",J144,0)</f>
        <v>0</v>
      </c>
      <c r="BI144" s="171">
        <f>IF(N144="nulová",J144,0)</f>
        <v>0</v>
      </c>
      <c r="BJ144" s="24" t="s">
        <v>87</v>
      </c>
      <c r="BK144" s="171">
        <f>ROUND(I144*H144,2)</f>
        <v>2176</v>
      </c>
      <c r="BL144" s="24" t="s">
        <v>190</v>
      </c>
      <c r="BM144" s="24" t="s">
        <v>2443</v>
      </c>
    </row>
    <row r="145" spans="2:65" s="12" customFormat="1" ht="13.5">
      <c r="B145" s="172"/>
      <c r="D145" s="173" t="s">
        <v>180</v>
      </c>
      <c r="E145" s="174" t="s">
        <v>5</v>
      </c>
      <c r="F145" s="175" t="s">
        <v>207</v>
      </c>
      <c r="H145" s="176">
        <v>8</v>
      </c>
      <c r="L145" s="172"/>
      <c r="M145" s="177"/>
      <c r="N145" s="178"/>
      <c r="O145" s="178"/>
      <c r="P145" s="178"/>
      <c r="Q145" s="178"/>
      <c r="R145" s="178"/>
      <c r="S145" s="178"/>
      <c r="T145" s="179"/>
      <c r="AT145" s="174" t="s">
        <v>180</v>
      </c>
      <c r="AU145" s="174" t="s">
        <v>90</v>
      </c>
      <c r="AV145" s="12" t="s">
        <v>90</v>
      </c>
      <c r="AW145" s="12" t="s">
        <v>42</v>
      </c>
      <c r="AX145" s="12" t="s">
        <v>87</v>
      </c>
      <c r="AY145" s="174" t="s">
        <v>170</v>
      </c>
    </row>
    <row r="146" spans="2:65" s="1" customFormat="1" ht="16.5" customHeight="1">
      <c r="B146" s="160"/>
      <c r="C146" s="193" t="s">
        <v>379</v>
      </c>
      <c r="D146" s="193" t="s">
        <v>452</v>
      </c>
      <c r="E146" s="194" t="s">
        <v>2444</v>
      </c>
      <c r="F146" s="195" t="s">
        <v>2445</v>
      </c>
      <c r="G146" s="196" t="s">
        <v>487</v>
      </c>
      <c r="H146" s="197">
        <v>8.08</v>
      </c>
      <c r="I146" s="198">
        <v>131</v>
      </c>
      <c r="J146" s="198">
        <f>ROUND(I146*H146,2)</f>
        <v>1058.48</v>
      </c>
      <c r="K146" s="195" t="s">
        <v>177</v>
      </c>
      <c r="L146" s="199"/>
      <c r="M146" s="200" t="s">
        <v>5</v>
      </c>
      <c r="N146" s="201" t="s">
        <v>50</v>
      </c>
      <c r="O146" s="169">
        <v>0</v>
      </c>
      <c r="P146" s="169">
        <f>O146*H146</f>
        <v>0</v>
      </c>
      <c r="Q146" s="169">
        <v>2.8E-3</v>
      </c>
      <c r="R146" s="169">
        <f>Q146*H146</f>
        <v>2.2623999999999998E-2</v>
      </c>
      <c r="S146" s="169">
        <v>0</v>
      </c>
      <c r="T146" s="170">
        <f>S146*H146</f>
        <v>0</v>
      </c>
      <c r="AR146" s="24" t="s">
        <v>207</v>
      </c>
      <c r="AT146" s="24" t="s">
        <v>452</v>
      </c>
      <c r="AU146" s="24" t="s">
        <v>90</v>
      </c>
      <c r="AY146" s="24" t="s">
        <v>170</v>
      </c>
      <c r="BE146" s="171">
        <f>IF(N146="základní",J146,0)</f>
        <v>1058.48</v>
      </c>
      <c r="BF146" s="171">
        <f>IF(N146="snížená",J146,0)</f>
        <v>0</v>
      </c>
      <c r="BG146" s="171">
        <f>IF(N146="zákl. přenesená",J146,0)</f>
        <v>0</v>
      </c>
      <c r="BH146" s="171">
        <f>IF(N146="sníž. přenesená",J146,0)</f>
        <v>0</v>
      </c>
      <c r="BI146" s="171">
        <f>IF(N146="nulová",J146,0)</f>
        <v>0</v>
      </c>
      <c r="BJ146" s="24" t="s">
        <v>87</v>
      </c>
      <c r="BK146" s="171">
        <f>ROUND(I146*H146,2)</f>
        <v>1058.48</v>
      </c>
      <c r="BL146" s="24" t="s">
        <v>190</v>
      </c>
      <c r="BM146" s="24" t="s">
        <v>2446</v>
      </c>
    </row>
    <row r="147" spans="2:65" s="12" customFormat="1" ht="13.5">
      <c r="B147" s="172"/>
      <c r="D147" s="173" t="s">
        <v>180</v>
      </c>
      <c r="E147" s="174" t="s">
        <v>5</v>
      </c>
      <c r="F147" s="175" t="s">
        <v>2447</v>
      </c>
      <c r="H147" s="176">
        <v>8.08</v>
      </c>
      <c r="L147" s="172"/>
      <c r="M147" s="177"/>
      <c r="N147" s="178"/>
      <c r="O147" s="178"/>
      <c r="P147" s="178"/>
      <c r="Q147" s="178"/>
      <c r="R147" s="178"/>
      <c r="S147" s="178"/>
      <c r="T147" s="179"/>
      <c r="AT147" s="174" t="s">
        <v>180</v>
      </c>
      <c r="AU147" s="174" t="s">
        <v>90</v>
      </c>
      <c r="AV147" s="12" t="s">
        <v>90</v>
      </c>
      <c r="AW147" s="12" t="s">
        <v>42</v>
      </c>
      <c r="AX147" s="12" t="s">
        <v>87</v>
      </c>
      <c r="AY147" s="174" t="s">
        <v>170</v>
      </c>
    </row>
    <row r="148" spans="2:65" s="1" customFormat="1" ht="25.5" customHeight="1">
      <c r="B148" s="160"/>
      <c r="C148" s="161" t="s">
        <v>385</v>
      </c>
      <c r="D148" s="161" t="s">
        <v>173</v>
      </c>
      <c r="E148" s="162" t="s">
        <v>2448</v>
      </c>
      <c r="F148" s="163" t="s">
        <v>2449</v>
      </c>
      <c r="G148" s="164" t="s">
        <v>305</v>
      </c>
      <c r="H148" s="165">
        <v>0.104</v>
      </c>
      <c r="I148" s="166">
        <v>5080</v>
      </c>
      <c r="J148" s="166">
        <f>ROUND(I148*H148,2)</f>
        <v>528.32000000000005</v>
      </c>
      <c r="K148" s="163" t="s">
        <v>177</v>
      </c>
      <c r="L148" s="39"/>
      <c r="M148" s="167" t="s">
        <v>5</v>
      </c>
      <c r="N148" s="168" t="s">
        <v>50</v>
      </c>
      <c r="O148" s="169">
        <v>13.000999999999999</v>
      </c>
      <c r="P148" s="169">
        <f>O148*H148</f>
        <v>1.352104</v>
      </c>
      <c r="Q148" s="169">
        <v>0</v>
      </c>
      <c r="R148" s="169">
        <f>Q148*H148</f>
        <v>0</v>
      </c>
      <c r="S148" s="169">
        <v>2.4</v>
      </c>
      <c r="T148" s="170">
        <f>S148*H148</f>
        <v>0.24959999999999999</v>
      </c>
      <c r="AR148" s="24" t="s">
        <v>190</v>
      </c>
      <c r="AT148" s="24" t="s">
        <v>173</v>
      </c>
      <c r="AU148" s="24" t="s">
        <v>90</v>
      </c>
      <c r="AY148" s="24" t="s">
        <v>170</v>
      </c>
      <c r="BE148" s="171">
        <f>IF(N148="základní",J148,0)</f>
        <v>528.32000000000005</v>
      </c>
      <c r="BF148" s="171">
        <f>IF(N148="snížená",J148,0)</f>
        <v>0</v>
      </c>
      <c r="BG148" s="171">
        <f>IF(N148="zákl. přenesená",J148,0)</f>
        <v>0</v>
      </c>
      <c r="BH148" s="171">
        <f>IF(N148="sníž. přenesená",J148,0)</f>
        <v>0</v>
      </c>
      <c r="BI148" s="171">
        <f>IF(N148="nulová",J148,0)</f>
        <v>0</v>
      </c>
      <c r="BJ148" s="24" t="s">
        <v>87</v>
      </c>
      <c r="BK148" s="171">
        <f>ROUND(I148*H148,2)</f>
        <v>528.32000000000005</v>
      </c>
      <c r="BL148" s="24" t="s">
        <v>190</v>
      </c>
      <c r="BM148" s="24" t="s">
        <v>2450</v>
      </c>
    </row>
    <row r="149" spans="2:65" s="12" customFormat="1" ht="13.5">
      <c r="B149" s="172"/>
      <c r="D149" s="173" t="s">
        <v>180</v>
      </c>
      <c r="E149" s="174" t="s">
        <v>5</v>
      </c>
      <c r="F149" s="175" t="s">
        <v>2451</v>
      </c>
      <c r="H149" s="176">
        <v>0.104</v>
      </c>
      <c r="L149" s="172"/>
      <c r="M149" s="177"/>
      <c r="N149" s="178"/>
      <c r="O149" s="178"/>
      <c r="P149" s="178"/>
      <c r="Q149" s="178"/>
      <c r="R149" s="178"/>
      <c r="S149" s="178"/>
      <c r="T149" s="179"/>
      <c r="AT149" s="174" t="s">
        <v>180</v>
      </c>
      <c r="AU149" s="174" t="s">
        <v>90</v>
      </c>
      <c r="AV149" s="12" t="s">
        <v>90</v>
      </c>
      <c r="AW149" s="12" t="s">
        <v>42</v>
      </c>
      <c r="AX149" s="12" t="s">
        <v>87</v>
      </c>
      <c r="AY149" s="174" t="s">
        <v>170</v>
      </c>
    </row>
    <row r="150" spans="2:65" s="1" customFormat="1" ht="16.5" customHeight="1">
      <c r="B150" s="160"/>
      <c r="C150" s="161" t="s">
        <v>390</v>
      </c>
      <c r="D150" s="161" t="s">
        <v>173</v>
      </c>
      <c r="E150" s="162" t="s">
        <v>474</v>
      </c>
      <c r="F150" s="163" t="s">
        <v>475</v>
      </c>
      <c r="G150" s="164" t="s">
        <v>282</v>
      </c>
      <c r="H150" s="165">
        <v>344.35</v>
      </c>
      <c r="I150" s="166">
        <v>30.9</v>
      </c>
      <c r="J150" s="166">
        <f>ROUND(I150*H150,2)</f>
        <v>10640.42</v>
      </c>
      <c r="K150" s="163" t="s">
        <v>177</v>
      </c>
      <c r="L150" s="39"/>
      <c r="M150" s="167" t="s">
        <v>5</v>
      </c>
      <c r="N150" s="168" t="s">
        <v>50</v>
      </c>
      <c r="O150" s="169">
        <v>8.5000000000000006E-2</v>
      </c>
      <c r="P150" s="169">
        <f>O150*H150</f>
        <v>29.269750000000005</v>
      </c>
      <c r="Q150" s="169">
        <v>0</v>
      </c>
      <c r="R150" s="169">
        <f>Q150*H150</f>
        <v>0</v>
      </c>
      <c r="S150" s="169">
        <v>0</v>
      </c>
      <c r="T150" s="170">
        <f>S150*H150</f>
        <v>0</v>
      </c>
      <c r="AR150" s="24" t="s">
        <v>190</v>
      </c>
      <c r="AT150" s="24" t="s">
        <v>173</v>
      </c>
      <c r="AU150" s="24" t="s">
        <v>90</v>
      </c>
      <c r="AY150" s="24" t="s">
        <v>170</v>
      </c>
      <c r="BE150" s="171">
        <f>IF(N150="základní",J150,0)</f>
        <v>10640.42</v>
      </c>
      <c r="BF150" s="171">
        <f>IF(N150="snížená",J150,0)</f>
        <v>0</v>
      </c>
      <c r="BG150" s="171">
        <f>IF(N150="zákl. přenesená",J150,0)</f>
        <v>0</v>
      </c>
      <c r="BH150" s="171">
        <f>IF(N150="sníž. přenesená",J150,0)</f>
        <v>0</v>
      </c>
      <c r="BI150" s="171">
        <f>IF(N150="nulová",J150,0)</f>
        <v>0</v>
      </c>
      <c r="BJ150" s="24" t="s">
        <v>87</v>
      </c>
      <c r="BK150" s="171">
        <f>ROUND(I150*H150,2)</f>
        <v>10640.42</v>
      </c>
      <c r="BL150" s="24" t="s">
        <v>190</v>
      </c>
      <c r="BM150" s="24" t="s">
        <v>2452</v>
      </c>
    </row>
    <row r="151" spans="2:65" s="12" customFormat="1" ht="13.5">
      <c r="B151" s="172"/>
      <c r="D151" s="173" t="s">
        <v>180</v>
      </c>
      <c r="E151" s="174" t="s">
        <v>5</v>
      </c>
      <c r="F151" s="175" t="s">
        <v>2453</v>
      </c>
      <c r="H151" s="176">
        <v>344.35</v>
      </c>
      <c r="L151" s="172"/>
      <c r="M151" s="177"/>
      <c r="N151" s="178"/>
      <c r="O151" s="178"/>
      <c r="P151" s="178"/>
      <c r="Q151" s="178"/>
      <c r="R151" s="178"/>
      <c r="S151" s="178"/>
      <c r="T151" s="179"/>
      <c r="AT151" s="174" t="s">
        <v>180</v>
      </c>
      <c r="AU151" s="174" t="s">
        <v>90</v>
      </c>
      <c r="AV151" s="12" t="s">
        <v>90</v>
      </c>
      <c r="AW151" s="12" t="s">
        <v>42</v>
      </c>
      <c r="AX151" s="12" t="s">
        <v>87</v>
      </c>
      <c r="AY151" s="174" t="s">
        <v>170</v>
      </c>
    </row>
    <row r="152" spans="2:65" s="11" customFormat="1" ht="29.85" customHeight="1">
      <c r="B152" s="148"/>
      <c r="D152" s="149" t="s">
        <v>78</v>
      </c>
      <c r="E152" s="158" t="s">
        <v>190</v>
      </c>
      <c r="F152" s="158" t="s">
        <v>478</v>
      </c>
      <c r="J152" s="159">
        <f>BK152</f>
        <v>31039.059999999998</v>
      </c>
      <c r="L152" s="148"/>
      <c r="M152" s="152"/>
      <c r="N152" s="153"/>
      <c r="O152" s="153"/>
      <c r="P152" s="154">
        <f>SUM(P153:P168)</f>
        <v>45.216343999999999</v>
      </c>
      <c r="Q152" s="153"/>
      <c r="R152" s="154">
        <f>SUM(R153:R168)</f>
        <v>0.67362</v>
      </c>
      <c r="S152" s="153"/>
      <c r="T152" s="155">
        <f>SUM(T153:T168)</f>
        <v>0</v>
      </c>
      <c r="AR152" s="149" t="s">
        <v>87</v>
      </c>
      <c r="AT152" s="156" t="s">
        <v>78</v>
      </c>
      <c r="AU152" s="156" t="s">
        <v>87</v>
      </c>
      <c r="AY152" s="149" t="s">
        <v>170</v>
      </c>
      <c r="BK152" s="157">
        <f>SUM(BK153:BK168)</f>
        <v>31039.059999999998</v>
      </c>
    </row>
    <row r="153" spans="2:65" s="1" customFormat="1" ht="25.5" customHeight="1">
      <c r="B153" s="160"/>
      <c r="C153" s="161" t="s">
        <v>395</v>
      </c>
      <c r="D153" s="161" t="s">
        <v>173</v>
      </c>
      <c r="E153" s="162" t="s">
        <v>480</v>
      </c>
      <c r="F153" s="163" t="s">
        <v>481</v>
      </c>
      <c r="G153" s="164" t="s">
        <v>305</v>
      </c>
      <c r="H153" s="165">
        <v>30.992000000000001</v>
      </c>
      <c r="I153" s="166">
        <v>806</v>
      </c>
      <c r="J153" s="166">
        <f>ROUND(I153*H153,2)</f>
        <v>24979.55</v>
      </c>
      <c r="K153" s="163" t="s">
        <v>177</v>
      </c>
      <c r="L153" s="39"/>
      <c r="M153" s="167" t="s">
        <v>5</v>
      </c>
      <c r="N153" s="168" t="s">
        <v>50</v>
      </c>
      <c r="O153" s="169">
        <v>1.3169999999999999</v>
      </c>
      <c r="P153" s="169">
        <f>O153*H153</f>
        <v>40.816463999999996</v>
      </c>
      <c r="Q153" s="169">
        <v>0</v>
      </c>
      <c r="R153" s="169">
        <f>Q153*H153</f>
        <v>0</v>
      </c>
      <c r="S153" s="169">
        <v>0</v>
      </c>
      <c r="T153" s="170">
        <f>S153*H153</f>
        <v>0</v>
      </c>
      <c r="AR153" s="24" t="s">
        <v>190</v>
      </c>
      <c r="AT153" s="24" t="s">
        <v>173</v>
      </c>
      <c r="AU153" s="24" t="s">
        <v>90</v>
      </c>
      <c r="AY153" s="24" t="s">
        <v>170</v>
      </c>
      <c r="BE153" s="171">
        <f>IF(N153="základní",J153,0)</f>
        <v>24979.55</v>
      </c>
      <c r="BF153" s="171">
        <f>IF(N153="snížená",J153,0)</f>
        <v>0</v>
      </c>
      <c r="BG153" s="171">
        <f>IF(N153="zákl. přenesená",J153,0)</f>
        <v>0</v>
      </c>
      <c r="BH153" s="171">
        <f>IF(N153="sníž. přenesená",J153,0)</f>
        <v>0</v>
      </c>
      <c r="BI153" s="171">
        <f>IF(N153="nulová",J153,0)</f>
        <v>0</v>
      </c>
      <c r="BJ153" s="24" t="s">
        <v>87</v>
      </c>
      <c r="BK153" s="171">
        <f>ROUND(I153*H153,2)</f>
        <v>24979.55</v>
      </c>
      <c r="BL153" s="24" t="s">
        <v>190</v>
      </c>
      <c r="BM153" s="24" t="s">
        <v>2454</v>
      </c>
    </row>
    <row r="154" spans="2:65" s="12" customFormat="1" ht="13.5">
      <c r="B154" s="172"/>
      <c r="D154" s="173" t="s">
        <v>180</v>
      </c>
      <c r="E154" s="174" t="s">
        <v>5</v>
      </c>
      <c r="F154" s="175" t="s">
        <v>2455</v>
      </c>
      <c r="H154" s="176">
        <v>30.992000000000001</v>
      </c>
      <c r="L154" s="172"/>
      <c r="M154" s="177"/>
      <c r="N154" s="178"/>
      <c r="O154" s="178"/>
      <c r="P154" s="178"/>
      <c r="Q154" s="178"/>
      <c r="R154" s="178"/>
      <c r="S154" s="178"/>
      <c r="T154" s="179"/>
      <c r="AT154" s="174" t="s">
        <v>180</v>
      </c>
      <c r="AU154" s="174" t="s">
        <v>90</v>
      </c>
      <c r="AV154" s="12" t="s">
        <v>90</v>
      </c>
      <c r="AW154" s="12" t="s">
        <v>42</v>
      </c>
      <c r="AX154" s="12" t="s">
        <v>87</v>
      </c>
      <c r="AY154" s="174" t="s">
        <v>170</v>
      </c>
    </row>
    <row r="155" spans="2:65" s="1" customFormat="1" ht="25.5" customHeight="1">
      <c r="B155" s="160"/>
      <c r="C155" s="161" t="s">
        <v>401</v>
      </c>
      <c r="D155" s="161" t="s">
        <v>173</v>
      </c>
      <c r="E155" s="162" t="s">
        <v>485</v>
      </c>
      <c r="F155" s="163" t="s">
        <v>486</v>
      </c>
      <c r="G155" s="164" t="s">
        <v>487</v>
      </c>
      <c r="H155" s="165">
        <v>12</v>
      </c>
      <c r="I155" s="166">
        <v>140</v>
      </c>
      <c r="J155" s="166">
        <f>ROUND(I155*H155,2)</f>
        <v>1680</v>
      </c>
      <c r="K155" s="163" t="s">
        <v>177</v>
      </c>
      <c r="L155" s="39"/>
      <c r="M155" s="167" t="s">
        <v>5</v>
      </c>
      <c r="N155" s="168" t="s">
        <v>50</v>
      </c>
      <c r="O155" s="169">
        <v>0.28000000000000003</v>
      </c>
      <c r="P155" s="169">
        <f>O155*H155</f>
        <v>3.3600000000000003</v>
      </c>
      <c r="Q155" s="169">
        <v>6.6E-3</v>
      </c>
      <c r="R155" s="169">
        <f>Q155*H155</f>
        <v>7.9199999999999993E-2</v>
      </c>
      <c r="S155" s="169">
        <v>0</v>
      </c>
      <c r="T155" s="170">
        <f>S155*H155</f>
        <v>0</v>
      </c>
      <c r="AR155" s="24" t="s">
        <v>190</v>
      </c>
      <c r="AT155" s="24" t="s">
        <v>173</v>
      </c>
      <c r="AU155" s="24" t="s">
        <v>90</v>
      </c>
      <c r="AY155" s="24" t="s">
        <v>170</v>
      </c>
      <c r="BE155" s="171">
        <f>IF(N155="základní",J155,0)</f>
        <v>1680</v>
      </c>
      <c r="BF155" s="171">
        <f>IF(N155="snížená",J155,0)</f>
        <v>0</v>
      </c>
      <c r="BG155" s="171">
        <f>IF(N155="zákl. přenesená",J155,0)</f>
        <v>0</v>
      </c>
      <c r="BH155" s="171">
        <f>IF(N155="sníž. přenesená",J155,0)</f>
        <v>0</v>
      </c>
      <c r="BI155" s="171">
        <f>IF(N155="nulová",J155,0)</f>
        <v>0</v>
      </c>
      <c r="BJ155" s="24" t="s">
        <v>87</v>
      </c>
      <c r="BK155" s="171">
        <f>ROUND(I155*H155,2)</f>
        <v>1680</v>
      </c>
      <c r="BL155" s="24" t="s">
        <v>190</v>
      </c>
      <c r="BM155" s="24" t="s">
        <v>2456</v>
      </c>
    </row>
    <row r="156" spans="2:65" s="12" customFormat="1" ht="13.5">
      <c r="B156" s="172"/>
      <c r="D156" s="173" t="s">
        <v>180</v>
      </c>
      <c r="E156" s="174" t="s">
        <v>5</v>
      </c>
      <c r="F156" s="175" t="s">
        <v>2457</v>
      </c>
      <c r="H156" s="176">
        <v>12</v>
      </c>
      <c r="L156" s="172"/>
      <c r="M156" s="177"/>
      <c r="N156" s="178"/>
      <c r="O156" s="178"/>
      <c r="P156" s="178"/>
      <c r="Q156" s="178"/>
      <c r="R156" s="178"/>
      <c r="S156" s="178"/>
      <c r="T156" s="179"/>
      <c r="AT156" s="174" t="s">
        <v>180</v>
      </c>
      <c r="AU156" s="174" t="s">
        <v>90</v>
      </c>
      <c r="AV156" s="12" t="s">
        <v>90</v>
      </c>
      <c r="AW156" s="12" t="s">
        <v>42</v>
      </c>
      <c r="AX156" s="12" t="s">
        <v>87</v>
      </c>
      <c r="AY156" s="174" t="s">
        <v>170</v>
      </c>
    </row>
    <row r="157" spans="2:65" s="1" customFormat="1" ht="16.5" customHeight="1">
      <c r="B157" s="160"/>
      <c r="C157" s="193" t="s">
        <v>406</v>
      </c>
      <c r="D157" s="193" t="s">
        <v>452</v>
      </c>
      <c r="E157" s="194" t="s">
        <v>495</v>
      </c>
      <c r="F157" s="195" t="s">
        <v>2458</v>
      </c>
      <c r="G157" s="196" t="s">
        <v>487</v>
      </c>
      <c r="H157" s="197">
        <v>2.02</v>
      </c>
      <c r="I157" s="198">
        <v>174</v>
      </c>
      <c r="J157" s="198">
        <f>ROUND(I157*H157,2)</f>
        <v>351.48</v>
      </c>
      <c r="K157" s="195" t="s">
        <v>177</v>
      </c>
      <c r="L157" s="199"/>
      <c r="M157" s="200" t="s">
        <v>5</v>
      </c>
      <c r="N157" s="201" t="s">
        <v>50</v>
      </c>
      <c r="O157" s="169">
        <v>0</v>
      </c>
      <c r="P157" s="169">
        <f>O157*H157</f>
        <v>0</v>
      </c>
      <c r="Q157" s="169">
        <v>3.2000000000000001E-2</v>
      </c>
      <c r="R157" s="169">
        <f>Q157*H157</f>
        <v>6.4640000000000003E-2</v>
      </c>
      <c r="S157" s="169">
        <v>0</v>
      </c>
      <c r="T157" s="170">
        <f>S157*H157</f>
        <v>0</v>
      </c>
      <c r="AR157" s="24" t="s">
        <v>207</v>
      </c>
      <c r="AT157" s="24" t="s">
        <v>452</v>
      </c>
      <c r="AU157" s="24" t="s">
        <v>90</v>
      </c>
      <c r="AY157" s="24" t="s">
        <v>170</v>
      </c>
      <c r="BE157" s="171">
        <f>IF(N157="základní",J157,0)</f>
        <v>351.48</v>
      </c>
      <c r="BF157" s="171">
        <f>IF(N157="snížená",J157,0)</f>
        <v>0</v>
      </c>
      <c r="BG157" s="171">
        <f>IF(N157="zákl. přenesená",J157,0)</f>
        <v>0</v>
      </c>
      <c r="BH157" s="171">
        <f>IF(N157="sníž. přenesená",J157,0)</f>
        <v>0</v>
      </c>
      <c r="BI157" s="171">
        <f>IF(N157="nulová",J157,0)</f>
        <v>0</v>
      </c>
      <c r="BJ157" s="24" t="s">
        <v>87</v>
      </c>
      <c r="BK157" s="171">
        <f>ROUND(I157*H157,2)</f>
        <v>351.48</v>
      </c>
      <c r="BL157" s="24" t="s">
        <v>190</v>
      </c>
      <c r="BM157" s="24" t="s">
        <v>2459</v>
      </c>
    </row>
    <row r="158" spans="2:65" s="12" customFormat="1" ht="13.5">
      <c r="B158" s="172"/>
      <c r="D158" s="173" t="s">
        <v>180</v>
      </c>
      <c r="E158" s="174" t="s">
        <v>5</v>
      </c>
      <c r="F158" s="175" t="s">
        <v>1969</v>
      </c>
      <c r="H158" s="176">
        <v>2.02</v>
      </c>
      <c r="L158" s="172"/>
      <c r="M158" s="177"/>
      <c r="N158" s="178"/>
      <c r="O158" s="178"/>
      <c r="P158" s="178"/>
      <c r="Q158" s="178"/>
      <c r="R158" s="178"/>
      <c r="S158" s="178"/>
      <c r="T158" s="179"/>
      <c r="AT158" s="174" t="s">
        <v>180</v>
      </c>
      <c r="AU158" s="174" t="s">
        <v>90</v>
      </c>
      <c r="AV158" s="12" t="s">
        <v>90</v>
      </c>
      <c r="AW158" s="12" t="s">
        <v>42</v>
      </c>
      <c r="AX158" s="12" t="s">
        <v>87</v>
      </c>
      <c r="AY158" s="174" t="s">
        <v>170</v>
      </c>
    </row>
    <row r="159" spans="2:65" s="1" customFormat="1" ht="16.5" customHeight="1">
      <c r="B159" s="160"/>
      <c r="C159" s="193" t="s">
        <v>410</v>
      </c>
      <c r="D159" s="193" t="s">
        <v>452</v>
      </c>
      <c r="E159" s="194" t="s">
        <v>500</v>
      </c>
      <c r="F159" s="195" t="s">
        <v>2460</v>
      </c>
      <c r="G159" s="196" t="s">
        <v>487</v>
      </c>
      <c r="H159" s="197">
        <v>1.01</v>
      </c>
      <c r="I159" s="198">
        <v>200</v>
      </c>
      <c r="J159" s="198">
        <f>ROUND(I159*H159,2)</f>
        <v>202</v>
      </c>
      <c r="K159" s="195" t="s">
        <v>177</v>
      </c>
      <c r="L159" s="199"/>
      <c r="M159" s="200" t="s">
        <v>5</v>
      </c>
      <c r="N159" s="201" t="s">
        <v>50</v>
      </c>
      <c r="O159" s="169">
        <v>0</v>
      </c>
      <c r="P159" s="169">
        <f>O159*H159</f>
        <v>0</v>
      </c>
      <c r="Q159" s="169">
        <v>4.1000000000000002E-2</v>
      </c>
      <c r="R159" s="169">
        <f>Q159*H159</f>
        <v>4.1410000000000002E-2</v>
      </c>
      <c r="S159" s="169">
        <v>0</v>
      </c>
      <c r="T159" s="170">
        <f>S159*H159</f>
        <v>0</v>
      </c>
      <c r="AR159" s="24" t="s">
        <v>207</v>
      </c>
      <c r="AT159" s="24" t="s">
        <v>452</v>
      </c>
      <c r="AU159" s="24" t="s">
        <v>90</v>
      </c>
      <c r="AY159" s="24" t="s">
        <v>170</v>
      </c>
      <c r="BE159" s="171">
        <f>IF(N159="základní",J159,0)</f>
        <v>202</v>
      </c>
      <c r="BF159" s="171">
        <f>IF(N159="snížená",J159,0)</f>
        <v>0</v>
      </c>
      <c r="BG159" s="171">
        <f>IF(N159="zákl. přenesená",J159,0)</f>
        <v>0</v>
      </c>
      <c r="BH159" s="171">
        <f>IF(N159="sníž. přenesená",J159,0)</f>
        <v>0</v>
      </c>
      <c r="BI159" s="171">
        <f>IF(N159="nulová",J159,0)</f>
        <v>0</v>
      </c>
      <c r="BJ159" s="24" t="s">
        <v>87</v>
      </c>
      <c r="BK159" s="171">
        <f>ROUND(I159*H159,2)</f>
        <v>202</v>
      </c>
      <c r="BL159" s="24" t="s">
        <v>190</v>
      </c>
      <c r="BM159" s="24" t="s">
        <v>2461</v>
      </c>
    </row>
    <row r="160" spans="2:65" s="12" customFormat="1" ht="13.5">
      <c r="B160" s="172"/>
      <c r="D160" s="173" t="s">
        <v>180</v>
      </c>
      <c r="E160" s="174" t="s">
        <v>5</v>
      </c>
      <c r="F160" s="175" t="s">
        <v>937</v>
      </c>
      <c r="H160" s="176">
        <v>1.01</v>
      </c>
      <c r="L160" s="172"/>
      <c r="M160" s="177"/>
      <c r="N160" s="178"/>
      <c r="O160" s="178"/>
      <c r="P160" s="178"/>
      <c r="Q160" s="178"/>
      <c r="R160" s="178"/>
      <c r="S160" s="178"/>
      <c r="T160" s="179"/>
      <c r="AT160" s="174" t="s">
        <v>180</v>
      </c>
      <c r="AU160" s="174" t="s">
        <v>90</v>
      </c>
      <c r="AV160" s="12" t="s">
        <v>90</v>
      </c>
      <c r="AW160" s="12" t="s">
        <v>42</v>
      </c>
      <c r="AX160" s="12" t="s">
        <v>87</v>
      </c>
      <c r="AY160" s="174" t="s">
        <v>170</v>
      </c>
    </row>
    <row r="161" spans="2:65" s="1" customFormat="1" ht="16.5" customHeight="1">
      <c r="B161" s="160"/>
      <c r="C161" s="193" t="s">
        <v>415</v>
      </c>
      <c r="D161" s="193" t="s">
        <v>452</v>
      </c>
      <c r="E161" s="194" t="s">
        <v>505</v>
      </c>
      <c r="F161" s="195" t="s">
        <v>2462</v>
      </c>
      <c r="G161" s="196" t="s">
        <v>487</v>
      </c>
      <c r="H161" s="197">
        <v>9.09</v>
      </c>
      <c r="I161" s="198">
        <v>217</v>
      </c>
      <c r="J161" s="198">
        <f>ROUND(I161*H161,2)</f>
        <v>1972.53</v>
      </c>
      <c r="K161" s="195" t="s">
        <v>177</v>
      </c>
      <c r="L161" s="199"/>
      <c r="M161" s="200" t="s">
        <v>5</v>
      </c>
      <c r="N161" s="201" t="s">
        <v>50</v>
      </c>
      <c r="O161" s="169">
        <v>0</v>
      </c>
      <c r="P161" s="169">
        <f>O161*H161</f>
        <v>0</v>
      </c>
      <c r="Q161" s="169">
        <v>5.2999999999999999E-2</v>
      </c>
      <c r="R161" s="169">
        <f>Q161*H161</f>
        <v>0.48176999999999998</v>
      </c>
      <c r="S161" s="169">
        <v>0</v>
      </c>
      <c r="T161" s="170">
        <f>S161*H161</f>
        <v>0</v>
      </c>
      <c r="AR161" s="24" t="s">
        <v>207</v>
      </c>
      <c r="AT161" s="24" t="s">
        <v>452</v>
      </c>
      <c r="AU161" s="24" t="s">
        <v>90</v>
      </c>
      <c r="AY161" s="24" t="s">
        <v>170</v>
      </c>
      <c r="BE161" s="171">
        <f>IF(N161="základní",J161,0)</f>
        <v>1972.53</v>
      </c>
      <c r="BF161" s="171">
        <f>IF(N161="snížená",J161,0)</f>
        <v>0</v>
      </c>
      <c r="BG161" s="171">
        <f>IF(N161="zákl. přenesená",J161,0)</f>
        <v>0</v>
      </c>
      <c r="BH161" s="171">
        <f>IF(N161="sníž. přenesená",J161,0)</f>
        <v>0</v>
      </c>
      <c r="BI161" s="171">
        <f>IF(N161="nulová",J161,0)</f>
        <v>0</v>
      </c>
      <c r="BJ161" s="24" t="s">
        <v>87</v>
      </c>
      <c r="BK161" s="171">
        <f>ROUND(I161*H161,2)</f>
        <v>1972.53</v>
      </c>
      <c r="BL161" s="24" t="s">
        <v>190</v>
      </c>
      <c r="BM161" s="24" t="s">
        <v>2463</v>
      </c>
    </row>
    <row r="162" spans="2:65" s="12" customFormat="1" ht="13.5">
      <c r="B162" s="172"/>
      <c r="D162" s="173" t="s">
        <v>180</v>
      </c>
      <c r="E162" s="174" t="s">
        <v>5</v>
      </c>
      <c r="F162" s="175" t="s">
        <v>2464</v>
      </c>
      <c r="H162" s="176">
        <v>9.09</v>
      </c>
      <c r="L162" s="172"/>
      <c r="M162" s="177"/>
      <c r="N162" s="178"/>
      <c r="O162" s="178"/>
      <c r="P162" s="178"/>
      <c r="Q162" s="178"/>
      <c r="R162" s="178"/>
      <c r="S162" s="178"/>
      <c r="T162" s="179"/>
      <c r="AT162" s="174" t="s">
        <v>180</v>
      </c>
      <c r="AU162" s="174" t="s">
        <v>90</v>
      </c>
      <c r="AV162" s="12" t="s">
        <v>90</v>
      </c>
      <c r="AW162" s="12" t="s">
        <v>42</v>
      </c>
      <c r="AX162" s="12" t="s">
        <v>87</v>
      </c>
      <c r="AY162" s="174" t="s">
        <v>170</v>
      </c>
    </row>
    <row r="163" spans="2:65" s="1" customFormat="1" ht="25.5" customHeight="1">
      <c r="B163" s="160"/>
      <c r="C163" s="161" t="s">
        <v>419</v>
      </c>
      <c r="D163" s="161" t="s">
        <v>173</v>
      </c>
      <c r="E163" s="162" t="s">
        <v>510</v>
      </c>
      <c r="F163" s="163" t="s">
        <v>511</v>
      </c>
      <c r="G163" s="164" t="s">
        <v>487</v>
      </c>
      <c r="H163" s="165">
        <v>1</v>
      </c>
      <c r="I163" s="166">
        <v>211</v>
      </c>
      <c r="J163" s="166">
        <f>ROUND(I163*H163,2)</f>
        <v>211</v>
      </c>
      <c r="K163" s="163" t="s">
        <v>177</v>
      </c>
      <c r="L163" s="39"/>
      <c r="M163" s="167" t="s">
        <v>5</v>
      </c>
      <c r="N163" s="168" t="s">
        <v>50</v>
      </c>
      <c r="O163" s="169">
        <v>0.56000000000000005</v>
      </c>
      <c r="P163" s="169">
        <f>O163*H163</f>
        <v>0.56000000000000005</v>
      </c>
      <c r="Q163" s="169">
        <v>6.6E-3</v>
      </c>
      <c r="R163" s="169">
        <f>Q163*H163</f>
        <v>6.6E-3</v>
      </c>
      <c r="S163" s="169">
        <v>0</v>
      </c>
      <c r="T163" s="170">
        <f>S163*H163</f>
        <v>0</v>
      </c>
      <c r="AR163" s="24" t="s">
        <v>190</v>
      </c>
      <c r="AT163" s="24" t="s">
        <v>173</v>
      </c>
      <c r="AU163" s="24" t="s">
        <v>90</v>
      </c>
      <c r="AY163" s="24" t="s">
        <v>170</v>
      </c>
      <c r="BE163" s="171">
        <f>IF(N163="základní",J163,0)</f>
        <v>211</v>
      </c>
      <c r="BF163" s="171">
        <f>IF(N163="snížená",J163,0)</f>
        <v>0</v>
      </c>
      <c r="BG163" s="171">
        <f>IF(N163="zákl. přenesená",J163,0)</f>
        <v>0</v>
      </c>
      <c r="BH163" s="171">
        <f>IF(N163="sníž. přenesená",J163,0)</f>
        <v>0</v>
      </c>
      <c r="BI163" s="171">
        <f>IF(N163="nulová",J163,0)</f>
        <v>0</v>
      </c>
      <c r="BJ163" s="24" t="s">
        <v>87</v>
      </c>
      <c r="BK163" s="171">
        <f>ROUND(I163*H163,2)</f>
        <v>211</v>
      </c>
      <c r="BL163" s="24" t="s">
        <v>190</v>
      </c>
      <c r="BM163" s="24" t="s">
        <v>2465</v>
      </c>
    </row>
    <row r="164" spans="2:65" s="12" customFormat="1" ht="13.5">
      <c r="B164" s="172"/>
      <c r="D164" s="173" t="s">
        <v>180</v>
      </c>
      <c r="E164" s="174" t="s">
        <v>5</v>
      </c>
      <c r="F164" s="175" t="s">
        <v>87</v>
      </c>
      <c r="H164" s="176">
        <v>1</v>
      </c>
      <c r="L164" s="172"/>
      <c r="M164" s="177"/>
      <c r="N164" s="178"/>
      <c r="O164" s="178"/>
      <c r="P164" s="178"/>
      <c r="Q164" s="178"/>
      <c r="R164" s="178"/>
      <c r="S164" s="178"/>
      <c r="T164" s="179"/>
      <c r="AT164" s="174" t="s">
        <v>180</v>
      </c>
      <c r="AU164" s="174" t="s">
        <v>90</v>
      </c>
      <c r="AV164" s="12" t="s">
        <v>90</v>
      </c>
      <c r="AW164" s="12" t="s">
        <v>42</v>
      </c>
      <c r="AX164" s="12" t="s">
        <v>87</v>
      </c>
      <c r="AY164" s="174" t="s">
        <v>170</v>
      </c>
    </row>
    <row r="165" spans="2:65" s="1" customFormat="1" ht="16.5" customHeight="1">
      <c r="B165" s="160"/>
      <c r="C165" s="193" t="s">
        <v>425</v>
      </c>
      <c r="D165" s="193" t="s">
        <v>452</v>
      </c>
      <c r="E165" s="194" t="s">
        <v>514</v>
      </c>
      <c r="F165" s="195" t="s">
        <v>515</v>
      </c>
      <c r="G165" s="196" t="s">
        <v>516</v>
      </c>
      <c r="H165" s="197">
        <v>1.01</v>
      </c>
      <c r="I165" s="198">
        <v>420</v>
      </c>
      <c r="J165" s="198">
        <f>ROUND(I165*H165,2)</f>
        <v>424.2</v>
      </c>
      <c r="K165" s="195" t="s">
        <v>5</v>
      </c>
      <c r="L165" s="199"/>
      <c r="M165" s="200" t="s">
        <v>5</v>
      </c>
      <c r="N165" s="201" t="s">
        <v>50</v>
      </c>
      <c r="O165" s="169">
        <v>0</v>
      </c>
      <c r="P165" s="169">
        <f>O165*H165</f>
        <v>0</v>
      </c>
      <c r="Q165" s="169">
        <v>0</v>
      </c>
      <c r="R165" s="169">
        <f>Q165*H165</f>
        <v>0</v>
      </c>
      <c r="S165" s="169">
        <v>0</v>
      </c>
      <c r="T165" s="170">
        <f>S165*H165</f>
        <v>0</v>
      </c>
      <c r="AR165" s="24" t="s">
        <v>207</v>
      </c>
      <c r="AT165" s="24" t="s">
        <v>452</v>
      </c>
      <c r="AU165" s="24" t="s">
        <v>90</v>
      </c>
      <c r="AY165" s="24" t="s">
        <v>170</v>
      </c>
      <c r="BE165" s="171">
        <f>IF(N165="základní",J165,0)</f>
        <v>424.2</v>
      </c>
      <c r="BF165" s="171">
        <f>IF(N165="snížená",J165,0)</f>
        <v>0</v>
      </c>
      <c r="BG165" s="171">
        <f>IF(N165="zákl. přenesená",J165,0)</f>
        <v>0</v>
      </c>
      <c r="BH165" s="171">
        <f>IF(N165="sníž. přenesená",J165,0)</f>
        <v>0</v>
      </c>
      <c r="BI165" s="171">
        <f>IF(N165="nulová",J165,0)</f>
        <v>0</v>
      </c>
      <c r="BJ165" s="24" t="s">
        <v>87</v>
      </c>
      <c r="BK165" s="171">
        <f>ROUND(I165*H165,2)</f>
        <v>424.2</v>
      </c>
      <c r="BL165" s="24" t="s">
        <v>190</v>
      </c>
      <c r="BM165" s="24" t="s">
        <v>2466</v>
      </c>
    </row>
    <row r="166" spans="2:65" s="12" customFormat="1" ht="13.5">
      <c r="B166" s="172"/>
      <c r="D166" s="173" t="s">
        <v>180</v>
      </c>
      <c r="E166" s="174" t="s">
        <v>5</v>
      </c>
      <c r="F166" s="175" t="s">
        <v>937</v>
      </c>
      <c r="H166" s="176">
        <v>1.01</v>
      </c>
      <c r="L166" s="172"/>
      <c r="M166" s="177"/>
      <c r="N166" s="178"/>
      <c r="O166" s="178"/>
      <c r="P166" s="178"/>
      <c r="Q166" s="178"/>
      <c r="R166" s="178"/>
      <c r="S166" s="178"/>
      <c r="T166" s="179"/>
      <c r="AT166" s="174" t="s">
        <v>180</v>
      </c>
      <c r="AU166" s="174" t="s">
        <v>90</v>
      </c>
      <c r="AV166" s="12" t="s">
        <v>90</v>
      </c>
      <c r="AW166" s="12" t="s">
        <v>42</v>
      </c>
      <c r="AX166" s="12" t="s">
        <v>87</v>
      </c>
      <c r="AY166" s="174" t="s">
        <v>170</v>
      </c>
    </row>
    <row r="167" spans="2:65" s="1" customFormat="1" ht="16.5" customHeight="1">
      <c r="B167" s="160"/>
      <c r="C167" s="161" t="s">
        <v>445</v>
      </c>
      <c r="D167" s="161" t="s">
        <v>173</v>
      </c>
      <c r="E167" s="162" t="s">
        <v>1093</v>
      </c>
      <c r="F167" s="163" t="s">
        <v>1094</v>
      </c>
      <c r="G167" s="164" t="s">
        <v>305</v>
      </c>
      <c r="H167" s="165">
        <v>0.31</v>
      </c>
      <c r="I167" s="166">
        <v>3930</v>
      </c>
      <c r="J167" s="166">
        <f>ROUND(I167*H167,2)</f>
        <v>1218.3</v>
      </c>
      <c r="K167" s="163" t="s">
        <v>177</v>
      </c>
      <c r="L167" s="39"/>
      <c r="M167" s="167" t="s">
        <v>5</v>
      </c>
      <c r="N167" s="168" t="s">
        <v>50</v>
      </c>
      <c r="O167" s="169">
        <v>1.548</v>
      </c>
      <c r="P167" s="169">
        <f>O167*H167</f>
        <v>0.47988000000000003</v>
      </c>
      <c r="Q167" s="169">
        <v>0</v>
      </c>
      <c r="R167" s="169">
        <f>Q167*H167</f>
        <v>0</v>
      </c>
      <c r="S167" s="169">
        <v>0</v>
      </c>
      <c r="T167" s="170">
        <f>S167*H167</f>
        <v>0</v>
      </c>
      <c r="AR167" s="24" t="s">
        <v>190</v>
      </c>
      <c r="AT167" s="24" t="s">
        <v>173</v>
      </c>
      <c r="AU167" s="24" t="s">
        <v>90</v>
      </c>
      <c r="AY167" s="24" t="s">
        <v>170</v>
      </c>
      <c r="BE167" s="171">
        <f>IF(N167="základní",J167,0)</f>
        <v>1218.3</v>
      </c>
      <c r="BF167" s="171">
        <f>IF(N167="snížená",J167,0)</f>
        <v>0</v>
      </c>
      <c r="BG167" s="171">
        <f>IF(N167="zákl. přenesená",J167,0)</f>
        <v>0</v>
      </c>
      <c r="BH167" s="171">
        <f>IF(N167="sníž. přenesená",J167,0)</f>
        <v>0</v>
      </c>
      <c r="BI167" s="171">
        <f>IF(N167="nulová",J167,0)</f>
        <v>0</v>
      </c>
      <c r="BJ167" s="24" t="s">
        <v>87</v>
      </c>
      <c r="BK167" s="171">
        <f>ROUND(I167*H167,2)</f>
        <v>1218.3</v>
      </c>
      <c r="BL167" s="24" t="s">
        <v>190</v>
      </c>
      <c r="BM167" s="24" t="s">
        <v>2467</v>
      </c>
    </row>
    <row r="168" spans="2:65" s="12" customFormat="1" ht="13.5">
      <c r="B168" s="172"/>
      <c r="D168" s="173" t="s">
        <v>180</v>
      </c>
      <c r="E168" s="174" t="s">
        <v>5</v>
      </c>
      <c r="F168" s="175" t="s">
        <v>2468</v>
      </c>
      <c r="H168" s="176">
        <v>0.31</v>
      </c>
      <c r="L168" s="172"/>
      <c r="M168" s="177"/>
      <c r="N168" s="178"/>
      <c r="O168" s="178"/>
      <c r="P168" s="178"/>
      <c r="Q168" s="178"/>
      <c r="R168" s="178"/>
      <c r="S168" s="178"/>
      <c r="T168" s="179"/>
      <c r="AT168" s="174" t="s">
        <v>180</v>
      </c>
      <c r="AU168" s="174" t="s">
        <v>90</v>
      </c>
      <c r="AV168" s="12" t="s">
        <v>90</v>
      </c>
      <c r="AW168" s="12" t="s">
        <v>42</v>
      </c>
      <c r="AX168" s="12" t="s">
        <v>87</v>
      </c>
      <c r="AY168" s="174" t="s">
        <v>170</v>
      </c>
    </row>
    <row r="169" spans="2:65" s="11" customFormat="1" ht="29.85" customHeight="1">
      <c r="B169" s="148"/>
      <c r="D169" s="149" t="s">
        <v>78</v>
      </c>
      <c r="E169" s="158" t="s">
        <v>207</v>
      </c>
      <c r="F169" s="158" t="s">
        <v>557</v>
      </c>
      <c r="J169" s="159">
        <f>BK169</f>
        <v>774635.63</v>
      </c>
      <c r="L169" s="148"/>
      <c r="M169" s="152"/>
      <c r="N169" s="153"/>
      <c r="O169" s="153"/>
      <c r="P169" s="154">
        <f>SUM(P170:P252)</f>
        <v>362.57631299999997</v>
      </c>
      <c r="Q169" s="153"/>
      <c r="R169" s="154">
        <f>SUM(R170:R252)</f>
        <v>60.837422019999998</v>
      </c>
      <c r="S169" s="153"/>
      <c r="T169" s="155">
        <f>SUM(T170:T252)</f>
        <v>0</v>
      </c>
      <c r="AR169" s="149" t="s">
        <v>87</v>
      </c>
      <c r="AT169" s="156" t="s">
        <v>78</v>
      </c>
      <c r="AU169" s="156" t="s">
        <v>87</v>
      </c>
      <c r="AY169" s="149" t="s">
        <v>170</v>
      </c>
      <c r="BK169" s="157">
        <f>SUM(BK170:BK252)</f>
        <v>774635.63</v>
      </c>
    </row>
    <row r="170" spans="2:65" s="1" customFormat="1" ht="25.5" customHeight="1">
      <c r="B170" s="160"/>
      <c r="C170" s="161" t="s">
        <v>451</v>
      </c>
      <c r="D170" s="161" t="s">
        <v>173</v>
      </c>
      <c r="E170" s="162" t="s">
        <v>793</v>
      </c>
      <c r="F170" s="163" t="s">
        <v>794</v>
      </c>
      <c r="G170" s="164" t="s">
        <v>282</v>
      </c>
      <c r="H170" s="165">
        <v>1.47</v>
      </c>
      <c r="I170" s="166">
        <v>334</v>
      </c>
      <c r="J170" s="166">
        <f>ROUND(I170*H170,2)</f>
        <v>490.98</v>
      </c>
      <c r="K170" s="163" t="s">
        <v>177</v>
      </c>
      <c r="L170" s="39"/>
      <c r="M170" s="167" t="s">
        <v>5</v>
      </c>
      <c r="N170" s="168" t="s">
        <v>50</v>
      </c>
      <c r="O170" s="169">
        <v>0.25800000000000001</v>
      </c>
      <c r="P170" s="169">
        <f>O170*H170</f>
        <v>0.37925999999999999</v>
      </c>
      <c r="Q170" s="169">
        <v>2.6800000000000001E-3</v>
      </c>
      <c r="R170" s="169">
        <f>Q170*H170</f>
        <v>3.9395999999999997E-3</v>
      </c>
      <c r="S170" s="169">
        <v>0</v>
      </c>
      <c r="T170" s="170">
        <f>S170*H170</f>
        <v>0</v>
      </c>
      <c r="AR170" s="24" t="s">
        <v>190</v>
      </c>
      <c r="AT170" s="24" t="s">
        <v>173</v>
      </c>
      <c r="AU170" s="24" t="s">
        <v>90</v>
      </c>
      <c r="AY170" s="24" t="s">
        <v>170</v>
      </c>
      <c r="BE170" s="171">
        <f>IF(N170="základní",J170,0)</f>
        <v>490.98</v>
      </c>
      <c r="BF170" s="171">
        <f>IF(N170="snížená",J170,0)</f>
        <v>0</v>
      </c>
      <c r="BG170" s="171">
        <f>IF(N170="zákl. přenesená",J170,0)</f>
        <v>0</v>
      </c>
      <c r="BH170" s="171">
        <f>IF(N170="sníž. přenesená",J170,0)</f>
        <v>0</v>
      </c>
      <c r="BI170" s="171">
        <f>IF(N170="nulová",J170,0)</f>
        <v>0</v>
      </c>
      <c r="BJ170" s="24" t="s">
        <v>87</v>
      </c>
      <c r="BK170" s="171">
        <f>ROUND(I170*H170,2)</f>
        <v>490.98</v>
      </c>
      <c r="BL170" s="24" t="s">
        <v>190</v>
      </c>
      <c r="BM170" s="24" t="s">
        <v>2469</v>
      </c>
    </row>
    <row r="171" spans="2:65" s="12" customFormat="1" ht="13.5">
      <c r="B171" s="172"/>
      <c r="D171" s="173" t="s">
        <v>180</v>
      </c>
      <c r="E171" s="174" t="s">
        <v>5</v>
      </c>
      <c r="F171" s="175" t="s">
        <v>2470</v>
      </c>
      <c r="H171" s="176">
        <v>1.47</v>
      </c>
      <c r="L171" s="172"/>
      <c r="M171" s="177"/>
      <c r="N171" s="178"/>
      <c r="O171" s="178"/>
      <c r="P171" s="178"/>
      <c r="Q171" s="178"/>
      <c r="R171" s="178"/>
      <c r="S171" s="178"/>
      <c r="T171" s="179"/>
      <c r="AT171" s="174" t="s">
        <v>180</v>
      </c>
      <c r="AU171" s="174" t="s">
        <v>90</v>
      </c>
      <c r="AV171" s="12" t="s">
        <v>90</v>
      </c>
      <c r="AW171" s="12" t="s">
        <v>42</v>
      </c>
      <c r="AX171" s="12" t="s">
        <v>87</v>
      </c>
      <c r="AY171" s="174" t="s">
        <v>170</v>
      </c>
    </row>
    <row r="172" spans="2:65" s="1" customFormat="1" ht="25.5" customHeight="1">
      <c r="B172" s="160"/>
      <c r="C172" s="161" t="s">
        <v>457</v>
      </c>
      <c r="D172" s="161" t="s">
        <v>173</v>
      </c>
      <c r="E172" s="162" t="s">
        <v>2471</v>
      </c>
      <c r="F172" s="163" t="s">
        <v>2472</v>
      </c>
      <c r="G172" s="164" t="s">
        <v>282</v>
      </c>
      <c r="H172" s="165">
        <v>7.1</v>
      </c>
      <c r="I172" s="166">
        <v>120</v>
      </c>
      <c r="J172" s="166">
        <f>ROUND(I172*H172,2)</f>
        <v>852</v>
      </c>
      <c r="K172" s="163" t="s">
        <v>177</v>
      </c>
      <c r="L172" s="39"/>
      <c r="M172" s="167" t="s">
        <v>5</v>
      </c>
      <c r="N172" s="168" t="s">
        <v>50</v>
      </c>
      <c r="O172" s="169">
        <v>0.32400000000000001</v>
      </c>
      <c r="P172" s="169">
        <f>O172*H172</f>
        <v>2.3003999999999998</v>
      </c>
      <c r="Q172" s="169">
        <v>1.0000000000000001E-5</v>
      </c>
      <c r="R172" s="169">
        <f>Q172*H172</f>
        <v>7.1000000000000005E-5</v>
      </c>
      <c r="S172" s="169">
        <v>0</v>
      </c>
      <c r="T172" s="170">
        <f>S172*H172</f>
        <v>0</v>
      </c>
      <c r="AR172" s="24" t="s">
        <v>190</v>
      </c>
      <c r="AT172" s="24" t="s">
        <v>173</v>
      </c>
      <c r="AU172" s="24" t="s">
        <v>90</v>
      </c>
      <c r="AY172" s="24" t="s">
        <v>170</v>
      </c>
      <c r="BE172" s="171">
        <f>IF(N172="základní",J172,0)</f>
        <v>852</v>
      </c>
      <c r="BF172" s="171">
        <f>IF(N172="snížená",J172,0)</f>
        <v>0</v>
      </c>
      <c r="BG172" s="171">
        <f>IF(N172="zákl. přenesená",J172,0)</f>
        <v>0</v>
      </c>
      <c r="BH172" s="171">
        <f>IF(N172="sníž. přenesená",J172,0)</f>
        <v>0</v>
      </c>
      <c r="BI172" s="171">
        <f>IF(N172="nulová",J172,0)</f>
        <v>0</v>
      </c>
      <c r="BJ172" s="24" t="s">
        <v>87</v>
      </c>
      <c r="BK172" s="171">
        <f>ROUND(I172*H172,2)</f>
        <v>852</v>
      </c>
      <c r="BL172" s="24" t="s">
        <v>190</v>
      </c>
      <c r="BM172" s="24" t="s">
        <v>2473</v>
      </c>
    </row>
    <row r="173" spans="2:65" s="12" customFormat="1" ht="13.5">
      <c r="B173" s="172"/>
      <c r="D173" s="173" t="s">
        <v>180</v>
      </c>
      <c r="E173" s="174" t="s">
        <v>5</v>
      </c>
      <c r="F173" s="175" t="s">
        <v>2474</v>
      </c>
      <c r="H173" s="176">
        <v>7.1</v>
      </c>
      <c r="L173" s="172"/>
      <c r="M173" s="177"/>
      <c r="N173" s="178"/>
      <c r="O173" s="178"/>
      <c r="P173" s="178"/>
      <c r="Q173" s="178"/>
      <c r="R173" s="178"/>
      <c r="S173" s="178"/>
      <c r="T173" s="179"/>
      <c r="AT173" s="174" t="s">
        <v>180</v>
      </c>
      <c r="AU173" s="174" t="s">
        <v>90</v>
      </c>
      <c r="AV173" s="12" t="s">
        <v>90</v>
      </c>
      <c r="AW173" s="12" t="s">
        <v>42</v>
      </c>
      <c r="AX173" s="12" t="s">
        <v>87</v>
      </c>
      <c r="AY173" s="174" t="s">
        <v>170</v>
      </c>
    </row>
    <row r="174" spans="2:65" s="1" customFormat="1" ht="16.5" customHeight="1">
      <c r="B174" s="160"/>
      <c r="C174" s="193" t="s">
        <v>462</v>
      </c>
      <c r="D174" s="193" t="s">
        <v>452</v>
      </c>
      <c r="E174" s="194" t="s">
        <v>2475</v>
      </c>
      <c r="F174" s="195" t="s">
        <v>2476</v>
      </c>
      <c r="G174" s="196" t="s">
        <v>282</v>
      </c>
      <c r="H174" s="197">
        <v>7.76</v>
      </c>
      <c r="I174" s="198">
        <v>731</v>
      </c>
      <c r="J174" s="198">
        <f>ROUND(I174*H174,2)</f>
        <v>5672.56</v>
      </c>
      <c r="K174" s="195" t="s">
        <v>177</v>
      </c>
      <c r="L174" s="199"/>
      <c r="M174" s="200" t="s">
        <v>5</v>
      </c>
      <c r="N174" s="201" t="s">
        <v>50</v>
      </c>
      <c r="O174" s="169">
        <v>0</v>
      </c>
      <c r="P174" s="169">
        <f>O174*H174</f>
        <v>0</v>
      </c>
      <c r="Q174" s="169">
        <v>3.2799999999999999E-3</v>
      </c>
      <c r="R174" s="169">
        <f>Q174*H174</f>
        <v>2.5452799999999998E-2</v>
      </c>
      <c r="S174" s="169">
        <v>0</v>
      </c>
      <c r="T174" s="170">
        <f>S174*H174</f>
        <v>0</v>
      </c>
      <c r="AR174" s="24" t="s">
        <v>207</v>
      </c>
      <c r="AT174" s="24" t="s">
        <v>452</v>
      </c>
      <c r="AU174" s="24" t="s">
        <v>90</v>
      </c>
      <c r="AY174" s="24" t="s">
        <v>170</v>
      </c>
      <c r="BE174" s="171">
        <f>IF(N174="základní",J174,0)</f>
        <v>5672.56</v>
      </c>
      <c r="BF174" s="171">
        <f>IF(N174="snížená",J174,0)</f>
        <v>0</v>
      </c>
      <c r="BG174" s="171">
        <f>IF(N174="zákl. přenesená",J174,0)</f>
        <v>0</v>
      </c>
      <c r="BH174" s="171">
        <f>IF(N174="sníž. přenesená",J174,0)</f>
        <v>0</v>
      </c>
      <c r="BI174" s="171">
        <f>IF(N174="nulová",J174,0)</f>
        <v>0</v>
      </c>
      <c r="BJ174" s="24" t="s">
        <v>87</v>
      </c>
      <c r="BK174" s="171">
        <f>ROUND(I174*H174,2)</f>
        <v>5672.56</v>
      </c>
      <c r="BL174" s="24" t="s">
        <v>190</v>
      </c>
      <c r="BM174" s="24" t="s">
        <v>2477</v>
      </c>
    </row>
    <row r="175" spans="2:65" s="1" customFormat="1" ht="175.5">
      <c r="B175" s="39"/>
      <c r="D175" s="173" t="s">
        <v>184</v>
      </c>
      <c r="F175" s="180" t="s">
        <v>2478</v>
      </c>
      <c r="L175" s="39"/>
      <c r="M175" s="181"/>
      <c r="N175" s="40"/>
      <c r="O175" s="40"/>
      <c r="P175" s="40"/>
      <c r="Q175" s="40"/>
      <c r="R175" s="40"/>
      <c r="S175" s="40"/>
      <c r="T175" s="68"/>
      <c r="AT175" s="24" t="s">
        <v>184</v>
      </c>
      <c r="AU175" s="24" t="s">
        <v>90</v>
      </c>
    </row>
    <row r="176" spans="2:65" s="12" customFormat="1" ht="13.5">
      <c r="B176" s="172"/>
      <c r="D176" s="173" t="s">
        <v>180</v>
      </c>
      <c r="E176" s="174" t="s">
        <v>5</v>
      </c>
      <c r="F176" s="175" t="s">
        <v>2479</v>
      </c>
      <c r="H176" s="176">
        <v>7.76</v>
      </c>
      <c r="L176" s="172"/>
      <c r="M176" s="177"/>
      <c r="N176" s="178"/>
      <c r="O176" s="178"/>
      <c r="P176" s="178"/>
      <c r="Q176" s="178"/>
      <c r="R176" s="178"/>
      <c r="S176" s="178"/>
      <c r="T176" s="179"/>
      <c r="AT176" s="174" t="s">
        <v>180</v>
      </c>
      <c r="AU176" s="174" t="s">
        <v>90</v>
      </c>
      <c r="AV176" s="12" t="s">
        <v>90</v>
      </c>
      <c r="AW176" s="12" t="s">
        <v>42</v>
      </c>
      <c r="AX176" s="12" t="s">
        <v>87</v>
      </c>
      <c r="AY176" s="174" t="s">
        <v>170</v>
      </c>
    </row>
    <row r="177" spans="2:65" s="1" customFormat="1" ht="25.5" customHeight="1">
      <c r="B177" s="160"/>
      <c r="C177" s="161" t="s">
        <v>466</v>
      </c>
      <c r="D177" s="161" t="s">
        <v>173</v>
      </c>
      <c r="E177" s="162" t="s">
        <v>559</v>
      </c>
      <c r="F177" s="163" t="s">
        <v>560</v>
      </c>
      <c r="G177" s="164" t="s">
        <v>282</v>
      </c>
      <c r="H177" s="165">
        <v>338.45</v>
      </c>
      <c r="I177" s="166">
        <v>140</v>
      </c>
      <c r="J177" s="166">
        <f>ROUND(I177*H177,2)</f>
        <v>47383</v>
      </c>
      <c r="K177" s="163" t="s">
        <v>177</v>
      </c>
      <c r="L177" s="39"/>
      <c r="M177" s="167" t="s">
        <v>5</v>
      </c>
      <c r="N177" s="168" t="s">
        <v>50</v>
      </c>
      <c r="O177" s="169">
        <v>0.37</v>
      </c>
      <c r="P177" s="169">
        <f>O177*H177</f>
        <v>125.22649999999999</v>
      </c>
      <c r="Q177" s="169">
        <v>2.0000000000000002E-5</v>
      </c>
      <c r="R177" s="169">
        <f>Q177*H177</f>
        <v>6.7690000000000007E-3</v>
      </c>
      <c r="S177" s="169">
        <v>0</v>
      </c>
      <c r="T177" s="170">
        <f>S177*H177</f>
        <v>0</v>
      </c>
      <c r="AR177" s="24" t="s">
        <v>190</v>
      </c>
      <c r="AT177" s="24" t="s">
        <v>173</v>
      </c>
      <c r="AU177" s="24" t="s">
        <v>90</v>
      </c>
      <c r="AY177" s="24" t="s">
        <v>170</v>
      </c>
      <c r="BE177" s="171">
        <f>IF(N177="základní",J177,0)</f>
        <v>47383</v>
      </c>
      <c r="BF177" s="171">
        <f>IF(N177="snížená",J177,0)</f>
        <v>0</v>
      </c>
      <c r="BG177" s="171">
        <f>IF(N177="zákl. přenesená",J177,0)</f>
        <v>0</v>
      </c>
      <c r="BH177" s="171">
        <f>IF(N177="sníž. přenesená",J177,0)</f>
        <v>0</v>
      </c>
      <c r="BI177" s="171">
        <f>IF(N177="nulová",J177,0)</f>
        <v>0</v>
      </c>
      <c r="BJ177" s="24" t="s">
        <v>87</v>
      </c>
      <c r="BK177" s="171">
        <f>ROUND(I177*H177,2)</f>
        <v>47383</v>
      </c>
      <c r="BL177" s="24" t="s">
        <v>190</v>
      </c>
      <c r="BM177" s="24" t="s">
        <v>2480</v>
      </c>
    </row>
    <row r="178" spans="2:65" s="12" customFormat="1" ht="13.5">
      <c r="B178" s="172"/>
      <c r="D178" s="173" t="s">
        <v>180</v>
      </c>
      <c r="E178" s="174" t="s">
        <v>5</v>
      </c>
      <c r="F178" s="175" t="s">
        <v>2481</v>
      </c>
      <c r="H178" s="176">
        <v>16.5</v>
      </c>
      <c r="L178" s="172"/>
      <c r="M178" s="177"/>
      <c r="N178" s="178"/>
      <c r="O178" s="178"/>
      <c r="P178" s="178"/>
      <c r="Q178" s="178"/>
      <c r="R178" s="178"/>
      <c r="S178" s="178"/>
      <c r="T178" s="179"/>
      <c r="AT178" s="174" t="s">
        <v>180</v>
      </c>
      <c r="AU178" s="174" t="s">
        <v>90</v>
      </c>
      <c r="AV178" s="12" t="s">
        <v>90</v>
      </c>
      <c r="AW178" s="12" t="s">
        <v>42</v>
      </c>
      <c r="AX178" s="12" t="s">
        <v>79</v>
      </c>
      <c r="AY178" s="174" t="s">
        <v>170</v>
      </c>
    </row>
    <row r="179" spans="2:65" s="12" customFormat="1" ht="13.5">
      <c r="B179" s="172"/>
      <c r="D179" s="173" t="s">
        <v>180</v>
      </c>
      <c r="E179" s="174" t="s">
        <v>5</v>
      </c>
      <c r="F179" s="175" t="s">
        <v>2482</v>
      </c>
      <c r="H179" s="176">
        <v>321.95</v>
      </c>
      <c r="L179" s="172"/>
      <c r="M179" s="177"/>
      <c r="N179" s="178"/>
      <c r="O179" s="178"/>
      <c r="P179" s="178"/>
      <c r="Q179" s="178"/>
      <c r="R179" s="178"/>
      <c r="S179" s="178"/>
      <c r="T179" s="179"/>
      <c r="AT179" s="174" t="s">
        <v>180</v>
      </c>
      <c r="AU179" s="174" t="s">
        <v>90</v>
      </c>
      <c r="AV179" s="12" t="s">
        <v>90</v>
      </c>
      <c r="AW179" s="12" t="s">
        <v>42</v>
      </c>
      <c r="AX179" s="12" t="s">
        <v>79</v>
      </c>
      <c r="AY179" s="174" t="s">
        <v>170</v>
      </c>
    </row>
    <row r="180" spans="2:65" s="13" customFormat="1" ht="13.5">
      <c r="B180" s="186"/>
      <c r="D180" s="173" t="s">
        <v>180</v>
      </c>
      <c r="E180" s="187" t="s">
        <v>5</v>
      </c>
      <c r="F180" s="188" t="s">
        <v>269</v>
      </c>
      <c r="H180" s="189">
        <v>338.45</v>
      </c>
      <c r="L180" s="186"/>
      <c r="M180" s="190"/>
      <c r="N180" s="191"/>
      <c r="O180" s="191"/>
      <c r="P180" s="191"/>
      <c r="Q180" s="191"/>
      <c r="R180" s="191"/>
      <c r="S180" s="191"/>
      <c r="T180" s="192"/>
      <c r="AT180" s="187" t="s">
        <v>180</v>
      </c>
      <c r="AU180" s="187" t="s">
        <v>90</v>
      </c>
      <c r="AV180" s="13" t="s">
        <v>190</v>
      </c>
      <c r="AW180" s="13" t="s">
        <v>42</v>
      </c>
      <c r="AX180" s="13" t="s">
        <v>87</v>
      </c>
      <c r="AY180" s="187" t="s">
        <v>170</v>
      </c>
    </row>
    <row r="181" spans="2:65" s="1" customFormat="1" ht="16.5" customHeight="1">
      <c r="B181" s="160"/>
      <c r="C181" s="193" t="s">
        <v>473</v>
      </c>
      <c r="D181" s="193" t="s">
        <v>452</v>
      </c>
      <c r="E181" s="194" t="s">
        <v>569</v>
      </c>
      <c r="F181" s="195" t="s">
        <v>570</v>
      </c>
      <c r="G181" s="196" t="s">
        <v>282</v>
      </c>
      <c r="H181" s="197">
        <v>369.92599999999999</v>
      </c>
      <c r="I181" s="198">
        <v>1030</v>
      </c>
      <c r="J181" s="198">
        <f>ROUND(I181*H181,2)</f>
        <v>381023.78</v>
      </c>
      <c r="K181" s="195" t="s">
        <v>177</v>
      </c>
      <c r="L181" s="199"/>
      <c r="M181" s="200" t="s">
        <v>5</v>
      </c>
      <c r="N181" s="201" t="s">
        <v>50</v>
      </c>
      <c r="O181" s="169">
        <v>0</v>
      </c>
      <c r="P181" s="169">
        <f>O181*H181</f>
        <v>0</v>
      </c>
      <c r="Q181" s="169">
        <v>4.96E-3</v>
      </c>
      <c r="R181" s="169">
        <f>Q181*H181</f>
        <v>1.83483296</v>
      </c>
      <c r="S181" s="169">
        <v>0</v>
      </c>
      <c r="T181" s="170">
        <f>S181*H181</f>
        <v>0</v>
      </c>
      <c r="AR181" s="24" t="s">
        <v>207</v>
      </c>
      <c r="AT181" s="24" t="s">
        <v>452</v>
      </c>
      <c r="AU181" s="24" t="s">
        <v>90</v>
      </c>
      <c r="AY181" s="24" t="s">
        <v>170</v>
      </c>
      <c r="BE181" s="171">
        <f>IF(N181="základní",J181,0)</f>
        <v>381023.78</v>
      </c>
      <c r="BF181" s="171">
        <f>IF(N181="snížená",J181,0)</f>
        <v>0</v>
      </c>
      <c r="BG181" s="171">
        <f>IF(N181="zákl. přenesená",J181,0)</f>
        <v>0</v>
      </c>
      <c r="BH181" s="171">
        <f>IF(N181="sníž. přenesená",J181,0)</f>
        <v>0</v>
      </c>
      <c r="BI181" s="171">
        <f>IF(N181="nulová",J181,0)</f>
        <v>0</v>
      </c>
      <c r="BJ181" s="24" t="s">
        <v>87</v>
      </c>
      <c r="BK181" s="171">
        <f>ROUND(I181*H181,2)</f>
        <v>381023.78</v>
      </c>
      <c r="BL181" s="24" t="s">
        <v>190</v>
      </c>
      <c r="BM181" s="24" t="s">
        <v>2483</v>
      </c>
    </row>
    <row r="182" spans="2:65" s="1" customFormat="1" ht="162">
      <c r="B182" s="39"/>
      <c r="D182" s="173" t="s">
        <v>184</v>
      </c>
      <c r="F182" s="180" t="s">
        <v>572</v>
      </c>
      <c r="L182" s="39"/>
      <c r="M182" s="181"/>
      <c r="N182" s="40"/>
      <c r="O182" s="40"/>
      <c r="P182" s="40"/>
      <c r="Q182" s="40"/>
      <c r="R182" s="40"/>
      <c r="S182" s="40"/>
      <c r="T182" s="68"/>
      <c r="AT182" s="24" t="s">
        <v>184</v>
      </c>
      <c r="AU182" s="24" t="s">
        <v>90</v>
      </c>
    </row>
    <row r="183" spans="2:65" s="12" customFormat="1" ht="13.5">
      <c r="B183" s="172"/>
      <c r="D183" s="173" t="s">
        <v>180</v>
      </c>
      <c r="E183" s="174" t="s">
        <v>5</v>
      </c>
      <c r="F183" s="175" t="s">
        <v>2484</v>
      </c>
      <c r="H183" s="176">
        <v>369.92599999999999</v>
      </c>
      <c r="L183" s="172"/>
      <c r="M183" s="177"/>
      <c r="N183" s="178"/>
      <c r="O183" s="178"/>
      <c r="P183" s="178"/>
      <c r="Q183" s="178"/>
      <c r="R183" s="178"/>
      <c r="S183" s="178"/>
      <c r="T183" s="179"/>
      <c r="AT183" s="174" t="s">
        <v>180</v>
      </c>
      <c r="AU183" s="174" t="s">
        <v>90</v>
      </c>
      <c r="AV183" s="12" t="s">
        <v>90</v>
      </c>
      <c r="AW183" s="12" t="s">
        <v>42</v>
      </c>
      <c r="AX183" s="12" t="s">
        <v>87</v>
      </c>
      <c r="AY183" s="174" t="s">
        <v>170</v>
      </c>
    </row>
    <row r="184" spans="2:65" s="1" customFormat="1" ht="25.5" customHeight="1">
      <c r="B184" s="160"/>
      <c r="C184" s="161" t="s">
        <v>479</v>
      </c>
      <c r="D184" s="161" t="s">
        <v>173</v>
      </c>
      <c r="E184" s="162" t="s">
        <v>797</v>
      </c>
      <c r="F184" s="163" t="s">
        <v>798</v>
      </c>
      <c r="G184" s="164" t="s">
        <v>487</v>
      </c>
      <c r="H184" s="165">
        <v>2</v>
      </c>
      <c r="I184" s="166">
        <v>187</v>
      </c>
      <c r="J184" s="166">
        <f>ROUND(I184*H184,2)</f>
        <v>374</v>
      </c>
      <c r="K184" s="163" t="s">
        <v>177</v>
      </c>
      <c r="L184" s="39"/>
      <c r="M184" s="167" t="s">
        <v>5</v>
      </c>
      <c r="N184" s="168" t="s">
        <v>50</v>
      </c>
      <c r="O184" s="169">
        <v>0.68300000000000005</v>
      </c>
      <c r="P184" s="169">
        <f>O184*H184</f>
        <v>1.3660000000000001</v>
      </c>
      <c r="Q184" s="169">
        <v>0</v>
      </c>
      <c r="R184" s="169">
        <f>Q184*H184</f>
        <v>0</v>
      </c>
      <c r="S184" s="169">
        <v>0</v>
      </c>
      <c r="T184" s="170">
        <f>S184*H184</f>
        <v>0</v>
      </c>
      <c r="AR184" s="24" t="s">
        <v>190</v>
      </c>
      <c r="AT184" s="24" t="s">
        <v>173</v>
      </c>
      <c r="AU184" s="24" t="s">
        <v>90</v>
      </c>
      <c r="AY184" s="24" t="s">
        <v>170</v>
      </c>
      <c r="BE184" s="171">
        <f>IF(N184="základní",J184,0)</f>
        <v>374</v>
      </c>
      <c r="BF184" s="171">
        <f>IF(N184="snížená",J184,0)</f>
        <v>0</v>
      </c>
      <c r="BG184" s="171">
        <f>IF(N184="zákl. přenesená",J184,0)</f>
        <v>0</v>
      </c>
      <c r="BH184" s="171">
        <f>IF(N184="sníž. přenesená",J184,0)</f>
        <v>0</v>
      </c>
      <c r="BI184" s="171">
        <f>IF(N184="nulová",J184,0)</f>
        <v>0</v>
      </c>
      <c r="BJ184" s="24" t="s">
        <v>87</v>
      </c>
      <c r="BK184" s="171">
        <f>ROUND(I184*H184,2)</f>
        <v>374</v>
      </c>
      <c r="BL184" s="24" t="s">
        <v>190</v>
      </c>
      <c r="BM184" s="24" t="s">
        <v>2485</v>
      </c>
    </row>
    <row r="185" spans="2:65" s="12" customFormat="1" ht="13.5">
      <c r="B185" s="172"/>
      <c r="D185" s="173" t="s">
        <v>180</v>
      </c>
      <c r="E185" s="174" t="s">
        <v>5</v>
      </c>
      <c r="F185" s="175" t="s">
        <v>2486</v>
      </c>
      <c r="H185" s="176">
        <v>2</v>
      </c>
      <c r="L185" s="172"/>
      <c r="M185" s="177"/>
      <c r="N185" s="178"/>
      <c r="O185" s="178"/>
      <c r="P185" s="178"/>
      <c r="Q185" s="178"/>
      <c r="R185" s="178"/>
      <c r="S185" s="178"/>
      <c r="T185" s="179"/>
      <c r="AT185" s="174" t="s">
        <v>180</v>
      </c>
      <c r="AU185" s="174" t="s">
        <v>90</v>
      </c>
      <c r="AV185" s="12" t="s">
        <v>90</v>
      </c>
      <c r="AW185" s="12" t="s">
        <v>42</v>
      </c>
      <c r="AX185" s="12" t="s">
        <v>87</v>
      </c>
      <c r="AY185" s="174" t="s">
        <v>170</v>
      </c>
    </row>
    <row r="186" spans="2:65" s="1" customFormat="1" ht="16.5" customHeight="1">
      <c r="B186" s="160"/>
      <c r="C186" s="193" t="s">
        <v>484</v>
      </c>
      <c r="D186" s="193" t="s">
        <v>452</v>
      </c>
      <c r="E186" s="194" t="s">
        <v>800</v>
      </c>
      <c r="F186" s="195" t="s">
        <v>801</v>
      </c>
      <c r="G186" s="196" t="s">
        <v>487</v>
      </c>
      <c r="H186" s="197">
        <v>2.0299999999999998</v>
      </c>
      <c r="I186" s="198">
        <v>115</v>
      </c>
      <c r="J186" s="198">
        <f>ROUND(I186*H186,2)</f>
        <v>233.45</v>
      </c>
      <c r="K186" s="195" t="s">
        <v>177</v>
      </c>
      <c r="L186" s="199"/>
      <c r="M186" s="200" t="s">
        <v>5</v>
      </c>
      <c r="N186" s="201" t="s">
        <v>50</v>
      </c>
      <c r="O186" s="169">
        <v>0</v>
      </c>
      <c r="P186" s="169">
        <f>O186*H186</f>
        <v>0</v>
      </c>
      <c r="Q186" s="169">
        <v>6.4999999999999997E-4</v>
      </c>
      <c r="R186" s="169">
        <f>Q186*H186</f>
        <v>1.3194999999999997E-3</v>
      </c>
      <c r="S186" s="169">
        <v>0</v>
      </c>
      <c r="T186" s="170">
        <f>S186*H186</f>
        <v>0</v>
      </c>
      <c r="AR186" s="24" t="s">
        <v>207</v>
      </c>
      <c r="AT186" s="24" t="s">
        <v>452</v>
      </c>
      <c r="AU186" s="24" t="s">
        <v>90</v>
      </c>
      <c r="AY186" s="24" t="s">
        <v>170</v>
      </c>
      <c r="BE186" s="171">
        <f>IF(N186="základní",J186,0)</f>
        <v>233.45</v>
      </c>
      <c r="BF186" s="171">
        <f>IF(N186="snížená",J186,0)</f>
        <v>0</v>
      </c>
      <c r="BG186" s="171">
        <f>IF(N186="zákl. přenesená",J186,0)</f>
        <v>0</v>
      </c>
      <c r="BH186" s="171">
        <f>IF(N186="sníž. přenesená",J186,0)</f>
        <v>0</v>
      </c>
      <c r="BI186" s="171">
        <f>IF(N186="nulová",J186,0)</f>
        <v>0</v>
      </c>
      <c r="BJ186" s="24" t="s">
        <v>87</v>
      </c>
      <c r="BK186" s="171">
        <f>ROUND(I186*H186,2)</f>
        <v>233.45</v>
      </c>
      <c r="BL186" s="24" t="s">
        <v>190</v>
      </c>
      <c r="BM186" s="24" t="s">
        <v>2487</v>
      </c>
    </row>
    <row r="187" spans="2:65" s="12" customFormat="1" ht="13.5">
      <c r="B187" s="172"/>
      <c r="D187" s="173" t="s">
        <v>180</v>
      </c>
      <c r="E187" s="174" t="s">
        <v>5</v>
      </c>
      <c r="F187" s="175" t="s">
        <v>2279</v>
      </c>
      <c r="H187" s="176">
        <v>2.0299999999999998</v>
      </c>
      <c r="L187" s="172"/>
      <c r="M187" s="177"/>
      <c r="N187" s="178"/>
      <c r="O187" s="178"/>
      <c r="P187" s="178"/>
      <c r="Q187" s="178"/>
      <c r="R187" s="178"/>
      <c r="S187" s="178"/>
      <c r="T187" s="179"/>
      <c r="AT187" s="174" t="s">
        <v>180</v>
      </c>
      <c r="AU187" s="174" t="s">
        <v>90</v>
      </c>
      <c r="AV187" s="12" t="s">
        <v>90</v>
      </c>
      <c r="AW187" s="12" t="s">
        <v>42</v>
      </c>
      <c r="AX187" s="12" t="s">
        <v>87</v>
      </c>
      <c r="AY187" s="174" t="s">
        <v>170</v>
      </c>
    </row>
    <row r="188" spans="2:65" s="1" customFormat="1" ht="16.5" customHeight="1">
      <c r="B188" s="160"/>
      <c r="C188" s="161" t="s">
        <v>490</v>
      </c>
      <c r="D188" s="161" t="s">
        <v>173</v>
      </c>
      <c r="E188" s="162" t="s">
        <v>2488</v>
      </c>
      <c r="F188" s="163" t="s">
        <v>2489</v>
      </c>
      <c r="G188" s="164" t="s">
        <v>618</v>
      </c>
      <c r="H188" s="165">
        <v>1</v>
      </c>
      <c r="I188" s="166">
        <v>689</v>
      </c>
      <c r="J188" s="166">
        <f>ROUND(I188*H188,2)</f>
        <v>689</v>
      </c>
      <c r="K188" s="163" t="s">
        <v>177</v>
      </c>
      <c r="L188" s="39"/>
      <c r="M188" s="167" t="s">
        <v>5</v>
      </c>
      <c r="N188" s="168" t="s">
        <v>50</v>
      </c>
      <c r="O188" s="169">
        <v>0.82799999999999996</v>
      </c>
      <c r="P188" s="169">
        <f>O188*H188</f>
        <v>0.82799999999999996</v>
      </c>
      <c r="Q188" s="169">
        <v>1.8000000000000001E-4</v>
      </c>
      <c r="R188" s="169">
        <f>Q188*H188</f>
        <v>1.8000000000000001E-4</v>
      </c>
      <c r="S188" s="169">
        <v>0</v>
      </c>
      <c r="T188" s="170">
        <f>S188*H188</f>
        <v>0</v>
      </c>
      <c r="AR188" s="24" t="s">
        <v>190</v>
      </c>
      <c r="AT188" s="24" t="s">
        <v>173</v>
      </c>
      <c r="AU188" s="24" t="s">
        <v>90</v>
      </c>
      <c r="AY188" s="24" t="s">
        <v>170</v>
      </c>
      <c r="BE188" s="171">
        <f>IF(N188="základní",J188,0)</f>
        <v>689</v>
      </c>
      <c r="BF188" s="171">
        <f>IF(N188="snížená",J188,0)</f>
        <v>0</v>
      </c>
      <c r="BG188" s="171">
        <f>IF(N188="zákl. přenesená",J188,0)</f>
        <v>0</v>
      </c>
      <c r="BH188" s="171">
        <f>IF(N188="sníž. přenesená",J188,0)</f>
        <v>0</v>
      </c>
      <c r="BI188" s="171">
        <f>IF(N188="nulová",J188,0)</f>
        <v>0</v>
      </c>
      <c r="BJ188" s="24" t="s">
        <v>87</v>
      </c>
      <c r="BK188" s="171">
        <f>ROUND(I188*H188,2)</f>
        <v>689</v>
      </c>
      <c r="BL188" s="24" t="s">
        <v>190</v>
      </c>
      <c r="BM188" s="24" t="s">
        <v>2490</v>
      </c>
    </row>
    <row r="189" spans="2:65" s="12" customFormat="1" ht="13.5">
      <c r="B189" s="172"/>
      <c r="D189" s="173" t="s">
        <v>180</v>
      </c>
      <c r="E189" s="174" t="s">
        <v>5</v>
      </c>
      <c r="F189" s="175" t="s">
        <v>87</v>
      </c>
      <c r="H189" s="176">
        <v>1</v>
      </c>
      <c r="L189" s="172"/>
      <c r="M189" s="177"/>
      <c r="N189" s="178"/>
      <c r="O189" s="178"/>
      <c r="P189" s="178"/>
      <c r="Q189" s="178"/>
      <c r="R189" s="178"/>
      <c r="S189" s="178"/>
      <c r="T189" s="179"/>
      <c r="AT189" s="174" t="s">
        <v>180</v>
      </c>
      <c r="AU189" s="174" t="s">
        <v>90</v>
      </c>
      <c r="AV189" s="12" t="s">
        <v>90</v>
      </c>
      <c r="AW189" s="12" t="s">
        <v>42</v>
      </c>
      <c r="AX189" s="12" t="s">
        <v>87</v>
      </c>
      <c r="AY189" s="174" t="s">
        <v>170</v>
      </c>
    </row>
    <row r="190" spans="2:65" s="1" customFormat="1" ht="16.5" customHeight="1">
      <c r="B190" s="160"/>
      <c r="C190" s="161" t="s">
        <v>144</v>
      </c>
      <c r="D190" s="161" t="s">
        <v>173</v>
      </c>
      <c r="E190" s="162" t="s">
        <v>616</v>
      </c>
      <c r="F190" s="163" t="s">
        <v>617</v>
      </c>
      <c r="G190" s="164" t="s">
        <v>618</v>
      </c>
      <c r="H190" s="165">
        <v>9</v>
      </c>
      <c r="I190" s="166">
        <v>906</v>
      </c>
      <c r="J190" s="166">
        <f>ROUND(I190*H190,2)</f>
        <v>8154</v>
      </c>
      <c r="K190" s="163" t="s">
        <v>177</v>
      </c>
      <c r="L190" s="39"/>
      <c r="M190" s="167" t="s">
        <v>5</v>
      </c>
      <c r="N190" s="168" t="s">
        <v>50</v>
      </c>
      <c r="O190" s="169">
        <v>0.83599999999999997</v>
      </c>
      <c r="P190" s="169">
        <f>O190*H190</f>
        <v>7.524</v>
      </c>
      <c r="Q190" s="169">
        <v>3.1E-4</v>
      </c>
      <c r="R190" s="169">
        <f>Q190*H190</f>
        <v>2.7899999999999999E-3</v>
      </c>
      <c r="S190" s="169">
        <v>0</v>
      </c>
      <c r="T190" s="170">
        <f>S190*H190</f>
        <v>0</v>
      </c>
      <c r="AR190" s="24" t="s">
        <v>190</v>
      </c>
      <c r="AT190" s="24" t="s">
        <v>173</v>
      </c>
      <c r="AU190" s="24" t="s">
        <v>90</v>
      </c>
      <c r="AY190" s="24" t="s">
        <v>170</v>
      </c>
      <c r="BE190" s="171">
        <f>IF(N190="základní",J190,0)</f>
        <v>8154</v>
      </c>
      <c r="BF190" s="171">
        <f>IF(N190="snížená",J190,0)</f>
        <v>0</v>
      </c>
      <c r="BG190" s="171">
        <f>IF(N190="zákl. přenesená",J190,0)</f>
        <v>0</v>
      </c>
      <c r="BH190" s="171">
        <f>IF(N190="sníž. přenesená",J190,0)</f>
        <v>0</v>
      </c>
      <c r="BI190" s="171">
        <f>IF(N190="nulová",J190,0)</f>
        <v>0</v>
      </c>
      <c r="BJ190" s="24" t="s">
        <v>87</v>
      </c>
      <c r="BK190" s="171">
        <f>ROUND(I190*H190,2)</f>
        <v>8154</v>
      </c>
      <c r="BL190" s="24" t="s">
        <v>190</v>
      </c>
      <c r="BM190" s="24" t="s">
        <v>2491</v>
      </c>
    </row>
    <row r="191" spans="2:65" s="12" customFormat="1" ht="13.5">
      <c r="B191" s="172"/>
      <c r="D191" s="173" t="s">
        <v>180</v>
      </c>
      <c r="E191" s="174" t="s">
        <v>5</v>
      </c>
      <c r="F191" s="175" t="s">
        <v>2492</v>
      </c>
      <c r="H191" s="176">
        <v>2</v>
      </c>
      <c r="L191" s="172"/>
      <c r="M191" s="177"/>
      <c r="N191" s="178"/>
      <c r="O191" s="178"/>
      <c r="P191" s="178"/>
      <c r="Q191" s="178"/>
      <c r="R191" s="178"/>
      <c r="S191" s="178"/>
      <c r="T191" s="179"/>
      <c r="AT191" s="174" t="s">
        <v>180</v>
      </c>
      <c r="AU191" s="174" t="s">
        <v>90</v>
      </c>
      <c r="AV191" s="12" t="s">
        <v>90</v>
      </c>
      <c r="AW191" s="12" t="s">
        <v>42</v>
      </c>
      <c r="AX191" s="12" t="s">
        <v>79</v>
      </c>
      <c r="AY191" s="174" t="s">
        <v>170</v>
      </c>
    </row>
    <row r="192" spans="2:65" s="12" customFormat="1" ht="13.5">
      <c r="B192" s="172"/>
      <c r="D192" s="173" t="s">
        <v>180</v>
      </c>
      <c r="E192" s="174" t="s">
        <v>5</v>
      </c>
      <c r="F192" s="175" t="s">
        <v>2493</v>
      </c>
      <c r="H192" s="176">
        <v>7</v>
      </c>
      <c r="L192" s="172"/>
      <c r="M192" s="177"/>
      <c r="N192" s="178"/>
      <c r="O192" s="178"/>
      <c r="P192" s="178"/>
      <c r="Q192" s="178"/>
      <c r="R192" s="178"/>
      <c r="S192" s="178"/>
      <c r="T192" s="179"/>
      <c r="AT192" s="174" t="s">
        <v>180</v>
      </c>
      <c r="AU192" s="174" t="s">
        <v>90</v>
      </c>
      <c r="AV192" s="12" t="s">
        <v>90</v>
      </c>
      <c r="AW192" s="12" t="s">
        <v>42</v>
      </c>
      <c r="AX192" s="12" t="s">
        <v>79</v>
      </c>
      <c r="AY192" s="174" t="s">
        <v>170</v>
      </c>
    </row>
    <row r="193" spans="2:65" s="13" customFormat="1" ht="13.5">
      <c r="B193" s="186"/>
      <c r="D193" s="173" t="s">
        <v>180</v>
      </c>
      <c r="E193" s="187" t="s">
        <v>5</v>
      </c>
      <c r="F193" s="188" t="s">
        <v>269</v>
      </c>
      <c r="H193" s="189">
        <v>9</v>
      </c>
      <c r="L193" s="186"/>
      <c r="M193" s="190"/>
      <c r="N193" s="191"/>
      <c r="O193" s="191"/>
      <c r="P193" s="191"/>
      <c r="Q193" s="191"/>
      <c r="R193" s="191"/>
      <c r="S193" s="191"/>
      <c r="T193" s="192"/>
      <c r="AT193" s="187" t="s">
        <v>180</v>
      </c>
      <c r="AU193" s="187" t="s">
        <v>90</v>
      </c>
      <c r="AV193" s="13" t="s">
        <v>190</v>
      </c>
      <c r="AW193" s="13" t="s">
        <v>42</v>
      </c>
      <c r="AX193" s="13" t="s">
        <v>87</v>
      </c>
      <c r="AY193" s="187" t="s">
        <v>170</v>
      </c>
    </row>
    <row r="194" spans="2:65" s="1" customFormat="1" ht="25.5" customHeight="1">
      <c r="B194" s="160"/>
      <c r="C194" s="161" t="s">
        <v>499</v>
      </c>
      <c r="D194" s="161" t="s">
        <v>173</v>
      </c>
      <c r="E194" s="162" t="s">
        <v>635</v>
      </c>
      <c r="F194" s="163" t="s">
        <v>636</v>
      </c>
      <c r="G194" s="164" t="s">
        <v>487</v>
      </c>
      <c r="H194" s="165">
        <v>8</v>
      </c>
      <c r="I194" s="166">
        <v>9890</v>
      </c>
      <c r="J194" s="166">
        <f>ROUND(I194*H194,2)</f>
        <v>79120</v>
      </c>
      <c r="K194" s="163" t="s">
        <v>177</v>
      </c>
      <c r="L194" s="39"/>
      <c r="M194" s="167" t="s">
        <v>5</v>
      </c>
      <c r="N194" s="168" t="s">
        <v>50</v>
      </c>
      <c r="O194" s="169">
        <v>21.292000000000002</v>
      </c>
      <c r="P194" s="169">
        <f>O194*H194</f>
        <v>170.33600000000001</v>
      </c>
      <c r="Q194" s="169">
        <v>2.1167600000000002</v>
      </c>
      <c r="R194" s="169">
        <f>Q194*H194</f>
        <v>16.934080000000002</v>
      </c>
      <c r="S194" s="169">
        <v>0</v>
      </c>
      <c r="T194" s="170">
        <f>S194*H194</f>
        <v>0</v>
      </c>
      <c r="AR194" s="24" t="s">
        <v>190</v>
      </c>
      <c r="AT194" s="24" t="s">
        <v>173</v>
      </c>
      <c r="AU194" s="24" t="s">
        <v>90</v>
      </c>
      <c r="AY194" s="24" t="s">
        <v>170</v>
      </c>
      <c r="BE194" s="171">
        <f>IF(N194="základní",J194,0)</f>
        <v>79120</v>
      </c>
      <c r="BF194" s="171">
        <f>IF(N194="snížená",J194,0)</f>
        <v>0</v>
      </c>
      <c r="BG194" s="171">
        <f>IF(N194="zákl. přenesená",J194,0)</f>
        <v>0</v>
      </c>
      <c r="BH194" s="171">
        <f>IF(N194="sníž. přenesená",J194,0)</f>
        <v>0</v>
      </c>
      <c r="BI194" s="171">
        <f>IF(N194="nulová",J194,0)</f>
        <v>0</v>
      </c>
      <c r="BJ194" s="24" t="s">
        <v>87</v>
      </c>
      <c r="BK194" s="171">
        <f>ROUND(I194*H194,2)</f>
        <v>79120</v>
      </c>
      <c r="BL194" s="24" t="s">
        <v>190</v>
      </c>
      <c r="BM194" s="24" t="s">
        <v>2494</v>
      </c>
    </row>
    <row r="195" spans="2:65" s="12" customFormat="1" ht="13.5">
      <c r="B195" s="172"/>
      <c r="D195" s="173" t="s">
        <v>180</v>
      </c>
      <c r="E195" s="174" t="s">
        <v>5</v>
      </c>
      <c r="F195" s="175" t="s">
        <v>207</v>
      </c>
      <c r="H195" s="176">
        <v>8</v>
      </c>
      <c r="L195" s="172"/>
      <c r="M195" s="177"/>
      <c r="N195" s="178"/>
      <c r="O195" s="178"/>
      <c r="P195" s="178"/>
      <c r="Q195" s="178"/>
      <c r="R195" s="178"/>
      <c r="S195" s="178"/>
      <c r="T195" s="179"/>
      <c r="AT195" s="174" t="s">
        <v>180</v>
      </c>
      <c r="AU195" s="174" t="s">
        <v>90</v>
      </c>
      <c r="AV195" s="12" t="s">
        <v>90</v>
      </c>
      <c r="AW195" s="12" t="s">
        <v>42</v>
      </c>
      <c r="AX195" s="12" t="s">
        <v>87</v>
      </c>
      <c r="AY195" s="174" t="s">
        <v>170</v>
      </c>
    </row>
    <row r="196" spans="2:65" s="1" customFormat="1" ht="16.5" customHeight="1">
      <c r="B196" s="160"/>
      <c r="C196" s="193" t="s">
        <v>504</v>
      </c>
      <c r="D196" s="193" t="s">
        <v>452</v>
      </c>
      <c r="E196" s="194" t="s">
        <v>2495</v>
      </c>
      <c r="F196" s="195" t="s">
        <v>2496</v>
      </c>
      <c r="G196" s="196" t="s">
        <v>516</v>
      </c>
      <c r="H196" s="197">
        <v>1.01</v>
      </c>
      <c r="I196" s="198">
        <v>2925</v>
      </c>
      <c r="J196" s="198">
        <f>ROUND(I196*H196,2)</f>
        <v>2954.25</v>
      </c>
      <c r="K196" s="195" t="s">
        <v>5</v>
      </c>
      <c r="L196" s="199"/>
      <c r="M196" s="200" t="s">
        <v>5</v>
      </c>
      <c r="N196" s="201" t="s">
        <v>50</v>
      </c>
      <c r="O196" s="169">
        <v>0</v>
      </c>
      <c r="P196" s="169">
        <f>O196*H196</f>
        <v>0</v>
      </c>
      <c r="Q196" s="169">
        <v>0</v>
      </c>
      <c r="R196" s="169">
        <f>Q196*H196</f>
        <v>0</v>
      </c>
      <c r="S196" s="169">
        <v>0</v>
      </c>
      <c r="T196" s="170">
        <f>S196*H196</f>
        <v>0</v>
      </c>
      <c r="AR196" s="24" t="s">
        <v>207</v>
      </c>
      <c r="AT196" s="24" t="s">
        <v>452</v>
      </c>
      <c r="AU196" s="24" t="s">
        <v>90</v>
      </c>
      <c r="AY196" s="24" t="s">
        <v>170</v>
      </c>
      <c r="BE196" s="171">
        <f>IF(N196="základní",J196,0)</f>
        <v>2954.25</v>
      </c>
      <c r="BF196" s="171">
        <f>IF(N196="snížená",J196,0)</f>
        <v>0</v>
      </c>
      <c r="BG196" s="171">
        <f>IF(N196="zákl. přenesená",J196,0)</f>
        <v>0</v>
      </c>
      <c r="BH196" s="171">
        <f>IF(N196="sníž. přenesená",J196,0)</f>
        <v>0</v>
      </c>
      <c r="BI196" s="171">
        <f>IF(N196="nulová",J196,0)</f>
        <v>0</v>
      </c>
      <c r="BJ196" s="24" t="s">
        <v>87</v>
      </c>
      <c r="BK196" s="171">
        <f>ROUND(I196*H196,2)</f>
        <v>2954.25</v>
      </c>
      <c r="BL196" s="24" t="s">
        <v>190</v>
      </c>
      <c r="BM196" s="24" t="s">
        <v>2497</v>
      </c>
    </row>
    <row r="197" spans="2:65" s="12" customFormat="1" ht="13.5">
      <c r="B197" s="172"/>
      <c r="D197" s="173" t="s">
        <v>180</v>
      </c>
      <c r="E197" s="174" t="s">
        <v>5</v>
      </c>
      <c r="F197" s="175" t="s">
        <v>937</v>
      </c>
      <c r="H197" s="176">
        <v>1.01</v>
      </c>
      <c r="L197" s="172"/>
      <c r="M197" s="177"/>
      <c r="N197" s="178"/>
      <c r="O197" s="178"/>
      <c r="P197" s="178"/>
      <c r="Q197" s="178"/>
      <c r="R197" s="178"/>
      <c r="S197" s="178"/>
      <c r="T197" s="179"/>
      <c r="AT197" s="174" t="s">
        <v>180</v>
      </c>
      <c r="AU197" s="174" t="s">
        <v>90</v>
      </c>
      <c r="AV197" s="12" t="s">
        <v>90</v>
      </c>
      <c r="AW197" s="12" t="s">
        <v>42</v>
      </c>
      <c r="AX197" s="12" t="s">
        <v>87</v>
      </c>
      <c r="AY197" s="174" t="s">
        <v>170</v>
      </c>
    </row>
    <row r="198" spans="2:65" s="1" customFormat="1" ht="16.5" customHeight="1">
      <c r="B198" s="160"/>
      <c r="C198" s="193" t="s">
        <v>509</v>
      </c>
      <c r="D198" s="193" t="s">
        <v>452</v>
      </c>
      <c r="E198" s="194" t="s">
        <v>644</v>
      </c>
      <c r="F198" s="195" t="s">
        <v>645</v>
      </c>
      <c r="G198" s="196" t="s">
        <v>487</v>
      </c>
      <c r="H198" s="197">
        <v>8.08</v>
      </c>
      <c r="I198" s="198">
        <v>2790</v>
      </c>
      <c r="J198" s="198">
        <f>ROUND(I198*H198,2)</f>
        <v>22543.200000000001</v>
      </c>
      <c r="K198" s="195" t="s">
        <v>177</v>
      </c>
      <c r="L198" s="199"/>
      <c r="M198" s="200" t="s">
        <v>5</v>
      </c>
      <c r="N198" s="201" t="s">
        <v>50</v>
      </c>
      <c r="O198" s="169">
        <v>0</v>
      </c>
      <c r="P198" s="169">
        <f>O198*H198</f>
        <v>0</v>
      </c>
      <c r="Q198" s="169">
        <v>1.054</v>
      </c>
      <c r="R198" s="169">
        <f>Q198*H198</f>
        <v>8.5163200000000003</v>
      </c>
      <c r="S198" s="169">
        <v>0</v>
      </c>
      <c r="T198" s="170">
        <f>S198*H198</f>
        <v>0</v>
      </c>
      <c r="AR198" s="24" t="s">
        <v>207</v>
      </c>
      <c r="AT198" s="24" t="s">
        <v>452</v>
      </c>
      <c r="AU198" s="24" t="s">
        <v>90</v>
      </c>
      <c r="AY198" s="24" t="s">
        <v>170</v>
      </c>
      <c r="BE198" s="171">
        <f>IF(N198="základní",J198,0)</f>
        <v>22543.200000000001</v>
      </c>
      <c r="BF198" s="171">
        <f>IF(N198="snížená",J198,0)</f>
        <v>0</v>
      </c>
      <c r="BG198" s="171">
        <f>IF(N198="zákl. přenesená",J198,0)</f>
        <v>0</v>
      </c>
      <c r="BH198" s="171">
        <f>IF(N198="sníž. přenesená",J198,0)</f>
        <v>0</v>
      </c>
      <c r="BI198" s="171">
        <f>IF(N198="nulová",J198,0)</f>
        <v>0</v>
      </c>
      <c r="BJ198" s="24" t="s">
        <v>87</v>
      </c>
      <c r="BK198" s="171">
        <f>ROUND(I198*H198,2)</f>
        <v>22543.200000000001</v>
      </c>
      <c r="BL198" s="24" t="s">
        <v>190</v>
      </c>
      <c r="BM198" s="24" t="s">
        <v>2498</v>
      </c>
    </row>
    <row r="199" spans="2:65" s="12" customFormat="1" ht="13.5">
      <c r="B199" s="172"/>
      <c r="D199" s="173" t="s">
        <v>180</v>
      </c>
      <c r="E199" s="174" t="s">
        <v>5</v>
      </c>
      <c r="F199" s="175" t="s">
        <v>2447</v>
      </c>
      <c r="H199" s="176">
        <v>8.08</v>
      </c>
      <c r="L199" s="172"/>
      <c r="M199" s="177"/>
      <c r="N199" s="178"/>
      <c r="O199" s="178"/>
      <c r="P199" s="178"/>
      <c r="Q199" s="178"/>
      <c r="R199" s="178"/>
      <c r="S199" s="178"/>
      <c r="T199" s="179"/>
      <c r="AT199" s="174" t="s">
        <v>180</v>
      </c>
      <c r="AU199" s="174" t="s">
        <v>90</v>
      </c>
      <c r="AV199" s="12" t="s">
        <v>90</v>
      </c>
      <c r="AW199" s="12" t="s">
        <v>42</v>
      </c>
      <c r="AX199" s="12" t="s">
        <v>87</v>
      </c>
      <c r="AY199" s="174" t="s">
        <v>170</v>
      </c>
    </row>
    <row r="200" spans="2:65" s="1" customFormat="1" ht="16.5" customHeight="1">
      <c r="B200" s="160"/>
      <c r="C200" s="193" t="s">
        <v>513</v>
      </c>
      <c r="D200" s="193" t="s">
        <v>452</v>
      </c>
      <c r="E200" s="194" t="s">
        <v>654</v>
      </c>
      <c r="F200" s="195" t="s">
        <v>655</v>
      </c>
      <c r="G200" s="196" t="s">
        <v>487</v>
      </c>
      <c r="H200" s="197">
        <v>4.04</v>
      </c>
      <c r="I200" s="198">
        <v>1050</v>
      </c>
      <c r="J200" s="198">
        <f>ROUND(I200*H200,2)</f>
        <v>4242</v>
      </c>
      <c r="K200" s="195" t="s">
        <v>177</v>
      </c>
      <c r="L200" s="199"/>
      <c r="M200" s="200" t="s">
        <v>5</v>
      </c>
      <c r="N200" s="201" t="s">
        <v>50</v>
      </c>
      <c r="O200" s="169">
        <v>0</v>
      </c>
      <c r="P200" s="169">
        <f>O200*H200</f>
        <v>0</v>
      </c>
      <c r="Q200" s="169">
        <v>0.26200000000000001</v>
      </c>
      <c r="R200" s="169">
        <f>Q200*H200</f>
        <v>1.0584800000000001</v>
      </c>
      <c r="S200" s="169">
        <v>0</v>
      </c>
      <c r="T200" s="170">
        <f>S200*H200</f>
        <v>0</v>
      </c>
      <c r="AR200" s="24" t="s">
        <v>207</v>
      </c>
      <c r="AT200" s="24" t="s">
        <v>452</v>
      </c>
      <c r="AU200" s="24" t="s">
        <v>90</v>
      </c>
      <c r="AY200" s="24" t="s">
        <v>170</v>
      </c>
      <c r="BE200" s="171">
        <f>IF(N200="základní",J200,0)</f>
        <v>4242</v>
      </c>
      <c r="BF200" s="171">
        <f>IF(N200="snížená",J200,0)</f>
        <v>0</v>
      </c>
      <c r="BG200" s="171">
        <f>IF(N200="zákl. přenesená",J200,0)</f>
        <v>0</v>
      </c>
      <c r="BH200" s="171">
        <f>IF(N200="sníž. přenesená",J200,0)</f>
        <v>0</v>
      </c>
      <c r="BI200" s="171">
        <f>IF(N200="nulová",J200,0)</f>
        <v>0</v>
      </c>
      <c r="BJ200" s="24" t="s">
        <v>87</v>
      </c>
      <c r="BK200" s="171">
        <f>ROUND(I200*H200,2)</f>
        <v>4242</v>
      </c>
      <c r="BL200" s="24" t="s">
        <v>190</v>
      </c>
      <c r="BM200" s="24" t="s">
        <v>2499</v>
      </c>
    </row>
    <row r="201" spans="2:65" s="12" customFormat="1" ht="13.5">
      <c r="B201" s="172"/>
      <c r="D201" s="173" t="s">
        <v>180</v>
      </c>
      <c r="E201" s="174" t="s">
        <v>5</v>
      </c>
      <c r="F201" s="175" t="s">
        <v>933</v>
      </c>
      <c r="H201" s="176">
        <v>4.04</v>
      </c>
      <c r="L201" s="172"/>
      <c r="M201" s="177"/>
      <c r="N201" s="178"/>
      <c r="O201" s="178"/>
      <c r="P201" s="178"/>
      <c r="Q201" s="178"/>
      <c r="R201" s="178"/>
      <c r="S201" s="178"/>
      <c r="T201" s="179"/>
      <c r="AT201" s="174" t="s">
        <v>180</v>
      </c>
      <c r="AU201" s="174" t="s">
        <v>90</v>
      </c>
      <c r="AV201" s="12" t="s">
        <v>90</v>
      </c>
      <c r="AW201" s="12" t="s">
        <v>42</v>
      </c>
      <c r="AX201" s="12" t="s">
        <v>87</v>
      </c>
      <c r="AY201" s="174" t="s">
        <v>170</v>
      </c>
    </row>
    <row r="202" spans="2:65" s="1" customFormat="1" ht="16.5" customHeight="1">
      <c r="B202" s="160"/>
      <c r="C202" s="193" t="s">
        <v>520</v>
      </c>
      <c r="D202" s="193" t="s">
        <v>452</v>
      </c>
      <c r="E202" s="194" t="s">
        <v>649</v>
      </c>
      <c r="F202" s="195" t="s">
        <v>650</v>
      </c>
      <c r="G202" s="196" t="s">
        <v>487</v>
      </c>
      <c r="H202" s="197">
        <v>4.04</v>
      </c>
      <c r="I202" s="198">
        <v>1590</v>
      </c>
      <c r="J202" s="198">
        <f>ROUND(I202*H202,2)</f>
        <v>6423.6</v>
      </c>
      <c r="K202" s="195" t="s">
        <v>177</v>
      </c>
      <c r="L202" s="199"/>
      <c r="M202" s="200" t="s">
        <v>5</v>
      </c>
      <c r="N202" s="201" t="s">
        <v>50</v>
      </c>
      <c r="O202" s="169">
        <v>0</v>
      </c>
      <c r="P202" s="169">
        <f>O202*H202</f>
        <v>0</v>
      </c>
      <c r="Q202" s="169">
        <v>0.52600000000000002</v>
      </c>
      <c r="R202" s="169">
        <f>Q202*H202</f>
        <v>2.1250400000000003</v>
      </c>
      <c r="S202" s="169">
        <v>0</v>
      </c>
      <c r="T202" s="170">
        <f>S202*H202</f>
        <v>0</v>
      </c>
      <c r="AR202" s="24" t="s">
        <v>207</v>
      </c>
      <c r="AT202" s="24" t="s">
        <v>452</v>
      </c>
      <c r="AU202" s="24" t="s">
        <v>90</v>
      </c>
      <c r="AY202" s="24" t="s">
        <v>170</v>
      </c>
      <c r="BE202" s="171">
        <f>IF(N202="základní",J202,0)</f>
        <v>6423.6</v>
      </c>
      <c r="BF202" s="171">
        <f>IF(N202="snížená",J202,0)</f>
        <v>0</v>
      </c>
      <c r="BG202" s="171">
        <f>IF(N202="zákl. přenesená",J202,0)</f>
        <v>0</v>
      </c>
      <c r="BH202" s="171">
        <f>IF(N202="sníž. přenesená",J202,0)</f>
        <v>0</v>
      </c>
      <c r="BI202" s="171">
        <f>IF(N202="nulová",J202,0)</f>
        <v>0</v>
      </c>
      <c r="BJ202" s="24" t="s">
        <v>87</v>
      </c>
      <c r="BK202" s="171">
        <f>ROUND(I202*H202,2)</f>
        <v>6423.6</v>
      </c>
      <c r="BL202" s="24" t="s">
        <v>190</v>
      </c>
      <c r="BM202" s="24" t="s">
        <v>2500</v>
      </c>
    </row>
    <row r="203" spans="2:65" s="12" customFormat="1" ht="13.5">
      <c r="B203" s="172"/>
      <c r="D203" s="173" t="s">
        <v>180</v>
      </c>
      <c r="E203" s="174" t="s">
        <v>5</v>
      </c>
      <c r="F203" s="175" t="s">
        <v>933</v>
      </c>
      <c r="H203" s="176">
        <v>4.04</v>
      </c>
      <c r="L203" s="172"/>
      <c r="M203" s="177"/>
      <c r="N203" s="178"/>
      <c r="O203" s="178"/>
      <c r="P203" s="178"/>
      <c r="Q203" s="178"/>
      <c r="R203" s="178"/>
      <c r="S203" s="178"/>
      <c r="T203" s="179"/>
      <c r="AT203" s="174" t="s">
        <v>180</v>
      </c>
      <c r="AU203" s="174" t="s">
        <v>90</v>
      </c>
      <c r="AV203" s="12" t="s">
        <v>90</v>
      </c>
      <c r="AW203" s="12" t="s">
        <v>42</v>
      </c>
      <c r="AX203" s="12" t="s">
        <v>87</v>
      </c>
      <c r="AY203" s="174" t="s">
        <v>170</v>
      </c>
    </row>
    <row r="204" spans="2:65" s="1" customFormat="1" ht="16.5" customHeight="1">
      <c r="B204" s="160"/>
      <c r="C204" s="193" t="s">
        <v>524</v>
      </c>
      <c r="D204" s="193" t="s">
        <v>452</v>
      </c>
      <c r="E204" s="194" t="s">
        <v>639</v>
      </c>
      <c r="F204" s="195" t="s">
        <v>640</v>
      </c>
      <c r="G204" s="196" t="s">
        <v>487</v>
      </c>
      <c r="H204" s="197">
        <v>7.07</v>
      </c>
      <c r="I204" s="198">
        <v>1930</v>
      </c>
      <c r="J204" s="198">
        <f>ROUND(I204*H204,2)</f>
        <v>13645.1</v>
      </c>
      <c r="K204" s="195" t="s">
        <v>177</v>
      </c>
      <c r="L204" s="199"/>
      <c r="M204" s="200" t="s">
        <v>5</v>
      </c>
      <c r="N204" s="201" t="s">
        <v>50</v>
      </c>
      <c r="O204" s="169">
        <v>0</v>
      </c>
      <c r="P204" s="169">
        <f>O204*H204</f>
        <v>0</v>
      </c>
      <c r="Q204" s="169">
        <v>0.54800000000000004</v>
      </c>
      <c r="R204" s="169">
        <f>Q204*H204</f>
        <v>3.8743600000000002</v>
      </c>
      <c r="S204" s="169">
        <v>0</v>
      </c>
      <c r="T204" s="170">
        <f>S204*H204</f>
        <v>0</v>
      </c>
      <c r="AR204" s="24" t="s">
        <v>207</v>
      </c>
      <c r="AT204" s="24" t="s">
        <v>452</v>
      </c>
      <c r="AU204" s="24" t="s">
        <v>90</v>
      </c>
      <c r="AY204" s="24" t="s">
        <v>170</v>
      </c>
      <c r="BE204" s="171">
        <f>IF(N204="základní",J204,0)</f>
        <v>13645.1</v>
      </c>
      <c r="BF204" s="171">
        <f>IF(N204="snížená",J204,0)</f>
        <v>0</v>
      </c>
      <c r="BG204" s="171">
        <f>IF(N204="zákl. přenesená",J204,0)</f>
        <v>0</v>
      </c>
      <c r="BH204" s="171">
        <f>IF(N204="sníž. přenesená",J204,0)</f>
        <v>0</v>
      </c>
      <c r="BI204" s="171">
        <f>IF(N204="nulová",J204,0)</f>
        <v>0</v>
      </c>
      <c r="BJ204" s="24" t="s">
        <v>87</v>
      </c>
      <c r="BK204" s="171">
        <f>ROUND(I204*H204,2)</f>
        <v>13645.1</v>
      </c>
      <c r="BL204" s="24" t="s">
        <v>190</v>
      </c>
      <c r="BM204" s="24" t="s">
        <v>2501</v>
      </c>
    </row>
    <row r="205" spans="2:65" s="12" customFormat="1" ht="13.5">
      <c r="B205" s="172"/>
      <c r="D205" s="173" t="s">
        <v>180</v>
      </c>
      <c r="E205" s="174" t="s">
        <v>5</v>
      </c>
      <c r="F205" s="175" t="s">
        <v>2502</v>
      </c>
      <c r="H205" s="176">
        <v>7.07</v>
      </c>
      <c r="L205" s="172"/>
      <c r="M205" s="177"/>
      <c r="N205" s="178"/>
      <c r="O205" s="178"/>
      <c r="P205" s="178"/>
      <c r="Q205" s="178"/>
      <c r="R205" s="178"/>
      <c r="S205" s="178"/>
      <c r="T205" s="179"/>
      <c r="AT205" s="174" t="s">
        <v>180</v>
      </c>
      <c r="AU205" s="174" t="s">
        <v>90</v>
      </c>
      <c r="AV205" s="12" t="s">
        <v>90</v>
      </c>
      <c r="AW205" s="12" t="s">
        <v>42</v>
      </c>
      <c r="AX205" s="12" t="s">
        <v>87</v>
      </c>
      <c r="AY205" s="174" t="s">
        <v>170</v>
      </c>
    </row>
    <row r="206" spans="2:65" s="1" customFormat="1" ht="16.5" customHeight="1">
      <c r="B206" s="160"/>
      <c r="C206" s="193" t="s">
        <v>528</v>
      </c>
      <c r="D206" s="193" t="s">
        <v>452</v>
      </c>
      <c r="E206" s="194" t="s">
        <v>2503</v>
      </c>
      <c r="F206" s="195" t="s">
        <v>2504</v>
      </c>
      <c r="G206" s="196" t="s">
        <v>487</v>
      </c>
      <c r="H206" s="197">
        <v>6.06</v>
      </c>
      <c r="I206" s="198">
        <v>8130</v>
      </c>
      <c r="J206" s="198">
        <f>ROUND(I206*H206,2)</f>
        <v>49267.8</v>
      </c>
      <c r="K206" s="195" t="s">
        <v>5</v>
      </c>
      <c r="L206" s="199"/>
      <c r="M206" s="200" t="s">
        <v>5</v>
      </c>
      <c r="N206" s="201" t="s">
        <v>50</v>
      </c>
      <c r="O206" s="169">
        <v>0</v>
      </c>
      <c r="P206" s="169">
        <f>O206*H206</f>
        <v>0</v>
      </c>
      <c r="Q206" s="169">
        <v>1.6</v>
      </c>
      <c r="R206" s="169">
        <f>Q206*H206</f>
        <v>9.6959999999999997</v>
      </c>
      <c r="S206" s="169">
        <v>0</v>
      </c>
      <c r="T206" s="170">
        <f>S206*H206</f>
        <v>0</v>
      </c>
      <c r="AR206" s="24" t="s">
        <v>207</v>
      </c>
      <c r="AT206" s="24" t="s">
        <v>452</v>
      </c>
      <c r="AU206" s="24" t="s">
        <v>90</v>
      </c>
      <c r="AY206" s="24" t="s">
        <v>170</v>
      </c>
      <c r="BE206" s="171">
        <f>IF(N206="základní",J206,0)</f>
        <v>49267.8</v>
      </c>
      <c r="BF206" s="171">
        <f>IF(N206="snížená",J206,0)</f>
        <v>0</v>
      </c>
      <c r="BG206" s="171">
        <f>IF(N206="zákl. přenesená",J206,0)</f>
        <v>0</v>
      </c>
      <c r="BH206" s="171">
        <f>IF(N206="sníž. přenesená",J206,0)</f>
        <v>0</v>
      </c>
      <c r="BI206" s="171">
        <f>IF(N206="nulová",J206,0)</f>
        <v>0</v>
      </c>
      <c r="BJ206" s="24" t="s">
        <v>87</v>
      </c>
      <c r="BK206" s="171">
        <f>ROUND(I206*H206,2)</f>
        <v>49267.8</v>
      </c>
      <c r="BL206" s="24" t="s">
        <v>190</v>
      </c>
      <c r="BM206" s="24" t="s">
        <v>2505</v>
      </c>
    </row>
    <row r="207" spans="2:65" s="12" customFormat="1" ht="13.5">
      <c r="B207" s="172"/>
      <c r="D207" s="173" t="s">
        <v>180</v>
      </c>
      <c r="E207" s="174" t="s">
        <v>5</v>
      </c>
      <c r="F207" s="175" t="s">
        <v>2506</v>
      </c>
      <c r="H207" s="176">
        <v>6.06</v>
      </c>
      <c r="L207" s="172"/>
      <c r="M207" s="177"/>
      <c r="N207" s="178"/>
      <c r="O207" s="178"/>
      <c r="P207" s="178"/>
      <c r="Q207" s="178"/>
      <c r="R207" s="178"/>
      <c r="S207" s="178"/>
      <c r="T207" s="179"/>
      <c r="AT207" s="174" t="s">
        <v>180</v>
      </c>
      <c r="AU207" s="174" t="s">
        <v>90</v>
      </c>
      <c r="AV207" s="12" t="s">
        <v>90</v>
      </c>
      <c r="AW207" s="12" t="s">
        <v>42</v>
      </c>
      <c r="AX207" s="12" t="s">
        <v>87</v>
      </c>
      <c r="AY207" s="174" t="s">
        <v>170</v>
      </c>
    </row>
    <row r="208" spans="2:65" s="1" customFormat="1" ht="16.5" customHeight="1">
      <c r="B208" s="160"/>
      <c r="C208" s="193" t="s">
        <v>532</v>
      </c>
      <c r="D208" s="193" t="s">
        <v>452</v>
      </c>
      <c r="E208" s="194" t="s">
        <v>2507</v>
      </c>
      <c r="F208" s="195" t="s">
        <v>2508</v>
      </c>
      <c r="G208" s="196" t="s">
        <v>487</v>
      </c>
      <c r="H208" s="197">
        <v>1.01</v>
      </c>
      <c r="I208" s="198">
        <v>9070</v>
      </c>
      <c r="J208" s="198">
        <f>ROUND(I208*H208,2)</f>
        <v>9160.7000000000007</v>
      </c>
      <c r="K208" s="195" t="s">
        <v>5</v>
      </c>
      <c r="L208" s="199"/>
      <c r="M208" s="200" t="s">
        <v>5</v>
      </c>
      <c r="N208" s="201" t="s">
        <v>50</v>
      </c>
      <c r="O208" s="169">
        <v>0</v>
      </c>
      <c r="P208" s="169">
        <f>O208*H208</f>
        <v>0</v>
      </c>
      <c r="Q208" s="169">
        <v>1.87</v>
      </c>
      <c r="R208" s="169">
        <f>Q208*H208</f>
        <v>1.8887</v>
      </c>
      <c r="S208" s="169">
        <v>0</v>
      </c>
      <c r="T208" s="170">
        <f>S208*H208</f>
        <v>0</v>
      </c>
      <c r="AR208" s="24" t="s">
        <v>207</v>
      </c>
      <c r="AT208" s="24" t="s">
        <v>452</v>
      </c>
      <c r="AU208" s="24" t="s">
        <v>90</v>
      </c>
      <c r="AY208" s="24" t="s">
        <v>170</v>
      </c>
      <c r="BE208" s="171">
        <f>IF(N208="základní",J208,0)</f>
        <v>9160.7000000000007</v>
      </c>
      <c r="BF208" s="171">
        <f>IF(N208="snížená",J208,0)</f>
        <v>0</v>
      </c>
      <c r="BG208" s="171">
        <f>IF(N208="zákl. přenesená",J208,0)</f>
        <v>0</v>
      </c>
      <c r="BH208" s="171">
        <f>IF(N208="sníž. přenesená",J208,0)</f>
        <v>0</v>
      </c>
      <c r="BI208" s="171">
        <f>IF(N208="nulová",J208,0)</f>
        <v>0</v>
      </c>
      <c r="BJ208" s="24" t="s">
        <v>87</v>
      </c>
      <c r="BK208" s="171">
        <f>ROUND(I208*H208,2)</f>
        <v>9160.7000000000007</v>
      </c>
      <c r="BL208" s="24" t="s">
        <v>190</v>
      </c>
      <c r="BM208" s="24" t="s">
        <v>2509</v>
      </c>
    </row>
    <row r="209" spans="2:65" s="12" customFormat="1" ht="13.5">
      <c r="B209" s="172"/>
      <c r="D209" s="173" t="s">
        <v>180</v>
      </c>
      <c r="E209" s="174" t="s">
        <v>5</v>
      </c>
      <c r="F209" s="175" t="s">
        <v>937</v>
      </c>
      <c r="H209" s="176">
        <v>1.01</v>
      </c>
      <c r="L209" s="172"/>
      <c r="M209" s="177"/>
      <c r="N209" s="178"/>
      <c r="O209" s="178"/>
      <c r="P209" s="178"/>
      <c r="Q209" s="178"/>
      <c r="R209" s="178"/>
      <c r="S209" s="178"/>
      <c r="T209" s="179"/>
      <c r="AT209" s="174" t="s">
        <v>180</v>
      </c>
      <c r="AU209" s="174" t="s">
        <v>90</v>
      </c>
      <c r="AV209" s="12" t="s">
        <v>90</v>
      </c>
      <c r="AW209" s="12" t="s">
        <v>42</v>
      </c>
      <c r="AX209" s="12" t="s">
        <v>87</v>
      </c>
      <c r="AY209" s="174" t="s">
        <v>170</v>
      </c>
    </row>
    <row r="210" spans="2:65" s="1" customFormat="1" ht="16.5" customHeight="1">
      <c r="B210" s="160"/>
      <c r="C210" s="193" t="s">
        <v>536</v>
      </c>
      <c r="D210" s="193" t="s">
        <v>452</v>
      </c>
      <c r="E210" s="194" t="s">
        <v>2510</v>
      </c>
      <c r="F210" s="195" t="s">
        <v>2511</v>
      </c>
      <c r="G210" s="196" t="s">
        <v>487</v>
      </c>
      <c r="H210" s="197">
        <v>1.01</v>
      </c>
      <c r="I210" s="198">
        <v>8130</v>
      </c>
      <c r="J210" s="198">
        <f>ROUND(I210*H210,2)</f>
        <v>8211.2999999999993</v>
      </c>
      <c r="K210" s="195" t="s">
        <v>5</v>
      </c>
      <c r="L210" s="199"/>
      <c r="M210" s="200" t="s">
        <v>5</v>
      </c>
      <c r="N210" s="201" t="s">
        <v>50</v>
      </c>
      <c r="O210" s="169">
        <v>0</v>
      </c>
      <c r="P210" s="169">
        <f>O210*H210</f>
        <v>0</v>
      </c>
      <c r="Q210" s="169">
        <v>1.6</v>
      </c>
      <c r="R210" s="169">
        <f>Q210*H210</f>
        <v>1.6160000000000001</v>
      </c>
      <c r="S210" s="169">
        <v>0</v>
      </c>
      <c r="T210" s="170">
        <f>S210*H210</f>
        <v>0</v>
      </c>
      <c r="AR210" s="24" t="s">
        <v>207</v>
      </c>
      <c r="AT210" s="24" t="s">
        <v>452</v>
      </c>
      <c r="AU210" s="24" t="s">
        <v>90</v>
      </c>
      <c r="AY210" s="24" t="s">
        <v>170</v>
      </c>
      <c r="BE210" s="171">
        <f>IF(N210="základní",J210,0)</f>
        <v>8211.2999999999993</v>
      </c>
      <c r="BF210" s="171">
        <f>IF(N210="snížená",J210,0)</f>
        <v>0</v>
      </c>
      <c r="BG210" s="171">
        <f>IF(N210="zákl. přenesená",J210,0)</f>
        <v>0</v>
      </c>
      <c r="BH210" s="171">
        <f>IF(N210="sníž. přenesená",J210,0)</f>
        <v>0</v>
      </c>
      <c r="BI210" s="171">
        <f>IF(N210="nulová",J210,0)</f>
        <v>0</v>
      </c>
      <c r="BJ210" s="24" t="s">
        <v>87</v>
      </c>
      <c r="BK210" s="171">
        <f>ROUND(I210*H210,2)</f>
        <v>8211.2999999999993</v>
      </c>
      <c r="BL210" s="24" t="s">
        <v>190</v>
      </c>
      <c r="BM210" s="24" t="s">
        <v>2512</v>
      </c>
    </row>
    <row r="211" spans="2:65" s="12" customFormat="1" ht="13.5">
      <c r="B211" s="172"/>
      <c r="D211" s="173" t="s">
        <v>180</v>
      </c>
      <c r="E211" s="174" t="s">
        <v>5</v>
      </c>
      <c r="F211" s="175" t="s">
        <v>937</v>
      </c>
      <c r="H211" s="176">
        <v>1.01</v>
      </c>
      <c r="L211" s="172"/>
      <c r="M211" s="177"/>
      <c r="N211" s="178"/>
      <c r="O211" s="178"/>
      <c r="P211" s="178"/>
      <c r="Q211" s="178"/>
      <c r="R211" s="178"/>
      <c r="S211" s="178"/>
      <c r="T211" s="179"/>
      <c r="AT211" s="174" t="s">
        <v>180</v>
      </c>
      <c r="AU211" s="174" t="s">
        <v>90</v>
      </c>
      <c r="AV211" s="12" t="s">
        <v>90</v>
      </c>
      <c r="AW211" s="12" t="s">
        <v>42</v>
      </c>
      <c r="AX211" s="12" t="s">
        <v>87</v>
      </c>
      <c r="AY211" s="174" t="s">
        <v>170</v>
      </c>
    </row>
    <row r="212" spans="2:65" s="1" customFormat="1" ht="16.5" customHeight="1">
      <c r="B212" s="160"/>
      <c r="C212" s="193" t="s">
        <v>540</v>
      </c>
      <c r="D212" s="193" t="s">
        <v>452</v>
      </c>
      <c r="E212" s="194" t="s">
        <v>662</v>
      </c>
      <c r="F212" s="195" t="s">
        <v>663</v>
      </c>
      <c r="G212" s="196" t="s">
        <v>487</v>
      </c>
      <c r="H212" s="197">
        <v>24.24</v>
      </c>
      <c r="I212" s="198">
        <v>171</v>
      </c>
      <c r="J212" s="198">
        <f>ROUND(I212*H212,2)</f>
        <v>4145.04</v>
      </c>
      <c r="K212" s="195" t="s">
        <v>177</v>
      </c>
      <c r="L212" s="199"/>
      <c r="M212" s="200" t="s">
        <v>5</v>
      </c>
      <c r="N212" s="201" t="s">
        <v>50</v>
      </c>
      <c r="O212" s="169">
        <v>0</v>
      </c>
      <c r="P212" s="169">
        <f>O212*H212</f>
        <v>0</v>
      </c>
      <c r="Q212" s="169">
        <v>2E-3</v>
      </c>
      <c r="R212" s="169">
        <f>Q212*H212</f>
        <v>4.8479999999999995E-2</v>
      </c>
      <c r="S212" s="169">
        <v>0</v>
      </c>
      <c r="T212" s="170">
        <f>S212*H212</f>
        <v>0</v>
      </c>
      <c r="AR212" s="24" t="s">
        <v>207</v>
      </c>
      <c r="AT212" s="24" t="s">
        <v>452</v>
      </c>
      <c r="AU212" s="24" t="s">
        <v>90</v>
      </c>
      <c r="AY212" s="24" t="s">
        <v>170</v>
      </c>
      <c r="BE212" s="171">
        <f>IF(N212="základní",J212,0)</f>
        <v>4145.04</v>
      </c>
      <c r="BF212" s="171">
        <f>IF(N212="snížená",J212,0)</f>
        <v>0</v>
      </c>
      <c r="BG212" s="171">
        <f>IF(N212="zákl. přenesená",J212,0)</f>
        <v>0</v>
      </c>
      <c r="BH212" s="171">
        <f>IF(N212="sníž. přenesená",J212,0)</f>
        <v>0</v>
      </c>
      <c r="BI212" s="171">
        <f>IF(N212="nulová",J212,0)</f>
        <v>0</v>
      </c>
      <c r="BJ212" s="24" t="s">
        <v>87</v>
      </c>
      <c r="BK212" s="171">
        <f>ROUND(I212*H212,2)</f>
        <v>4145.04</v>
      </c>
      <c r="BL212" s="24" t="s">
        <v>190</v>
      </c>
      <c r="BM212" s="24" t="s">
        <v>2513</v>
      </c>
    </row>
    <row r="213" spans="2:65" s="12" customFormat="1" ht="13.5">
      <c r="B213" s="172"/>
      <c r="D213" s="173" t="s">
        <v>180</v>
      </c>
      <c r="E213" s="174" t="s">
        <v>5</v>
      </c>
      <c r="F213" s="175" t="s">
        <v>2514</v>
      </c>
      <c r="H213" s="176">
        <v>24.24</v>
      </c>
      <c r="L213" s="172"/>
      <c r="M213" s="177"/>
      <c r="N213" s="178"/>
      <c r="O213" s="178"/>
      <c r="P213" s="178"/>
      <c r="Q213" s="178"/>
      <c r="R213" s="178"/>
      <c r="S213" s="178"/>
      <c r="T213" s="179"/>
      <c r="AT213" s="174" t="s">
        <v>180</v>
      </c>
      <c r="AU213" s="174" t="s">
        <v>90</v>
      </c>
      <c r="AV213" s="12" t="s">
        <v>90</v>
      </c>
      <c r="AW213" s="12" t="s">
        <v>42</v>
      </c>
      <c r="AX213" s="12" t="s">
        <v>87</v>
      </c>
      <c r="AY213" s="174" t="s">
        <v>170</v>
      </c>
    </row>
    <row r="214" spans="2:65" s="1" customFormat="1" ht="25.5" customHeight="1">
      <c r="B214" s="160"/>
      <c r="C214" s="161" t="s">
        <v>544</v>
      </c>
      <c r="D214" s="161" t="s">
        <v>173</v>
      </c>
      <c r="E214" s="162" t="s">
        <v>2515</v>
      </c>
      <c r="F214" s="163" t="s">
        <v>2516</v>
      </c>
      <c r="G214" s="164" t="s">
        <v>487</v>
      </c>
      <c r="H214" s="165">
        <v>1</v>
      </c>
      <c r="I214" s="166">
        <v>11500</v>
      </c>
      <c r="J214" s="166">
        <f>ROUND(I214*H214,2)</f>
        <v>11500</v>
      </c>
      <c r="K214" s="163" t="s">
        <v>177</v>
      </c>
      <c r="L214" s="39"/>
      <c r="M214" s="167" t="s">
        <v>5</v>
      </c>
      <c r="N214" s="168" t="s">
        <v>50</v>
      </c>
      <c r="O214" s="169">
        <v>24.864999999999998</v>
      </c>
      <c r="P214" s="169">
        <f>O214*H214</f>
        <v>24.864999999999998</v>
      </c>
      <c r="Q214" s="169">
        <v>2.3765000000000001</v>
      </c>
      <c r="R214" s="169">
        <f>Q214*H214</f>
        <v>2.3765000000000001</v>
      </c>
      <c r="S214" s="169">
        <v>0</v>
      </c>
      <c r="T214" s="170">
        <f>S214*H214</f>
        <v>0</v>
      </c>
      <c r="AR214" s="24" t="s">
        <v>190</v>
      </c>
      <c r="AT214" s="24" t="s">
        <v>173</v>
      </c>
      <c r="AU214" s="24" t="s">
        <v>90</v>
      </c>
      <c r="AY214" s="24" t="s">
        <v>170</v>
      </c>
      <c r="BE214" s="171">
        <f>IF(N214="základní",J214,0)</f>
        <v>11500</v>
      </c>
      <c r="BF214" s="171">
        <f>IF(N214="snížená",J214,0)</f>
        <v>0</v>
      </c>
      <c r="BG214" s="171">
        <f>IF(N214="zákl. přenesená",J214,0)</f>
        <v>0</v>
      </c>
      <c r="BH214" s="171">
        <f>IF(N214="sníž. přenesená",J214,0)</f>
        <v>0</v>
      </c>
      <c r="BI214" s="171">
        <f>IF(N214="nulová",J214,0)</f>
        <v>0</v>
      </c>
      <c r="BJ214" s="24" t="s">
        <v>87</v>
      </c>
      <c r="BK214" s="171">
        <f>ROUND(I214*H214,2)</f>
        <v>11500</v>
      </c>
      <c r="BL214" s="24" t="s">
        <v>190</v>
      </c>
      <c r="BM214" s="24" t="s">
        <v>2517</v>
      </c>
    </row>
    <row r="215" spans="2:65" s="12" customFormat="1" ht="13.5">
      <c r="B215" s="172"/>
      <c r="D215" s="173" t="s">
        <v>180</v>
      </c>
      <c r="E215" s="174" t="s">
        <v>5</v>
      </c>
      <c r="F215" s="175" t="s">
        <v>87</v>
      </c>
      <c r="H215" s="176">
        <v>1</v>
      </c>
      <c r="L215" s="172"/>
      <c r="M215" s="177"/>
      <c r="N215" s="178"/>
      <c r="O215" s="178"/>
      <c r="P215" s="178"/>
      <c r="Q215" s="178"/>
      <c r="R215" s="178"/>
      <c r="S215" s="178"/>
      <c r="T215" s="179"/>
      <c r="AT215" s="174" t="s">
        <v>180</v>
      </c>
      <c r="AU215" s="174" t="s">
        <v>90</v>
      </c>
      <c r="AV215" s="12" t="s">
        <v>90</v>
      </c>
      <c r="AW215" s="12" t="s">
        <v>42</v>
      </c>
      <c r="AX215" s="12" t="s">
        <v>87</v>
      </c>
      <c r="AY215" s="174" t="s">
        <v>170</v>
      </c>
    </row>
    <row r="216" spans="2:65" s="1" customFormat="1" ht="16.5" customHeight="1">
      <c r="B216" s="160"/>
      <c r="C216" s="193" t="s">
        <v>549</v>
      </c>
      <c r="D216" s="193" t="s">
        <v>452</v>
      </c>
      <c r="E216" s="194" t="s">
        <v>2518</v>
      </c>
      <c r="F216" s="195" t="s">
        <v>2519</v>
      </c>
      <c r="G216" s="196" t="s">
        <v>487</v>
      </c>
      <c r="H216" s="197">
        <v>1.01</v>
      </c>
      <c r="I216" s="198">
        <v>4295</v>
      </c>
      <c r="J216" s="198">
        <f>ROUND(I216*H216,2)</f>
        <v>4337.95</v>
      </c>
      <c r="K216" s="195" t="s">
        <v>5</v>
      </c>
      <c r="L216" s="199"/>
      <c r="M216" s="200" t="s">
        <v>5</v>
      </c>
      <c r="N216" s="201" t="s">
        <v>50</v>
      </c>
      <c r="O216" s="169">
        <v>0</v>
      </c>
      <c r="P216" s="169">
        <f>O216*H216</f>
        <v>0</v>
      </c>
      <c r="Q216" s="169">
        <v>0.7</v>
      </c>
      <c r="R216" s="169">
        <f>Q216*H216</f>
        <v>0.70699999999999996</v>
      </c>
      <c r="S216" s="169">
        <v>0</v>
      </c>
      <c r="T216" s="170">
        <f>S216*H216</f>
        <v>0</v>
      </c>
      <c r="AR216" s="24" t="s">
        <v>207</v>
      </c>
      <c r="AT216" s="24" t="s">
        <v>452</v>
      </c>
      <c r="AU216" s="24" t="s">
        <v>90</v>
      </c>
      <c r="AY216" s="24" t="s">
        <v>170</v>
      </c>
      <c r="BE216" s="171">
        <f>IF(N216="základní",J216,0)</f>
        <v>4337.95</v>
      </c>
      <c r="BF216" s="171">
        <f>IF(N216="snížená",J216,0)</f>
        <v>0</v>
      </c>
      <c r="BG216" s="171">
        <f>IF(N216="zákl. přenesená",J216,0)</f>
        <v>0</v>
      </c>
      <c r="BH216" s="171">
        <f>IF(N216="sníž. přenesená",J216,0)</f>
        <v>0</v>
      </c>
      <c r="BI216" s="171">
        <f>IF(N216="nulová",J216,0)</f>
        <v>0</v>
      </c>
      <c r="BJ216" s="24" t="s">
        <v>87</v>
      </c>
      <c r="BK216" s="171">
        <f>ROUND(I216*H216,2)</f>
        <v>4337.95</v>
      </c>
      <c r="BL216" s="24" t="s">
        <v>190</v>
      </c>
      <c r="BM216" s="24" t="s">
        <v>2520</v>
      </c>
    </row>
    <row r="217" spans="2:65" s="12" customFormat="1" ht="13.5">
      <c r="B217" s="172"/>
      <c r="D217" s="173" t="s">
        <v>180</v>
      </c>
      <c r="E217" s="174" t="s">
        <v>5</v>
      </c>
      <c r="F217" s="175" t="s">
        <v>937</v>
      </c>
      <c r="H217" s="176">
        <v>1.01</v>
      </c>
      <c r="L217" s="172"/>
      <c r="M217" s="177"/>
      <c r="N217" s="178"/>
      <c r="O217" s="178"/>
      <c r="P217" s="178"/>
      <c r="Q217" s="178"/>
      <c r="R217" s="178"/>
      <c r="S217" s="178"/>
      <c r="T217" s="179"/>
      <c r="AT217" s="174" t="s">
        <v>180</v>
      </c>
      <c r="AU217" s="174" t="s">
        <v>90</v>
      </c>
      <c r="AV217" s="12" t="s">
        <v>90</v>
      </c>
      <c r="AW217" s="12" t="s">
        <v>42</v>
      </c>
      <c r="AX217" s="12" t="s">
        <v>87</v>
      </c>
      <c r="AY217" s="174" t="s">
        <v>170</v>
      </c>
    </row>
    <row r="218" spans="2:65" s="1" customFormat="1" ht="16.5" customHeight="1">
      <c r="B218" s="160"/>
      <c r="C218" s="193" t="s">
        <v>553</v>
      </c>
      <c r="D218" s="193" t="s">
        <v>452</v>
      </c>
      <c r="E218" s="194" t="s">
        <v>2521</v>
      </c>
      <c r="F218" s="195" t="s">
        <v>2522</v>
      </c>
      <c r="G218" s="196" t="s">
        <v>487</v>
      </c>
      <c r="H218" s="197">
        <v>1.01</v>
      </c>
      <c r="I218" s="198">
        <v>7862</v>
      </c>
      <c r="J218" s="198">
        <f>ROUND(I218*H218,2)</f>
        <v>7940.62</v>
      </c>
      <c r="K218" s="195" t="s">
        <v>5</v>
      </c>
      <c r="L218" s="199"/>
      <c r="M218" s="200" t="s">
        <v>5</v>
      </c>
      <c r="N218" s="201" t="s">
        <v>50</v>
      </c>
      <c r="O218" s="169">
        <v>0</v>
      </c>
      <c r="P218" s="169">
        <f>O218*H218</f>
        <v>0</v>
      </c>
      <c r="Q218" s="169">
        <v>1.4</v>
      </c>
      <c r="R218" s="169">
        <f>Q218*H218</f>
        <v>1.4139999999999999</v>
      </c>
      <c r="S218" s="169">
        <v>0</v>
      </c>
      <c r="T218" s="170">
        <f>S218*H218</f>
        <v>0</v>
      </c>
      <c r="AR218" s="24" t="s">
        <v>207</v>
      </c>
      <c r="AT218" s="24" t="s">
        <v>452</v>
      </c>
      <c r="AU218" s="24" t="s">
        <v>90</v>
      </c>
      <c r="AY218" s="24" t="s">
        <v>170</v>
      </c>
      <c r="BE218" s="171">
        <f>IF(N218="základní",J218,0)</f>
        <v>7940.62</v>
      </c>
      <c r="BF218" s="171">
        <f>IF(N218="snížená",J218,0)</f>
        <v>0</v>
      </c>
      <c r="BG218" s="171">
        <f>IF(N218="zákl. přenesená",J218,0)</f>
        <v>0</v>
      </c>
      <c r="BH218" s="171">
        <f>IF(N218="sníž. přenesená",J218,0)</f>
        <v>0</v>
      </c>
      <c r="BI218" s="171">
        <f>IF(N218="nulová",J218,0)</f>
        <v>0</v>
      </c>
      <c r="BJ218" s="24" t="s">
        <v>87</v>
      </c>
      <c r="BK218" s="171">
        <f>ROUND(I218*H218,2)</f>
        <v>7940.62</v>
      </c>
      <c r="BL218" s="24" t="s">
        <v>190</v>
      </c>
      <c r="BM218" s="24" t="s">
        <v>2523</v>
      </c>
    </row>
    <row r="219" spans="2:65" s="12" customFormat="1" ht="13.5">
      <c r="B219" s="172"/>
      <c r="D219" s="173" t="s">
        <v>180</v>
      </c>
      <c r="E219" s="174" t="s">
        <v>5</v>
      </c>
      <c r="F219" s="175" t="s">
        <v>937</v>
      </c>
      <c r="H219" s="176">
        <v>1.01</v>
      </c>
      <c r="L219" s="172"/>
      <c r="M219" s="177"/>
      <c r="N219" s="178"/>
      <c r="O219" s="178"/>
      <c r="P219" s="178"/>
      <c r="Q219" s="178"/>
      <c r="R219" s="178"/>
      <c r="S219" s="178"/>
      <c r="T219" s="179"/>
      <c r="AT219" s="174" t="s">
        <v>180</v>
      </c>
      <c r="AU219" s="174" t="s">
        <v>90</v>
      </c>
      <c r="AV219" s="12" t="s">
        <v>90</v>
      </c>
      <c r="AW219" s="12" t="s">
        <v>42</v>
      </c>
      <c r="AX219" s="12" t="s">
        <v>87</v>
      </c>
      <c r="AY219" s="174" t="s">
        <v>170</v>
      </c>
    </row>
    <row r="220" spans="2:65" s="1" customFormat="1" ht="16.5" customHeight="1">
      <c r="B220" s="160"/>
      <c r="C220" s="193" t="s">
        <v>558</v>
      </c>
      <c r="D220" s="193" t="s">
        <v>452</v>
      </c>
      <c r="E220" s="194" t="s">
        <v>2524</v>
      </c>
      <c r="F220" s="195" t="s">
        <v>2525</v>
      </c>
      <c r="G220" s="196" t="s">
        <v>487</v>
      </c>
      <c r="H220" s="197">
        <v>1.01</v>
      </c>
      <c r="I220" s="198">
        <v>16656</v>
      </c>
      <c r="J220" s="198">
        <f>ROUND(I220*H220,2)</f>
        <v>16822.560000000001</v>
      </c>
      <c r="K220" s="195" t="s">
        <v>5</v>
      </c>
      <c r="L220" s="199"/>
      <c r="M220" s="200" t="s">
        <v>5</v>
      </c>
      <c r="N220" s="201" t="s">
        <v>50</v>
      </c>
      <c r="O220" s="169">
        <v>0</v>
      </c>
      <c r="P220" s="169">
        <f>O220*H220</f>
        <v>0</v>
      </c>
      <c r="Q220" s="169">
        <v>3.3</v>
      </c>
      <c r="R220" s="169">
        <f>Q220*H220</f>
        <v>3.3329999999999997</v>
      </c>
      <c r="S220" s="169">
        <v>0</v>
      </c>
      <c r="T220" s="170">
        <f>S220*H220</f>
        <v>0</v>
      </c>
      <c r="AR220" s="24" t="s">
        <v>207</v>
      </c>
      <c r="AT220" s="24" t="s">
        <v>452</v>
      </c>
      <c r="AU220" s="24" t="s">
        <v>90</v>
      </c>
      <c r="AY220" s="24" t="s">
        <v>170</v>
      </c>
      <c r="BE220" s="171">
        <f>IF(N220="základní",J220,0)</f>
        <v>16822.560000000001</v>
      </c>
      <c r="BF220" s="171">
        <f>IF(N220="snížená",J220,0)</f>
        <v>0</v>
      </c>
      <c r="BG220" s="171">
        <f>IF(N220="zákl. přenesená",J220,0)</f>
        <v>0</v>
      </c>
      <c r="BH220" s="171">
        <f>IF(N220="sníž. přenesená",J220,0)</f>
        <v>0</v>
      </c>
      <c r="BI220" s="171">
        <f>IF(N220="nulová",J220,0)</f>
        <v>0</v>
      </c>
      <c r="BJ220" s="24" t="s">
        <v>87</v>
      </c>
      <c r="BK220" s="171">
        <f>ROUND(I220*H220,2)</f>
        <v>16822.560000000001</v>
      </c>
      <c r="BL220" s="24" t="s">
        <v>190</v>
      </c>
      <c r="BM220" s="24" t="s">
        <v>2526</v>
      </c>
    </row>
    <row r="221" spans="2:65" s="12" customFormat="1" ht="13.5">
      <c r="B221" s="172"/>
      <c r="D221" s="173" t="s">
        <v>180</v>
      </c>
      <c r="E221" s="174" t="s">
        <v>5</v>
      </c>
      <c r="F221" s="175" t="s">
        <v>937</v>
      </c>
      <c r="H221" s="176">
        <v>1.01</v>
      </c>
      <c r="L221" s="172"/>
      <c r="M221" s="177"/>
      <c r="N221" s="178"/>
      <c r="O221" s="178"/>
      <c r="P221" s="178"/>
      <c r="Q221" s="178"/>
      <c r="R221" s="178"/>
      <c r="S221" s="178"/>
      <c r="T221" s="179"/>
      <c r="AT221" s="174" t="s">
        <v>180</v>
      </c>
      <c r="AU221" s="174" t="s">
        <v>90</v>
      </c>
      <c r="AV221" s="12" t="s">
        <v>90</v>
      </c>
      <c r="AW221" s="12" t="s">
        <v>42</v>
      </c>
      <c r="AX221" s="12" t="s">
        <v>87</v>
      </c>
      <c r="AY221" s="174" t="s">
        <v>170</v>
      </c>
    </row>
    <row r="222" spans="2:65" s="1" customFormat="1" ht="16.5" customHeight="1">
      <c r="B222" s="160"/>
      <c r="C222" s="193" t="s">
        <v>568</v>
      </c>
      <c r="D222" s="193" t="s">
        <v>452</v>
      </c>
      <c r="E222" s="194" t="s">
        <v>2527</v>
      </c>
      <c r="F222" s="195" t="s">
        <v>2528</v>
      </c>
      <c r="G222" s="196" t="s">
        <v>487</v>
      </c>
      <c r="H222" s="197">
        <v>2.02</v>
      </c>
      <c r="I222" s="198">
        <v>325</v>
      </c>
      <c r="J222" s="198">
        <f>ROUND(I222*H222,2)</f>
        <v>656.5</v>
      </c>
      <c r="K222" s="195" t="s">
        <v>5</v>
      </c>
      <c r="L222" s="199"/>
      <c r="M222" s="200" t="s">
        <v>5</v>
      </c>
      <c r="N222" s="201" t="s">
        <v>50</v>
      </c>
      <c r="O222" s="169">
        <v>0</v>
      </c>
      <c r="P222" s="169">
        <f>O222*H222</f>
        <v>0</v>
      </c>
      <c r="Q222" s="169">
        <v>3.0000000000000001E-3</v>
      </c>
      <c r="R222" s="169">
        <f>Q222*H222</f>
        <v>6.0600000000000003E-3</v>
      </c>
      <c r="S222" s="169">
        <v>0</v>
      </c>
      <c r="T222" s="170">
        <f>S222*H222</f>
        <v>0</v>
      </c>
      <c r="AR222" s="24" t="s">
        <v>207</v>
      </c>
      <c r="AT222" s="24" t="s">
        <v>452</v>
      </c>
      <c r="AU222" s="24" t="s">
        <v>90</v>
      </c>
      <c r="AY222" s="24" t="s">
        <v>170</v>
      </c>
      <c r="BE222" s="171">
        <f>IF(N222="základní",J222,0)</f>
        <v>656.5</v>
      </c>
      <c r="BF222" s="171">
        <f>IF(N222="snížená",J222,0)</f>
        <v>0</v>
      </c>
      <c r="BG222" s="171">
        <f>IF(N222="zákl. přenesená",J222,0)</f>
        <v>0</v>
      </c>
      <c r="BH222" s="171">
        <f>IF(N222="sníž. přenesená",J222,0)</f>
        <v>0</v>
      </c>
      <c r="BI222" s="171">
        <f>IF(N222="nulová",J222,0)</f>
        <v>0</v>
      </c>
      <c r="BJ222" s="24" t="s">
        <v>87</v>
      </c>
      <c r="BK222" s="171">
        <f>ROUND(I222*H222,2)</f>
        <v>656.5</v>
      </c>
      <c r="BL222" s="24" t="s">
        <v>190</v>
      </c>
      <c r="BM222" s="24" t="s">
        <v>2529</v>
      </c>
    </row>
    <row r="223" spans="2:65" s="12" customFormat="1" ht="13.5">
      <c r="B223" s="172"/>
      <c r="D223" s="173" t="s">
        <v>180</v>
      </c>
      <c r="E223" s="174" t="s">
        <v>5</v>
      </c>
      <c r="F223" s="175" t="s">
        <v>1969</v>
      </c>
      <c r="H223" s="176">
        <v>2.02</v>
      </c>
      <c r="L223" s="172"/>
      <c r="M223" s="177"/>
      <c r="N223" s="178"/>
      <c r="O223" s="178"/>
      <c r="P223" s="178"/>
      <c r="Q223" s="178"/>
      <c r="R223" s="178"/>
      <c r="S223" s="178"/>
      <c r="T223" s="179"/>
      <c r="AT223" s="174" t="s">
        <v>180</v>
      </c>
      <c r="AU223" s="174" t="s">
        <v>90</v>
      </c>
      <c r="AV223" s="12" t="s">
        <v>90</v>
      </c>
      <c r="AW223" s="12" t="s">
        <v>42</v>
      </c>
      <c r="AX223" s="12" t="s">
        <v>87</v>
      </c>
      <c r="AY223" s="174" t="s">
        <v>170</v>
      </c>
    </row>
    <row r="224" spans="2:65" s="1" customFormat="1" ht="16.5" customHeight="1">
      <c r="B224" s="160"/>
      <c r="C224" s="161" t="s">
        <v>574</v>
      </c>
      <c r="D224" s="161" t="s">
        <v>173</v>
      </c>
      <c r="E224" s="162" t="s">
        <v>2530</v>
      </c>
      <c r="F224" s="163" t="s">
        <v>2531</v>
      </c>
      <c r="G224" s="164" t="s">
        <v>487</v>
      </c>
      <c r="H224" s="165">
        <v>1</v>
      </c>
      <c r="I224" s="166">
        <v>640</v>
      </c>
      <c r="J224" s="166">
        <f>ROUND(I224*H224,2)</f>
        <v>640</v>
      </c>
      <c r="K224" s="163" t="s">
        <v>177</v>
      </c>
      <c r="L224" s="39"/>
      <c r="M224" s="167" t="s">
        <v>5</v>
      </c>
      <c r="N224" s="168" t="s">
        <v>50</v>
      </c>
      <c r="O224" s="169">
        <v>1.5620000000000001</v>
      </c>
      <c r="P224" s="169">
        <f>O224*H224</f>
        <v>1.5620000000000001</v>
      </c>
      <c r="Q224" s="169">
        <v>9.1800000000000007E-3</v>
      </c>
      <c r="R224" s="169">
        <f>Q224*H224</f>
        <v>9.1800000000000007E-3</v>
      </c>
      <c r="S224" s="169">
        <v>0</v>
      </c>
      <c r="T224" s="170">
        <f>S224*H224</f>
        <v>0</v>
      </c>
      <c r="AR224" s="24" t="s">
        <v>190</v>
      </c>
      <c r="AT224" s="24" t="s">
        <v>173</v>
      </c>
      <c r="AU224" s="24" t="s">
        <v>90</v>
      </c>
      <c r="AY224" s="24" t="s">
        <v>170</v>
      </c>
      <c r="BE224" s="171">
        <f>IF(N224="základní",J224,0)</f>
        <v>640</v>
      </c>
      <c r="BF224" s="171">
        <f>IF(N224="snížená",J224,0)</f>
        <v>0</v>
      </c>
      <c r="BG224" s="171">
        <f>IF(N224="zákl. přenesená",J224,0)</f>
        <v>0</v>
      </c>
      <c r="BH224" s="171">
        <f>IF(N224="sníž. přenesená",J224,0)</f>
        <v>0</v>
      </c>
      <c r="BI224" s="171">
        <f>IF(N224="nulová",J224,0)</f>
        <v>0</v>
      </c>
      <c r="BJ224" s="24" t="s">
        <v>87</v>
      </c>
      <c r="BK224" s="171">
        <f>ROUND(I224*H224,2)</f>
        <v>640</v>
      </c>
      <c r="BL224" s="24" t="s">
        <v>190</v>
      </c>
      <c r="BM224" s="24" t="s">
        <v>2532</v>
      </c>
    </row>
    <row r="225" spans="2:65" s="12" customFormat="1" ht="13.5">
      <c r="B225" s="172"/>
      <c r="D225" s="173" t="s">
        <v>180</v>
      </c>
      <c r="E225" s="174" t="s">
        <v>5</v>
      </c>
      <c r="F225" s="175" t="s">
        <v>2533</v>
      </c>
      <c r="H225" s="176">
        <v>1</v>
      </c>
      <c r="L225" s="172"/>
      <c r="M225" s="177"/>
      <c r="N225" s="178"/>
      <c r="O225" s="178"/>
      <c r="P225" s="178"/>
      <c r="Q225" s="178"/>
      <c r="R225" s="178"/>
      <c r="S225" s="178"/>
      <c r="T225" s="179"/>
      <c r="AT225" s="174" t="s">
        <v>180</v>
      </c>
      <c r="AU225" s="174" t="s">
        <v>90</v>
      </c>
      <c r="AV225" s="12" t="s">
        <v>90</v>
      </c>
      <c r="AW225" s="12" t="s">
        <v>42</v>
      </c>
      <c r="AX225" s="12" t="s">
        <v>87</v>
      </c>
      <c r="AY225" s="174" t="s">
        <v>170</v>
      </c>
    </row>
    <row r="226" spans="2:65" s="1" customFormat="1" ht="16.5" customHeight="1">
      <c r="B226" s="160"/>
      <c r="C226" s="193" t="s">
        <v>581</v>
      </c>
      <c r="D226" s="193" t="s">
        <v>452</v>
      </c>
      <c r="E226" s="194" t="s">
        <v>2534</v>
      </c>
      <c r="F226" s="195" t="s">
        <v>2535</v>
      </c>
      <c r="G226" s="196" t="s">
        <v>487</v>
      </c>
      <c r="H226" s="197">
        <v>1.01</v>
      </c>
      <c r="I226" s="198">
        <v>1810</v>
      </c>
      <c r="J226" s="198">
        <f>ROUND(I226*H226,2)</f>
        <v>1828.1</v>
      </c>
      <c r="K226" s="195" t="s">
        <v>177</v>
      </c>
      <c r="L226" s="199"/>
      <c r="M226" s="200" t="s">
        <v>5</v>
      </c>
      <c r="N226" s="201" t="s">
        <v>50</v>
      </c>
      <c r="O226" s="169">
        <v>0</v>
      </c>
      <c r="P226" s="169">
        <f>O226*H226</f>
        <v>0</v>
      </c>
      <c r="Q226" s="169">
        <v>0.50600000000000001</v>
      </c>
      <c r="R226" s="169">
        <f>Q226*H226</f>
        <v>0.51105999999999996</v>
      </c>
      <c r="S226" s="169">
        <v>0</v>
      </c>
      <c r="T226" s="170">
        <f>S226*H226</f>
        <v>0</v>
      </c>
      <c r="AR226" s="24" t="s">
        <v>207</v>
      </c>
      <c r="AT226" s="24" t="s">
        <v>452</v>
      </c>
      <c r="AU226" s="24" t="s">
        <v>90</v>
      </c>
      <c r="AY226" s="24" t="s">
        <v>170</v>
      </c>
      <c r="BE226" s="171">
        <f>IF(N226="základní",J226,0)</f>
        <v>1828.1</v>
      </c>
      <c r="BF226" s="171">
        <f>IF(N226="snížená",J226,0)</f>
        <v>0</v>
      </c>
      <c r="BG226" s="171">
        <f>IF(N226="zákl. přenesená",J226,0)</f>
        <v>0</v>
      </c>
      <c r="BH226" s="171">
        <f>IF(N226="sníž. přenesená",J226,0)</f>
        <v>0</v>
      </c>
      <c r="BI226" s="171">
        <f>IF(N226="nulová",J226,0)</f>
        <v>0</v>
      </c>
      <c r="BJ226" s="24" t="s">
        <v>87</v>
      </c>
      <c r="BK226" s="171">
        <f>ROUND(I226*H226,2)</f>
        <v>1828.1</v>
      </c>
      <c r="BL226" s="24" t="s">
        <v>190</v>
      </c>
      <c r="BM226" s="24" t="s">
        <v>2536</v>
      </c>
    </row>
    <row r="227" spans="2:65" s="12" customFormat="1" ht="13.5">
      <c r="B227" s="172"/>
      <c r="D227" s="173" t="s">
        <v>180</v>
      </c>
      <c r="E227" s="174" t="s">
        <v>5</v>
      </c>
      <c r="F227" s="175" t="s">
        <v>937</v>
      </c>
      <c r="H227" s="176">
        <v>1.01</v>
      </c>
      <c r="L227" s="172"/>
      <c r="M227" s="177"/>
      <c r="N227" s="178"/>
      <c r="O227" s="178"/>
      <c r="P227" s="178"/>
      <c r="Q227" s="178"/>
      <c r="R227" s="178"/>
      <c r="S227" s="178"/>
      <c r="T227" s="179"/>
      <c r="AT227" s="174" t="s">
        <v>180</v>
      </c>
      <c r="AU227" s="174" t="s">
        <v>90</v>
      </c>
      <c r="AV227" s="12" t="s">
        <v>90</v>
      </c>
      <c r="AW227" s="12" t="s">
        <v>42</v>
      </c>
      <c r="AX227" s="12" t="s">
        <v>87</v>
      </c>
      <c r="AY227" s="174" t="s">
        <v>170</v>
      </c>
    </row>
    <row r="228" spans="2:65" s="1" customFormat="1" ht="16.5" customHeight="1">
      <c r="B228" s="160"/>
      <c r="C228" s="193" t="s">
        <v>587</v>
      </c>
      <c r="D228" s="193" t="s">
        <v>452</v>
      </c>
      <c r="E228" s="194" t="s">
        <v>2537</v>
      </c>
      <c r="F228" s="195" t="s">
        <v>663</v>
      </c>
      <c r="G228" s="196" t="s">
        <v>487</v>
      </c>
      <c r="H228" s="197">
        <v>1</v>
      </c>
      <c r="I228" s="198">
        <v>171</v>
      </c>
      <c r="J228" s="198">
        <f>ROUND(I228*H228,2)</f>
        <v>171</v>
      </c>
      <c r="K228" s="195" t="s">
        <v>177</v>
      </c>
      <c r="L228" s="199"/>
      <c r="M228" s="200" t="s">
        <v>5</v>
      </c>
      <c r="N228" s="201" t="s">
        <v>50</v>
      </c>
      <c r="O228" s="169">
        <v>0</v>
      </c>
      <c r="P228" s="169">
        <f>O228*H228</f>
        <v>0</v>
      </c>
      <c r="Q228" s="169">
        <v>2E-3</v>
      </c>
      <c r="R228" s="169">
        <f>Q228*H228</f>
        <v>2E-3</v>
      </c>
      <c r="S228" s="169">
        <v>0</v>
      </c>
      <c r="T228" s="170">
        <f>S228*H228</f>
        <v>0</v>
      </c>
      <c r="AR228" s="24" t="s">
        <v>1401</v>
      </c>
      <c r="AT228" s="24" t="s">
        <v>452</v>
      </c>
      <c r="AU228" s="24" t="s">
        <v>90</v>
      </c>
      <c r="AY228" s="24" t="s">
        <v>170</v>
      </c>
      <c r="BE228" s="171">
        <f>IF(N228="základní",J228,0)</f>
        <v>171</v>
      </c>
      <c r="BF228" s="171">
        <f>IF(N228="snížená",J228,0)</f>
        <v>0</v>
      </c>
      <c r="BG228" s="171">
        <f>IF(N228="zákl. přenesená",J228,0)</f>
        <v>0</v>
      </c>
      <c r="BH228" s="171">
        <f>IF(N228="sníž. přenesená",J228,0)</f>
        <v>0</v>
      </c>
      <c r="BI228" s="171">
        <f>IF(N228="nulová",J228,0)</f>
        <v>0</v>
      </c>
      <c r="BJ228" s="24" t="s">
        <v>87</v>
      </c>
      <c r="BK228" s="171">
        <f>ROUND(I228*H228,2)</f>
        <v>171</v>
      </c>
      <c r="BL228" s="24" t="s">
        <v>1401</v>
      </c>
      <c r="BM228" s="24" t="s">
        <v>2538</v>
      </c>
    </row>
    <row r="229" spans="2:65" s="12" customFormat="1" ht="13.5">
      <c r="B229" s="172"/>
      <c r="D229" s="173" t="s">
        <v>180</v>
      </c>
      <c r="E229" s="174" t="s">
        <v>5</v>
      </c>
      <c r="F229" s="175" t="s">
        <v>2533</v>
      </c>
      <c r="H229" s="176">
        <v>1</v>
      </c>
      <c r="L229" s="172"/>
      <c r="M229" s="177"/>
      <c r="N229" s="178"/>
      <c r="O229" s="178"/>
      <c r="P229" s="178"/>
      <c r="Q229" s="178"/>
      <c r="R229" s="178"/>
      <c r="S229" s="178"/>
      <c r="T229" s="179"/>
      <c r="AT229" s="174" t="s">
        <v>180</v>
      </c>
      <c r="AU229" s="174" t="s">
        <v>90</v>
      </c>
      <c r="AV229" s="12" t="s">
        <v>90</v>
      </c>
      <c r="AW229" s="12" t="s">
        <v>42</v>
      </c>
      <c r="AX229" s="12" t="s">
        <v>87</v>
      </c>
      <c r="AY229" s="174" t="s">
        <v>170</v>
      </c>
    </row>
    <row r="230" spans="2:65" s="1" customFormat="1" ht="16.5" customHeight="1">
      <c r="B230" s="160"/>
      <c r="C230" s="161" t="s">
        <v>592</v>
      </c>
      <c r="D230" s="161" t="s">
        <v>173</v>
      </c>
      <c r="E230" s="162" t="s">
        <v>2539</v>
      </c>
      <c r="F230" s="163" t="s">
        <v>2540</v>
      </c>
      <c r="G230" s="164" t="s">
        <v>487</v>
      </c>
      <c r="H230" s="165">
        <v>1</v>
      </c>
      <c r="I230" s="166">
        <v>792</v>
      </c>
      <c r="J230" s="166">
        <f>ROUND(I230*H230,2)</f>
        <v>792</v>
      </c>
      <c r="K230" s="163" t="s">
        <v>177</v>
      </c>
      <c r="L230" s="39"/>
      <c r="M230" s="167" t="s">
        <v>5</v>
      </c>
      <c r="N230" s="168" t="s">
        <v>50</v>
      </c>
      <c r="O230" s="169">
        <v>2.08</v>
      </c>
      <c r="P230" s="169">
        <f>O230*H230</f>
        <v>2.08</v>
      </c>
      <c r="Q230" s="169">
        <v>2.7529999999999999E-2</v>
      </c>
      <c r="R230" s="169">
        <f>Q230*H230</f>
        <v>2.7529999999999999E-2</v>
      </c>
      <c r="S230" s="169">
        <v>0</v>
      </c>
      <c r="T230" s="170">
        <f>S230*H230</f>
        <v>0</v>
      </c>
      <c r="AR230" s="24" t="s">
        <v>190</v>
      </c>
      <c r="AT230" s="24" t="s">
        <v>173</v>
      </c>
      <c r="AU230" s="24" t="s">
        <v>90</v>
      </c>
      <c r="AY230" s="24" t="s">
        <v>170</v>
      </c>
      <c r="BE230" s="171">
        <f>IF(N230="základní",J230,0)</f>
        <v>792</v>
      </c>
      <c r="BF230" s="171">
        <f>IF(N230="snížená",J230,0)</f>
        <v>0</v>
      </c>
      <c r="BG230" s="171">
        <f>IF(N230="zákl. přenesená",J230,0)</f>
        <v>0</v>
      </c>
      <c r="BH230" s="171">
        <f>IF(N230="sníž. přenesená",J230,0)</f>
        <v>0</v>
      </c>
      <c r="BI230" s="171">
        <f>IF(N230="nulová",J230,0)</f>
        <v>0</v>
      </c>
      <c r="BJ230" s="24" t="s">
        <v>87</v>
      </c>
      <c r="BK230" s="171">
        <f>ROUND(I230*H230,2)</f>
        <v>792</v>
      </c>
      <c r="BL230" s="24" t="s">
        <v>190</v>
      </c>
      <c r="BM230" s="24" t="s">
        <v>2541</v>
      </c>
    </row>
    <row r="231" spans="2:65" s="12" customFormat="1" ht="13.5">
      <c r="B231" s="172"/>
      <c r="D231" s="173" t="s">
        <v>180</v>
      </c>
      <c r="E231" s="174" t="s">
        <v>5</v>
      </c>
      <c r="F231" s="175" t="s">
        <v>2533</v>
      </c>
      <c r="H231" s="176">
        <v>1</v>
      </c>
      <c r="L231" s="172"/>
      <c r="M231" s="177"/>
      <c r="N231" s="178"/>
      <c r="O231" s="178"/>
      <c r="P231" s="178"/>
      <c r="Q231" s="178"/>
      <c r="R231" s="178"/>
      <c r="S231" s="178"/>
      <c r="T231" s="179"/>
      <c r="AT231" s="174" t="s">
        <v>180</v>
      </c>
      <c r="AU231" s="174" t="s">
        <v>90</v>
      </c>
      <c r="AV231" s="12" t="s">
        <v>90</v>
      </c>
      <c r="AW231" s="12" t="s">
        <v>42</v>
      </c>
      <c r="AX231" s="12" t="s">
        <v>87</v>
      </c>
      <c r="AY231" s="174" t="s">
        <v>170</v>
      </c>
    </row>
    <row r="232" spans="2:65" s="1" customFormat="1" ht="16.5" customHeight="1">
      <c r="B232" s="160"/>
      <c r="C232" s="193" t="s">
        <v>597</v>
      </c>
      <c r="D232" s="193" t="s">
        <v>452</v>
      </c>
      <c r="E232" s="194" t="s">
        <v>2542</v>
      </c>
      <c r="F232" s="195" t="s">
        <v>2543</v>
      </c>
      <c r="G232" s="196" t="s">
        <v>487</v>
      </c>
      <c r="H232" s="197">
        <v>1.01</v>
      </c>
      <c r="I232" s="198">
        <v>9070</v>
      </c>
      <c r="J232" s="198">
        <f>ROUND(I232*H232,2)</f>
        <v>9160.7000000000007</v>
      </c>
      <c r="K232" s="195" t="s">
        <v>177</v>
      </c>
      <c r="L232" s="199"/>
      <c r="M232" s="200" t="s">
        <v>5</v>
      </c>
      <c r="N232" s="201" t="s">
        <v>50</v>
      </c>
      <c r="O232" s="169">
        <v>0</v>
      </c>
      <c r="P232" s="169">
        <f>O232*H232</f>
        <v>0</v>
      </c>
      <c r="Q232" s="169">
        <v>1.87</v>
      </c>
      <c r="R232" s="169">
        <f>Q232*H232</f>
        <v>1.8887</v>
      </c>
      <c r="S232" s="169">
        <v>0</v>
      </c>
      <c r="T232" s="170">
        <f>S232*H232</f>
        <v>0</v>
      </c>
      <c r="AR232" s="24" t="s">
        <v>207</v>
      </c>
      <c r="AT232" s="24" t="s">
        <v>452</v>
      </c>
      <c r="AU232" s="24" t="s">
        <v>90</v>
      </c>
      <c r="AY232" s="24" t="s">
        <v>170</v>
      </c>
      <c r="BE232" s="171">
        <f>IF(N232="základní",J232,0)</f>
        <v>9160.7000000000007</v>
      </c>
      <c r="BF232" s="171">
        <f>IF(N232="snížená",J232,0)</f>
        <v>0</v>
      </c>
      <c r="BG232" s="171">
        <f>IF(N232="zákl. přenesená",J232,0)</f>
        <v>0</v>
      </c>
      <c r="BH232" s="171">
        <f>IF(N232="sníž. přenesená",J232,0)</f>
        <v>0</v>
      </c>
      <c r="BI232" s="171">
        <f>IF(N232="nulová",J232,0)</f>
        <v>0</v>
      </c>
      <c r="BJ232" s="24" t="s">
        <v>87</v>
      </c>
      <c r="BK232" s="171">
        <f>ROUND(I232*H232,2)</f>
        <v>9160.7000000000007</v>
      </c>
      <c r="BL232" s="24" t="s">
        <v>190</v>
      </c>
      <c r="BM232" s="24" t="s">
        <v>2544</v>
      </c>
    </row>
    <row r="233" spans="2:65" s="1" customFormat="1" ht="27">
      <c r="B233" s="39"/>
      <c r="D233" s="173" t="s">
        <v>184</v>
      </c>
      <c r="F233" s="180" t="s">
        <v>2545</v>
      </c>
      <c r="L233" s="39"/>
      <c r="M233" s="181"/>
      <c r="N233" s="40"/>
      <c r="O233" s="40"/>
      <c r="P233" s="40"/>
      <c r="Q233" s="40"/>
      <c r="R233" s="40"/>
      <c r="S233" s="40"/>
      <c r="T233" s="68"/>
      <c r="AT233" s="24" t="s">
        <v>184</v>
      </c>
      <c r="AU233" s="24" t="s">
        <v>90</v>
      </c>
    </row>
    <row r="234" spans="2:65" s="12" customFormat="1" ht="13.5">
      <c r="B234" s="172"/>
      <c r="D234" s="173" t="s">
        <v>180</v>
      </c>
      <c r="E234" s="174" t="s">
        <v>5</v>
      </c>
      <c r="F234" s="175" t="s">
        <v>937</v>
      </c>
      <c r="H234" s="176">
        <v>1.01</v>
      </c>
      <c r="L234" s="172"/>
      <c r="M234" s="177"/>
      <c r="N234" s="178"/>
      <c r="O234" s="178"/>
      <c r="P234" s="178"/>
      <c r="Q234" s="178"/>
      <c r="R234" s="178"/>
      <c r="S234" s="178"/>
      <c r="T234" s="179"/>
      <c r="AT234" s="174" t="s">
        <v>180</v>
      </c>
      <c r="AU234" s="174" t="s">
        <v>90</v>
      </c>
      <c r="AV234" s="12" t="s">
        <v>90</v>
      </c>
      <c r="AW234" s="12" t="s">
        <v>42</v>
      </c>
      <c r="AX234" s="12" t="s">
        <v>87</v>
      </c>
      <c r="AY234" s="174" t="s">
        <v>170</v>
      </c>
    </row>
    <row r="235" spans="2:65" s="1" customFormat="1" ht="25.5" customHeight="1">
      <c r="B235" s="160"/>
      <c r="C235" s="161" t="s">
        <v>601</v>
      </c>
      <c r="D235" s="161" t="s">
        <v>173</v>
      </c>
      <c r="E235" s="162" t="s">
        <v>667</v>
      </c>
      <c r="F235" s="163" t="s">
        <v>668</v>
      </c>
      <c r="G235" s="164" t="s">
        <v>487</v>
      </c>
      <c r="H235" s="165">
        <v>9</v>
      </c>
      <c r="I235" s="166">
        <v>890</v>
      </c>
      <c r="J235" s="166">
        <f>ROUND(I235*H235,2)</f>
        <v>8010</v>
      </c>
      <c r="K235" s="163" t="s">
        <v>177</v>
      </c>
      <c r="L235" s="39"/>
      <c r="M235" s="167" t="s">
        <v>5</v>
      </c>
      <c r="N235" s="168" t="s">
        <v>50</v>
      </c>
      <c r="O235" s="169">
        <v>1.492</v>
      </c>
      <c r="P235" s="169">
        <f>O235*H235</f>
        <v>13.428000000000001</v>
      </c>
      <c r="Q235" s="169">
        <v>0.21734000000000001</v>
      </c>
      <c r="R235" s="169">
        <f>Q235*H235</f>
        <v>1.9560600000000001</v>
      </c>
      <c r="S235" s="169">
        <v>0</v>
      </c>
      <c r="T235" s="170">
        <f>S235*H235</f>
        <v>0</v>
      </c>
      <c r="AR235" s="24" t="s">
        <v>190</v>
      </c>
      <c r="AT235" s="24" t="s">
        <v>173</v>
      </c>
      <c r="AU235" s="24" t="s">
        <v>90</v>
      </c>
      <c r="AY235" s="24" t="s">
        <v>170</v>
      </c>
      <c r="BE235" s="171">
        <f>IF(N235="základní",J235,0)</f>
        <v>8010</v>
      </c>
      <c r="BF235" s="171">
        <f>IF(N235="snížená",J235,0)</f>
        <v>0</v>
      </c>
      <c r="BG235" s="171">
        <f>IF(N235="zákl. přenesená",J235,0)</f>
        <v>0</v>
      </c>
      <c r="BH235" s="171">
        <f>IF(N235="sníž. přenesená",J235,0)</f>
        <v>0</v>
      </c>
      <c r="BI235" s="171">
        <f>IF(N235="nulová",J235,0)</f>
        <v>0</v>
      </c>
      <c r="BJ235" s="24" t="s">
        <v>87</v>
      </c>
      <c r="BK235" s="171">
        <f>ROUND(I235*H235,2)</f>
        <v>8010</v>
      </c>
      <c r="BL235" s="24" t="s">
        <v>190</v>
      </c>
      <c r="BM235" s="24" t="s">
        <v>2546</v>
      </c>
    </row>
    <row r="236" spans="2:65" s="12" customFormat="1" ht="13.5">
      <c r="B236" s="172"/>
      <c r="D236" s="173" t="s">
        <v>180</v>
      </c>
      <c r="E236" s="174" t="s">
        <v>5</v>
      </c>
      <c r="F236" s="175" t="s">
        <v>211</v>
      </c>
      <c r="H236" s="176">
        <v>9</v>
      </c>
      <c r="L236" s="172"/>
      <c r="M236" s="177"/>
      <c r="N236" s="178"/>
      <c r="O236" s="178"/>
      <c r="P236" s="178"/>
      <c r="Q236" s="178"/>
      <c r="R236" s="178"/>
      <c r="S236" s="178"/>
      <c r="T236" s="179"/>
      <c r="AT236" s="174" t="s">
        <v>180</v>
      </c>
      <c r="AU236" s="174" t="s">
        <v>90</v>
      </c>
      <c r="AV236" s="12" t="s">
        <v>90</v>
      </c>
      <c r="AW236" s="12" t="s">
        <v>42</v>
      </c>
      <c r="AX236" s="12" t="s">
        <v>87</v>
      </c>
      <c r="AY236" s="174" t="s">
        <v>170</v>
      </c>
    </row>
    <row r="237" spans="2:65" s="1" customFormat="1" ht="16.5" customHeight="1">
      <c r="B237" s="160"/>
      <c r="C237" s="193" t="s">
        <v>606</v>
      </c>
      <c r="D237" s="193" t="s">
        <v>452</v>
      </c>
      <c r="E237" s="194" t="s">
        <v>671</v>
      </c>
      <c r="F237" s="195" t="s">
        <v>672</v>
      </c>
      <c r="G237" s="196" t="s">
        <v>487</v>
      </c>
      <c r="H237" s="197">
        <v>9</v>
      </c>
      <c r="I237" s="198">
        <v>3710</v>
      </c>
      <c r="J237" s="198">
        <f>ROUND(I237*H237,2)</f>
        <v>33390</v>
      </c>
      <c r="K237" s="195" t="s">
        <v>177</v>
      </c>
      <c r="L237" s="199"/>
      <c r="M237" s="200" t="s">
        <v>5</v>
      </c>
      <c r="N237" s="201" t="s">
        <v>50</v>
      </c>
      <c r="O237" s="169">
        <v>0</v>
      </c>
      <c r="P237" s="169">
        <f>O237*H237</f>
        <v>0</v>
      </c>
      <c r="Q237" s="169">
        <v>0.10199999999999999</v>
      </c>
      <c r="R237" s="169">
        <f>Q237*H237</f>
        <v>0.91799999999999993</v>
      </c>
      <c r="S237" s="169">
        <v>0</v>
      </c>
      <c r="T237" s="170">
        <f>S237*H237</f>
        <v>0</v>
      </c>
      <c r="AR237" s="24" t="s">
        <v>207</v>
      </c>
      <c r="AT237" s="24" t="s">
        <v>452</v>
      </c>
      <c r="AU237" s="24" t="s">
        <v>90</v>
      </c>
      <c r="AY237" s="24" t="s">
        <v>170</v>
      </c>
      <c r="BE237" s="171">
        <f>IF(N237="základní",J237,0)</f>
        <v>33390</v>
      </c>
      <c r="BF237" s="171">
        <f>IF(N237="snížená",J237,0)</f>
        <v>0</v>
      </c>
      <c r="BG237" s="171">
        <f>IF(N237="zákl. přenesená",J237,0)</f>
        <v>0</v>
      </c>
      <c r="BH237" s="171">
        <f>IF(N237="sníž. přenesená",J237,0)</f>
        <v>0</v>
      </c>
      <c r="BI237" s="171">
        <f>IF(N237="nulová",J237,0)</f>
        <v>0</v>
      </c>
      <c r="BJ237" s="24" t="s">
        <v>87</v>
      </c>
      <c r="BK237" s="171">
        <f>ROUND(I237*H237,2)</f>
        <v>33390</v>
      </c>
      <c r="BL237" s="24" t="s">
        <v>190</v>
      </c>
      <c r="BM237" s="24" t="s">
        <v>2547</v>
      </c>
    </row>
    <row r="238" spans="2:65" s="12" customFormat="1" ht="13.5">
      <c r="B238" s="172"/>
      <c r="D238" s="173" t="s">
        <v>180</v>
      </c>
      <c r="E238" s="174" t="s">
        <v>5</v>
      </c>
      <c r="F238" s="175" t="s">
        <v>211</v>
      </c>
      <c r="H238" s="176">
        <v>9</v>
      </c>
      <c r="L238" s="172"/>
      <c r="M238" s="177"/>
      <c r="N238" s="178"/>
      <c r="O238" s="178"/>
      <c r="P238" s="178"/>
      <c r="Q238" s="178"/>
      <c r="R238" s="178"/>
      <c r="S238" s="178"/>
      <c r="T238" s="179"/>
      <c r="AT238" s="174" t="s">
        <v>180</v>
      </c>
      <c r="AU238" s="174" t="s">
        <v>90</v>
      </c>
      <c r="AV238" s="12" t="s">
        <v>90</v>
      </c>
      <c r="AW238" s="12" t="s">
        <v>42</v>
      </c>
      <c r="AX238" s="12" t="s">
        <v>87</v>
      </c>
      <c r="AY238" s="174" t="s">
        <v>170</v>
      </c>
    </row>
    <row r="239" spans="2:65" s="1" customFormat="1" ht="25.5" customHeight="1">
      <c r="B239" s="160"/>
      <c r="C239" s="161" t="s">
        <v>610</v>
      </c>
      <c r="D239" s="161" t="s">
        <v>173</v>
      </c>
      <c r="E239" s="162" t="s">
        <v>2548</v>
      </c>
      <c r="F239" s="163" t="s">
        <v>2549</v>
      </c>
      <c r="G239" s="164" t="s">
        <v>487</v>
      </c>
      <c r="H239" s="165">
        <v>5</v>
      </c>
      <c r="I239" s="166">
        <v>181</v>
      </c>
      <c r="J239" s="166">
        <f>ROUND(I239*H239,2)</f>
        <v>905</v>
      </c>
      <c r="K239" s="163" t="s">
        <v>177</v>
      </c>
      <c r="L239" s="39"/>
      <c r="M239" s="167" t="s">
        <v>5</v>
      </c>
      <c r="N239" s="168" t="s">
        <v>50</v>
      </c>
      <c r="O239" s="169">
        <v>0.25</v>
      </c>
      <c r="P239" s="169">
        <f>O239*H239</f>
        <v>1.25</v>
      </c>
      <c r="Q239" s="169">
        <v>3.15E-3</v>
      </c>
      <c r="R239" s="169">
        <f>Q239*H239</f>
        <v>1.575E-2</v>
      </c>
      <c r="S239" s="169">
        <v>0</v>
      </c>
      <c r="T239" s="170">
        <f>S239*H239</f>
        <v>0</v>
      </c>
      <c r="AR239" s="24" t="s">
        <v>190</v>
      </c>
      <c r="AT239" s="24" t="s">
        <v>173</v>
      </c>
      <c r="AU239" s="24" t="s">
        <v>90</v>
      </c>
      <c r="AY239" s="24" t="s">
        <v>170</v>
      </c>
      <c r="BE239" s="171">
        <f>IF(N239="základní",J239,0)</f>
        <v>905</v>
      </c>
      <c r="BF239" s="171">
        <f>IF(N239="snížená",J239,0)</f>
        <v>0</v>
      </c>
      <c r="BG239" s="171">
        <f>IF(N239="zákl. přenesená",J239,0)</f>
        <v>0</v>
      </c>
      <c r="BH239" s="171">
        <f>IF(N239="sníž. přenesená",J239,0)</f>
        <v>0</v>
      </c>
      <c r="BI239" s="171">
        <f>IF(N239="nulová",J239,0)</f>
        <v>0</v>
      </c>
      <c r="BJ239" s="24" t="s">
        <v>87</v>
      </c>
      <c r="BK239" s="171">
        <f>ROUND(I239*H239,2)</f>
        <v>905</v>
      </c>
      <c r="BL239" s="24" t="s">
        <v>190</v>
      </c>
      <c r="BM239" s="24" t="s">
        <v>2550</v>
      </c>
    </row>
    <row r="240" spans="2:65" s="12" customFormat="1" ht="13.5">
      <c r="B240" s="172"/>
      <c r="D240" s="173" t="s">
        <v>180</v>
      </c>
      <c r="E240" s="174" t="s">
        <v>5</v>
      </c>
      <c r="F240" s="175" t="s">
        <v>169</v>
      </c>
      <c r="H240" s="176">
        <v>5</v>
      </c>
      <c r="L240" s="172"/>
      <c r="M240" s="177"/>
      <c r="N240" s="178"/>
      <c r="O240" s="178"/>
      <c r="P240" s="178"/>
      <c r="Q240" s="178"/>
      <c r="R240" s="178"/>
      <c r="S240" s="178"/>
      <c r="T240" s="179"/>
      <c r="AT240" s="174" t="s">
        <v>180</v>
      </c>
      <c r="AU240" s="174" t="s">
        <v>90</v>
      </c>
      <c r="AV240" s="12" t="s">
        <v>90</v>
      </c>
      <c r="AW240" s="12" t="s">
        <v>42</v>
      </c>
      <c r="AX240" s="12" t="s">
        <v>87</v>
      </c>
      <c r="AY240" s="174" t="s">
        <v>170</v>
      </c>
    </row>
    <row r="241" spans="2:65" s="1" customFormat="1" ht="25.5" customHeight="1">
      <c r="B241" s="160"/>
      <c r="C241" s="161" t="s">
        <v>615</v>
      </c>
      <c r="D241" s="161" t="s">
        <v>173</v>
      </c>
      <c r="E241" s="162" t="s">
        <v>2551</v>
      </c>
      <c r="F241" s="163" t="s">
        <v>2552</v>
      </c>
      <c r="G241" s="164" t="s">
        <v>305</v>
      </c>
      <c r="H241" s="165">
        <v>0.54600000000000004</v>
      </c>
      <c r="I241" s="166">
        <v>2870</v>
      </c>
      <c r="J241" s="166">
        <f>ROUND(I241*H241,2)</f>
        <v>1567.02</v>
      </c>
      <c r="K241" s="163" t="s">
        <v>177</v>
      </c>
      <c r="L241" s="39"/>
      <c r="M241" s="167" t="s">
        <v>5</v>
      </c>
      <c r="N241" s="168" t="s">
        <v>50</v>
      </c>
      <c r="O241" s="169">
        <v>1.319</v>
      </c>
      <c r="P241" s="169">
        <f>O241*H241</f>
        <v>0.72017399999999998</v>
      </c>
      <c r="Q241" s="169">
        <v>0</v>
      </c>
      <c r="R241" s="169">
        <f>Q241*H241</f>
        <v>0</v>
      </c>
      <c r="S241" s="169">
        <v>0</v>
      </c>
      <c r="T241" s="170">
        <f>S241*H241</f>
        <v>0</v>
      </c>
      <c r="AR241" s="24" t="s">
        <v>190</v>
      </c>
      <c r="AT241" s="24" t="s">
        <v>173</v>
      </c>
      <c r="AU241" s="24" t="s">
        <v>90</v>
      </c>
      <c r="AY241" s="24" t="s">
        <v>170</v>
      </c>
      <c r="BE241" s="171">
        <f>IF(N241="základní",J241,0)</f>
        <v>1567.02</v>
      </c>
      <c r="BF241" s="171">
        <f>IF(N241="snížená",J241,0)</f>
        <v>0</v>
      </c>
      <c r="BG241" s="171">
        <f>IF(N241="zákl. přenesená",J241,0)</f>
        <v>0</v>
      </c>
      <c r="BH241" s="171">
        <f>IF(N241="sníž. přenesená",J241,0)</f>
        <v>0</v>
      </c>
      <c r="BI241" s="171">
        <f>IF(N241="nulová",J241,0)</f>
        <v>0</v>
      </c>
      <c r="BJ241" s="24" t="s">
        <v>87</v>
      </c>
      <c r="BK241" s="171">
        <f>ROUND(I241*H241,2)</f>
        <v>1567.02</v>
      </c>
      <c r="BL241" s="24" t="s">
        <v>190</v>
      </c>
      <c r="BM241" s="24" t="s">
        <v>2553</v>
      </c>
    </row>
    <row r="242" spans="2:65" s="12" customFormat="1" ht="13.5">
      <c r="B242" s="172"/>
      <c r="D242" s="173" t="s">
        <v>180</v>
      </c>
      <c r="E242" s="174" t="s">
        <v>5</v>
      </c>
      <c r="F242" s="175" t="s">
        <v>2554</v>
      </c>
      <c r="H242" s="176">
        <v>0.54600000000000004</v>
      </c>
      <c r="L242" s="172"/>
      <c r="M242" s="177"/>
      <c r="N242" s="178"/>
      <c r="O242" s="178"/>
      <c r="P242" s="178"/>
      <c r="Q242" s="178"/>
      <c r="R242" s="178"/>
      <c r="S242" s="178"/>
      <c r="T242" s="179"/>
      <c r="AT242" s="174" t="s">
        <v>180</v>
      </c>
      <c r="AU242" s="174" t="s">
        <v>90</v>
      </c>
      <c r="AV242" s="12" t="s">
        <v>90</v>
      </c>
      <c r="AW242" s="12" t="s">
        <v>42</v>
      </c>
      <c r="AX242" s="12" t="s">
        <v>87</v>
      </c>
      <c r="AY242" s="174" t="s">
        <v>170</v>
      </c>
    </row>
    <row r="243" spans="2:65" s="1" customFormat="1" ht="16.5" customHeight="1">
      <c r="B243" s="160"/>
      <c r="C243" s="161" t="s">
        <v>627</v>
      </c>
      <c r="D243" s="161" t="s">
        <v>173</v>
      </c>
      <c r="E243" s="162" t="s">
        <v>2555</v>
      </c>
      <c r="F243" s="163" t="s">
        <v>2556</v>
      </c>
      <c r="G243" s="164" t="s">
        <v>257</v>
      </c>
      <c r="H243" s="165">
        <v>2.1829999999999998</v>
      </c>
      <c r="I243" s="166">
        <v>330</v>
      </c>
      <c r="J243" s="166">
        <f>ROUND(I243*H243,2)</f>
        <v>720.39</v>
      </c>
      <c r="K243" s="163" t="s">
        <v>177</v>
      </c>
      <c r="L243" s="39"/>
      <c r="M243" s="167" t="s">
        <v>5</v>
      </c>
      <c r="N243" s="168" t="s">
        <v>50</v>
      </c>
      <c r="O243" s="169">
        <v>0.96299999999999997</v>
      </c>
      <c r="P243" s="169">
        <f>O243*H243</f>
        <v>2.1022289999999999</v>
      </c>
      <c r="Q243" s="169">
        <v>4.0200000000000001E-3</v>
      </c>
      <c r="R243" s="169">
        <f>Q243*H243</f>
        <v>8.7756599999999994E-3</v>
      </c>
      <c r="S243" s="169">
        <v>0</v>
      </c>
      <c r="T243" s="170">
        <f>S243*H243</f>
        <v>0</v>
      </c>
      <c r="AR243" s="24" t="s">
        <v>190</v>
      </c>
      <c r="AT243" s="24" t="s">
        <v>173</v>
      </c>
      <c r="AU243" s="24" t="s">
        <v>90</v>
      </c>
      <c r="AY243" s="24" t="s">
        <v>170</v>
      </c>
      <c r="BE243" s="171">
        <f>IF(N243="základní",J243,0)</f>
        <v>720.39</v>
      </c>
      <c r="BF243" s="171">
        <f>IF(N243="snížená",J243,0)</f>
        <v>0</v>
      </c>
      <c r="BG243" s="171">
        <f>IF(N243="zákl. přenesená",J243,0)</f>
        <v>0</v>
      </c>
      <c r="BH243" s="171">
        <f>IF(N243="sníž. přenesená",J243,0)</f>
        <v>0</v>
      </c>
      <c r="BI243" s="171">
        <f>IF(N243="nulová",J243,0)</f>
        <v>0</v>
      </c>
      <c r="BJ243" s="24" t="s">
        <v>87</v>
      </c>
      <c r="BK243" s="171">
        <f>ROUND(I243*H243,2)</f>
        <v>720.39</v>
      </c>
      <c r="BL243" s="24" t="s">
        <v>190</v>
      </c>
      <c r="BM243" s="24" t="s">
        <v>2557</v>
      </c>
    </row>
    <row r="244" spans="2:65" s="12" customFormat="1" ht="13.5">
      <c r="B244" s="172"/>
      <c r="D244" s="173" t="s">
        <v>180</v>
      </c>
      <c r="E244" s="174" t="s">
        <v>5</v>
      </c>
      <c r="F244" s="175" t="s">
        <v>2558</v>
      </c>
      <c r="H244" s="176">
        <v>2.1829999999999998</v>
      </c>
      <c r="L244" s="172"/>
      <c r="M244" s="177"/>
      <c r="N244" s="178"/>
      <c r="O244" s="178"/>
      <c r="P244" s="178"/>
      <c r="Q244" s="178"/>
      <c r="R244" s="178"/>
      <c r="S244" s="178"/>
      <c r="T244" s="179"/>
      <c r="AT244" s="174" t="s">
        <v>180</v>
      </c>
      <c r="AU244" s="174" t="s">
        <v>90</v>
      </c>
      <c r="AV244" s="12" t="s">
        <v>90</v>
      </c>
      <c r="AW244" s="12" t="s">
        <v>42</v>
      </c>
      <c r="AX244" s="12" t="s">
        <v>87</v>
      </c>
      <c r="AY244" s="174" t="s">
        <v>170</v>
      </c>
    </row>
    <row r="245" spans="2:65" s="1" customFormat="1" ht="16.5" customHeight="1">
      <c r="B245" s="160"/>
      <c r="C245" s="161" t="s">
        <v>634</v>
      </c>
      <c r="D245" s="161" t="s">
        <v>173</v>
      </c>
      <c r="E245" s="162" t="s">
        <v>688</v>
      </c>
      <c r="F245" s="163" t="s">
        <v>689</v>
      </c>
      <c r="G245" s="164" t="s">
        <v>282</v>
      </c>
      <c r="H245" s="165">
        <v>344.35</v>
      </c>
      <c r="I245" s="166">
        <v>11.5</v>
      </c>
      <c r="J245" s="166">
        <f>ROUND(I245*H245,2)</f>
        <v>3960.03</v>
      </c>
      <c r="K245" s="163" t="s">
        <v>177</v>
      </c>
      <c r="L245" s="39"/>
      <c r="M245" s="167" t="s">
        <v>5</v>
      </c>
      <c r="N245" s="168" t="s">
        <v>50</v>
      </c>
      <c r="O245" s="169">
        <v>2.5000000000000001E-2</v>
      </c>
      <c r="P245" s="169">
        <f>O245*H245</f>
        <v>8.6087500000000006</v>
      </c>
      <c r="Q245" s="169">
        <v>9.0000000000000006E-5</v>
      </c>
      <c r="R245" s="169">
        <f>Q245*H245</f>
        <v>3.0991500000000005E-2</v>
      </c>
      <c r="S245" s="169">
        <v>0</v>
      </c>
      <c r="T245" s="170">
        <f>S245*H245</f>
        <v>0</v>
      </c>
      <c r="AR245" s="24" t="s">
        <v>190</v>
      </c>
      <c r="AT245" s="24" t="s">
        <v>173</v>
      </c>
      <c r="AU245" s="24" t="s">
        <v>90</v>
      </c>
      <c r="AY245" s="24" t="s">
        <v>170</v>
      </c>
      <c r="BE245" s="171">
        <f>IF(N245="základní",J245,0)</f>
        <v>3960.03</v>
      </c>
      <c r="BF245" s="171">
        <f>IF(N245="snížená",J245,0)</f>
        <v>0</v>
      </c>
      <c r="BG245" s="171">
        <f>IF(N245="zákl. přenesená",J245,0)</f>
        <v>0</v>
      </c>
      <c r="BH245" s="171">
        <f>IF(N245="sníž. přenesená",J245,0)</f>
        <v>0</v>
      </c>
      <c r="BI245" s="171">
        <f>IF(N245="nulová",J245,0)</f>
        <v>0</v>
      </c>
      <c r="BJ245" s="24" t="s">
        <v>87</v>
      </c>
      <c r="BK245" s="171">
        <f>ROUND(I245*H245,2)</f>
        <v>3960.03</v>
      </c>
      <c r="BL245" s="24" t="s">
        <v>190</v>
      </c>
      <c r="BM245" s="24" t="s">
        <v>2559</v>
      </c>
    </row>
    <row r="246" spans="2:65" s="12" customFormat="1" ht="13.5">
      <c r="B246" s="172"/>
      <c r="D246" s="173" t="s">
        <v>180</v>
      </c>
      <c r="E246" s="174" t="s">
        <v>5</v>
      </c>
      <c r="F246" s="175" t="s">
        <v>2453</v>
      </c>
      <c r="H246" s="176">
        <v>344.35</v>
      </c>
      <c r="L246" s="172"/>
      <c r="M246" s="177"/>
      <c r="N246" s="178"/>
      <c r="O246" s="178"/>
      <c r="P246" s="178"/>
      <c r="Q246" s="178"/>
      <c r="R246" s="178"/>
      <c r="S246" s="178"/>
      <c r="T246" s="179"/>
      <c r="AT246" s="174" t="s">
        <v>180</v>
      </c>
      <c r="AU246" s="174" t="s">
        <v>90</v>
      </c>
      <c r="AV246" s="12" t="s">
        <v>90</v>
      </c>
      <c r="AW246" s="12" t="s">
        <v>42</v>
      </c>
      <c r="AX246" s="12" t="s">
        <v>87</v>
      </c>
      <c r="AY246" s="174" t="s">
        <v>170</v>
      </c>
    </row>
    <row r="247" spans="2:65" s="1" customFormat="1" ht="16.5" customHeight="1">
      <c r="B247" s="160"/>
      <c r="C247" s="161" t="s">
        <v>638</v>
      </c>
      <c r="D247" s="161" t="s">
        <v>173</v>
      </c>
      <c r="E247" s="162" t="s">
        <v>2560</v>
      </c>
      <c r="F247" s="163" t="s">
        <v>2561</v>
      </c>
      <c r="G247" s="164" t="s">
        <v>487</v>
      </c>
      <c r="H247" s="165">
        <v>1</v>
      </c>
      <c r="I247" s="166">
        <v>15648</v>
      </c>
      <c r="J247" s="166">
        <f>ROUND(I247*H247,2)</f>
        <v>15648</v>
      </c>
      <c r="K247" s="163" t="s">
        <v>5</v>
      </c>
      <c r="L247" s="39"/>
      <c r="M247" s="167" t="s">
        <v>5</v>
      </c>
      <c r="N247" s="168" t="s">
        <v>50</v>
      </c>
      <c r="O247" s="169">
        <v>0</v>
      </c>
      <c r="P247" s="169">
        <f>O247*H247</f>
        <v>0</v>
      </c>
      <c r="Q247" s="169">
        <v>0</v>
      </c>
      <c r="R247" s="169">
        <f>Q247*H247</f>
        <v>0</v>
      </c>
      <c r="S247" s="169">
        <v>0</v>
      </c>
      <c r="T247" s="170">
        <f>S247*H247</f>
        <v>0</v>
      </c>
      <c r="AR247" s="24" t="s">
        <v>190</v>
      </c>
      <c r="AT247" s="24" t="s">
        <v>173</v>
      </c>
      <c r="AU247" s="24" t="s">
        <v>90</v>
      </c>
      <c r="AY247" s="24" t="s">
        <v>170</v>
      </c>
      <c r="BE247" s="171">
        <f>IF(N247="základní",J247,0)</f>
        <v>15648</v>
      </c>
      <c r="BF247" s="171">
        <f>IF(N247="snížená",J247,0)</f>
        <v>0</v>
      </c>
      <c r="BG247" s="171">
        <f>IF(N247="zákl. přenesená",J247,0)</f>
        <v>0</v>
      </c>
      <c r="BH247" s="171">
        <f>IF(N247="sníž. přenesená",J247,0)</f>
        <v>0</v>
      </c>
      <c r="BI247" s="171">
        <f>IF(N247="nulová",J247,0)</f>
        <v>0</v>
      </c>
      <c r="BJ247" s="24" t="s">
        <v>87</v>
      </c>
      <c r="BK247" s="171">
        <f>ROUND(I247*H247,2)</f>
        <v>15648</v>
      </c>
      <c r="BL247" s="24" t="s">
        <v>190</v>
      </c>
      <c r="BM247" s="24" t="s">
        <v>2562</v>
      </c>
    </row>
    <row r="248" spans="2:65" s="12" customFormat="1" ht="13.5">
      <c r="B248" s="172"/>
      <c r="D248" s="173" t="s">
        <v>180</v>
      </c>
      <c r="E248" s="174" t="s">
        <v>5</v>
      </c>
      <c r="F248" s="175" t="s">
        <v>87</v>
      </c>
      <c r="H248" s="176">
        <v>1</v>
      </c>
      <c r="L248" s="172"/>
      <c r="M248" s="177"/>
      <c r="N248" s="178"/>
      <c r="O248" s="178"/>
      <c r="P248" s="178"/>
      <c r="Q248" s="178"/>
      <c r="R248" s="178"/>
      <c r="S248" s="178"/>
      <c r="T248" s="179"/>
      <c r="AT248" s="174" t="s">
        <v>180</v>
      </c>
      <c r="AU248" s="174" t="s">
        <v>90</v>
      </c>
      <c r="AV248" s="12" t="s">
        <v>90</v>
      </c>
      <c r="AW248" s="12" t="s">
        <v>42</v>
      </c>
      <c r="AX248" s="12" t="s">
        <v>87</v>
      </c>
      <c r="AY248" s="174" t="s">
        <v>170</v>
      </c>
    </row>
    <row r="249" spans="2:65" s="1" customFormat="1" ht="16.5" customHeight="1">
      <c r="B249" s="160"/>
      <c r="C249" s="161" t="s">
        <v>643</v>
      </c>
      <c r="D249" s="161" t="s">
        <v>173</v>
      </c>
      <c r="E249" s="162" t="s">
        <v>2563</v>
      </c>
      <c r="F249" s="163" t="s">
        <v>2564</v>
      </c>
      <c r="G249" s="164" t="s">
        <v>487</v>
      </c>
      <c r="H249" s="165">
        <v>1</v>
      </c>
      <c r="I249" s="166">
        <v>3500</v>
      </c>
      <c r="J249" s="166">
        <f>ROUND(I249*H249,2)</f>
        <v>3500</v>
      </c>
      <c r="K249" s="163" t="s">
        <v>5</v>
      </c>
      <c r="L249" s="39"/>
      <c r="M249" s="167" t="s">
        <v>5</v>
      </c>
      <c r="N249" s="168" t="s">
        <v>50</v>
      </c>
      <c r="O249" s="169">
        <v>0</v>
      </c>
      <c r="P249" s="169">
        <f>O249*H249</f>
        <v>0</v>
      </c>
      <c r="Q249" s="169">
        <v>0</v>
      </c>
      <c r="R249" s="169">
        <f>Q249*H249</f>
        <v>0</v>
      </c>
      <c r="S249" s="169">
        <v>0</v>
      </c>
      <c r="T249" s="170">
        <f>S249*H249</f>
        <v>0</v>
      </c>
      <c r="AR249" s="24" t="s">
        <v>190</v>
      </c>
      <c r="AT249" s="24" t="s">
        <v>173</v>
      </c>
      <c r="AU249" s="24" t="s">
        <v>90</v>
      </c>
      <c r="AY249" s="24" t="s">
        <v>170</v>
      </c>
      <c r="BE249" s="171">
        <f>IF(N249="základní",J249,0)</f>
        <v>3500</v>
      </c>
      <c r="BF249" s="171">
        <f>IF(N249="snížená",J249,0)</f>
        <v>0</v>
      </c>
      <c r="BG249" s="171">
        <f>IF(N249="zákl. přenesená",J249,0)</f>
        <v>0</v>
      </c>
      <c r="BH249" s="171">
        <f>IF(N249="sníž. přenesená",J249,0)</f>
        <v>0</v>
      </c>
      <c r="BI249" s="171">
        <f>IF(N249="nulová",J249,0)</f>
        <v>0</v>
      </c>
      <c r="BJ249" s="24" t="s">
        <v>87</v>
      </c>
      <c r="BK249" s="171">
        <f>ROUND(I249*H249,2)</f>
        <v>3500</v>
      </c>
      <c r="BL249" s="24" t="s">
        <v>190</v>
      </c>
      <c r="BM249" s="24" t="s">
        <v>2565</v>
      </c>
    </row>
    <row r="250" spans="2:65" s="12" customFormat="1" ht="13.5">
      <c r="B250" s="172"/>
      <c r="D250" s="173" t="s">
        <v>180</v>
      </c>
      <c r="E250" s="174" t="s">
        <v>5</v>
      </c>
      <c r="F250" s="175" t="s">
        <v>87</v>
      </c>
      <c r="H250" s="176">
        <v>1</v>
      </c>
      <c r="L250" s="172"/>
      <c r="M250" s="177"/>
      <c r="N250" s="178"/>
      <c r="O250" s="178"/>
      <c r="P250" s="178"/>
      <c r="Q250" s="178"/>
      <c r="R250" s="178"/>
      <c r="S250" s="178"/>
      <c r="T250" s="179"/>
      <c r="AT250" s="174" t="s">
        <v>180</v>
      </c>
      <c r="AU250" s="174" t="s">
        <v>90</v>
      </c>
      <c r="AV250" s="12" t="s">
        <v>90</v>
      </c>
      <c r="AW250" s="12" t="s">
        <v>42</v>
      </c>
      <c r="AX250" s="12" t="s">
        <v>87</v>
      </c>
      <c r="AY250" s="174" t="s">
        <v>170</v>
      </c>
    </row>
    <row r="251" spans="2:65" s="1" customFormat="1" ht="16.5" customHeight="1">
      <c r="B251" s="160"/>
      <c r="C251" s="161" t="s">
        <v>648</v>
      </c>
      <c r="D251" s="161" t="s">
        <v>173</v>
      </c>
      <c r="E251" s="162" t="s">
        <v>1980</v>
      </c>
      <c r="F251" s="163" t="s">
        <v>2566</v>
      </c>
      <c r="G251" s="164" t="s">
        <v>487</v>
      </c>
      <c r="H251" s="165">
        <v>1</v>
      </c>
      <c r="I251" s="166">
        <v>8500</v>
      </c>
      <c r="J251" s="166">
        <f>ROUND(I251*H251,2)</f>
        <v>8500</v>
      </c>
      <c r="K251" s="163" t="s">
        <v>5</v>
      </c>
      <c r="L251" s="39"/>
      <c r="M251" s="167" t="s">
        <v>5</v>
      </c>
      <c r="N251" s="168" t="s">
        <v>50</v>
      </c>
      <c r="O251" s="169">
        <v>0</v>
      </c>
      <c r="P251" s="169">
        <f>O251*H251</f>
        <v>0</v>
      </c>
      <c r="Q251" s="169">
        <v>0</v>
      </c>
      <c r="R251" s="169">
        <f>Q251*H251</f>
        <v>0</v>
      </c>
      <c r="S251" s="169">
        <v>0</v>
      </c>
      <c r="T251" s="170">
        <f>S251*H251</f>
        <v>0</v>
      </c>
      <c r="AR251" s="24" t="s">
        <v>190</v>
      </c>
      <c r="AT251" s="24" t="s">
        <v>173</v>
      </c>
      <c r="AU251" s="24" t="s">
        <v>90</v>
      </c>
      <c r="AY251" s="24" t="s">
        <v>170</v>
      </c>
      <c r="BE251" s="171">
        <f>IF(N251="základní",J251,0)</f>
        <v>8500</v>
      </c>
      <c r="BF251" s="171">
        <f>IF(N251="snížená",J251,0)</f>
        <v>0</v>
      </c>
      <c r="BG251" s="171">
        <f>IF(N251="zákl. přenesená",J251,0)</f>
        <v>0</v>
      </c>
      <c r="BH251" s="171">
        <f>IF(N251="sníž. přenesená",J251,0)</f>
        <v>0</v>
      </c>
      <c r="BI251" s="171">
        <f>IF(N251="nulová",J251,0)</f>
        <v>0</v>
      </c>
      <c r="BJ251" s="24" t="s">
        <v>87</v>
      </c>
      <c r="BK251" s="171">
        <f>ROUND(I251*H251,2)</f>
        <v>8500</v>
      </c>
      <c r="BL251" s="24" t="s">
        <v>190</v>
      </c>
      <c r="BM251" s="24" t="s">
        <v>2567</v>
      </c>
    </row>
    <row r="252" spans="2:65" s="12" customFormat="1" ht="13.5">
      <c r="B252" s="172"/>
      <c r="D252" s="173" t="s">
        <v>180</v>
      </c>
      <c r="E252" s="174" t="s">
        <v>5</v>
      </c>
      <c r="F252" s="175" t="s">
        <v>87</v>
      </c>
      <c r="H252" s="176">
        <v>1</v>
      </c>
      <c r="L252" s="172"/>
      <c r="M252" s="177"/>
      <c r="N252" s="178"/>
      <c r="O252" s="178"/>
      <c r="P252" s="178"/>
      <c r="Q252" s="178"/>
      <c r="R252" s="178"/>
      <c r="S252" s="178"/>
      <c r="T252" s="179"/>
      <c r="AT252" s="174" t="s">
        <v>180</v>
      </c>
      <c r="AU252" s="174" t="s">
        <v>90</v>
      </c>
      <c r="AV252" s="12" t="s">
        <v>90</v>
      </c>
      <c r="AW252" s="12" t="s">
        <v>42</v>
      </c>
      <c r="AX252" s="12" t="s">
        <v>87</v>
      </c>
      <c r="AY252" s="174" t="s">
        <v>170</v>
      </c>
    </row>
    <row r="253" spans="2:65" s="11" customFormat="1" ht="29.85" customHeight="1">
      <c r="B253" s="148"/>
      <c r="D253" s="149" t="s">
        <v>78</v>
      </c>
      <c r="E253" s="158" t="s">
        <v>211</v>
      </c>
      <c r="F253" s="158" t="s">
        <v>696</v>
      </c>
      <c r="J253" s="159">
        <f>BK253</f>
        <v>2833.6</v>
      </c>
      <c r="L253" s="148"/>
      <c r="M253" s="152"/>
      <c r="N253" s="153"/>
      <c r="O253" s="153"/>
      <c r="P253" s="154">
        <f>SUM(P254:P257)</f>
        <v>0.216</v>
      </c>
      <c r="Q253" s="153"/>
      <c r="R253" s="154">
        <f>SUM(R254:R257)</f>
        <v>1.2960000000000001E-4</v>
      </c>
      <c r="S253" s="153"/>
      <c r="T253" s="155">
        <f>SUM(T254:T257)</f>
        <v>6.3599999999999993E-3</v>
      </c>
      <c r="AR253" s="149" t="s">
        <v>87</v>
      </c>
      <c r="AT253" s="156" t="s">
        <v>78</v>
      </c>
      <c r="AU253" s="156" t="s">
        <v>87</v>
      </c>
      <c r="AY253" s="149" t="s">
        <v>170</v>
      </c>
      <c r="BK253" s="157">
        <f>SUM(BK254:BK257)</f>
        <v>2833.6</v>
      </c>
    </row>
    <row r="254" spans="2:65" s="1" customFormat="1" ht="25.5" customHeight="1">
      <c r="B254" s="160"/>
      <c r="C254" s="161" t="s">
        <v>653</v>
      </c>
      <c r="D254" s="161" t="s">
        <v>173</v>
      </c>
      <c r="E254" s="162" t="s">
        <v>2568</v>
      </c>
      <c r="F254" s="163" t="s">
        <v>2569</v>
      </c>
      <c r="G254" s="164" t="s">
        <v>282</v>
      </c>
      <c r="H254" s="165">
        <v>0.12</v>
      </c>
      <c r="I254" s="166">
        <v>2780</v>
      </c>
      <c r="J254" s="166">
        <f>ROUND(I254*H254,2)</f>
        <v>333.6</v>
      </c>
      <c r="K254" s="163" t="s">
        <v>177</v>
      </c>
      <c r="L254" s="39"/>
      <c r="M254" s="167" t="s">
        <v>5</v>
      </c>
      <c r="N254" s="168" t="s">
        <v>50</v>
      </c>
      <c r="O254" s="169">
        <v>1.8</v>
      </c>
      <c r="P254" s="169">
        <f>O254*H254</f>
        <v>0.216</v>
      </c>
      <c r="Q254" s="169">
        <v>1.08E-3</v>
      </c>
      <c r="R254" s="169">
        <f>Q254*H254</f>
        <v>1.2960000000000001E-4</v>
      </c>
      <c r="S254" s="169">
        <v>5.2999999999999999E-2</v>
      </c>
      <c r="T254" s="170">
        <f>S254*H254</f>
        <v>6.3599999999999993E-3</v>
      </c>
      <c r="AR254" s="24" t="s">
        <v>190</v>
      </c>
      <c r="AT254" s="24" t="s">
        <v>173</v>
      </c>
      <c r="AU254" s="24" t="s">
        <v>90</v>
      </c>
      <c r="AY254" s="24" t="s">
        <v>170</v>
      </c>
      <c r="BE254" s="171">
        <f>IF(N254="základní",J254,0)</f>
        <v>333.6</v>
      </c>
      <c r="BF254" s="171">
        <f>IF(N254="snížená",J254,0)</f>
        <v>0</v>
      </c>
      <c r="BG254" s="171">
        <f>IF(N254="zákl. přenesená",J254,0)</f>
        <v>0</v>
      </c>
      <c r="BH254" s="171">
        <f>IF(N254="sníž. přenesená",J254,0)</f>
        <v>0</v>
      </c>
      <c r="BI254" s="171">
        <f>IF(N254="nulová",J254,0)</f>
        <v>0</v>
      </c>
      <c r="BJ254" s="24" t="s">
        <v>87</v>
      </c>
      <c r="BK254" s="171">
        <f>ROUND(I254*H254,2)</f>
        <v>333.6</v>
      </c>
      <c r="BL254" s="24" t="s">
        <v>190</v>
      </c>
      <c r="BM254" s="24" t="s">
        <v>2570</v>
      </c>
    </row>
    <row r="255" spans="2:65" s="12" customFormat="1" ht="13.5">
      <c r="B255" s="172"/>
      <c r="D255" s="173" t="s">
        <v>180</v>
      </c>
      <c r="E255" s="174" t="s">
        <v>5</v>
      </c>
      <c r="F255" s="175" t="s">
        <v>2571</v>
      </c>
      <c r="H255" s="176">
        <v>0.12</v>
      </c>
      <c r="L255" s="172"/>
      <c r="M255" s="177"/>
      <c r="N255" s="178"/>
      <c r="O255" s="178"/>
      <c r="P255" s="178"/>
      <c r="Q255" s="178"/>
      <c r="R255" s="178"/>
      <c r="S255" s="178"/>
      <c r="T255" s="179"/>
      <c r="AT255" s="174" t="s">
        <v>180</v>
      </c>
      <c r="AU255" s="174" t="s">
        <v>90</v>
      </c>
      <c r="AV255" s="12" t="s">
        <v>90</v>
      </c>
      <c r="AW255" s="12" t="s">
        <v>42</v>
      </c>
      <c r="AX255" s="12" t="s">
        <v>87</v>
      </c>
      <c r="AY255" s="174" t="s">
        <v>170</v>
      </c>
    </row>
    <row r="256" spans="2:65" s="1" customFormat="1" ht="16.5" customHeight="1">
      <c r="B256" s="160"/>
      <c r="C256" s="161" t="s">
        <v>657</v>
      </c>
      <c r="D256" s="161" t="s">
        <v>173</v>
      </c>
      <c r="E256" s="162" t="s">
        <v>2572</v>
      </c>
      <c r="F256" s="163" t="s">
        <v>2573</v>
      </c>
      <c r="G256" s="164" t="s">
        <v>487</v>
      </c>
      <c r="H256" s="165">
        <v>1</v>
      </c>
      <c r="I256" s="166">
        <v>2500</v>
      </c>
      <c r="J256" s="166">
        <f>ROUND(I256*H256,2)</f>
        <v>2500</v>
      </c>
      <c r="K256" s="163" t="s">
        <v>5</v>
      </c>
      <c r="L256" s="39"/>
      <c r="M256" s="167" t="s">
        <v>5</v>
      </c>
      <c r="N256" s="168" t="s">
        <v>50</v>
      </c>
      <c r="O256" s="169">
        <v>0</v>
      </c>
      <c r="P256" s="169">
        <f>O256*H256</f>
        <v>0</v>
      </c>
      <c r="Q256" s="169">
        <v>0</v>
      </c>
      <c r="R256" s="169">
        <f>Q256*H256</f>
        <v>0</v>
      </c>
      <c r="S256" s="169">
        <v>0</v>
      </c>
      <c r="T256" s="170">
        <f>S256*H256</f>
        <v>0</v>
      </c>
      <c r="AR256" s="24" t="s">
        <v>190</v>
      </c>
      <c r="AT256" s="24" t="s">
        <v>173</v>
      </c>
      <c r="AU256" s="24" t="s">
        <v>90</v>
      </c>
      <c r="AY256" s="24" t="s">
        <v>170</v>
      </c>
      <c r="BE256" s="171">
        <f>IF(N256="základní",J256,0)</f>
        <v>2500</v>
      </c>
      <c r="BF256" s="171">
        <f>IF(N256="snížená",J256,0)</f>
        <v>0</v>
      </c>
      <c r="BG256" s="171">
        <f>IF(N256="zákl. přenesená",J256,0)</f>
        <v>0</v>
      </c>
      <c r="BH256" s="171">
        <f>IF(N256="sníž. přenesená",J256,0)</f>
        <v>0</v>
      </c>
      <c r="BI256" s="171">
        <f>IF(N256="nulová",J256,0)</f>
        <v>0</v>
      </c>
      <c r="BJ256" s="24" t="s">
        <v>87</v>
      </c>
      <c r="BK256" s="171">
        <f>ROUND(I256*H256,2)</f>
        <v>2500</v>
      </c>
      <c r="BL256" s="24" t="s">
        <v>190</v>
      </c>
      <c r="BM256" s="24" t="s">
        <v>2574</v>
      </c>
    </row>
    <row r="257" spans="2:65" s="12" customFormat="1" ht="13.5">
      <c r="B257" s="172"/>
      <c r="D257" s="173" t="s">
        <v>180</v>
      </c>
      <c r="E257" s="174" t="s">
        <v>5</v>
      </c>
      <c r="F257" s="175" t="s">
        <v>87</v>
      </c>
      <c r="H257" s="176">
        <v>1</v>
      </c>
      <c r="L257" s="172"/>
      <c r="M257" s="177"/>
      <c r="N257" s="178"/>
      <c r="O257" s="178"/>
      <c r="P257" s="178"/>
      <c r="Q257" s="178"/>
      <c r="R257" s="178"/>
      <c r="S257" s="178"/>
      <c r="T257" s="179"/>
      <c r="AT257" s="174" t="s">
        <v>180</v>
      </c>
      <c r="AU257" s="174" t="s">
        <v>90</v>
      </c>
      <c r="AV257" s="12" t="s">
        <v>90</v>
      </c>
      <c r="AW257" s="12" t="s">
        <v>42</v>
      </c>
      <c r="AX257" s="12" t="s">
        <v>87</v>
      </c>
      <c r="AY257" s="174" t="s">
        <v>170</v>
      </c>
    </row>
    <row r="258" spans="2:65" s="11" customFormat="1" ht="29.85" customHeight="1">
      <c r="B258" s="148"/>
      <c r="D258" s="149" t="s">
        <v>78</v>
      </c>
      <c r="E258" s="158" t="s">
        <v>711</v>
      </c>
      <c r="F258" s="158" t="s">
        <v>712</v>
      </c>
      <c r="J258" s="159">
        <f>BK258</f>
        <v>267.67</v>
      </c>
      <c r="L258" s="148"/>
      <c r="M258" s="152"/>
      <c r="N258" s="153"/>
      <c r="O258" s="153"/>
      <c r="P258" s="154">
        <f>SUM(P259:P263)</f>
        <v>0.123392</v>
      </c>
      <c r="Q258" s="153"/>
      <c r="R258" s="154">
        <f>SUM(R259:R263)</f>
        <v>0</v>
      </c>
      <c r="S258" s="153"/>
      <c r="T258" s="155">
        <f>SUM(T259:T263)</f>
        <v>0</v>
      </c>
      <c r="AR258" s="149" t="s">
        <v>87</v>
      </c>
      <c r="AT258" s="156" t="s">
        <v>78</v>
      </c>
      <c r="AU258" s="156" t="s">
        <v>87</v>
      </c>
      <c r="AY258" s="149" t="s">
        <v>170</v>
      </c>
      <c r="BK258" s="157">
        <f>SUM(BK259:BK263)</f>
        <v>267.67</v>
      </c>
    </row>
    <row r="259" spans="2:65" s="1" customFormat="1" ht="25.5" customHeight="1">
      <c r="B259" s="160"/>
      <c r="C259" s="161" t="s">
        <v>661</v>
      </c>
      <c r="D259" s="161" t="s">
        <v>173</v>
      </c>
      <c r="E259" s="162" t="s">
        <v>2575</v>
      </c>
      <c r="F259" s="163" t="s">
        <v>2576</v>
      </c>
      <c r="G259" s="164" t="s">
        <v>422</v>
      </c>
      <c r="H259" s="165">
        <v>0.25600000000000001</v>
      </c>
      <c r="I259" s="166">
        <v>95.9</v>
      </c>
      <c r="J259" s="166">
        <f>ROUND(I259*H259,2)</f>
        <v>24.55</v>
      </c>
      <c r="K259" s="163" t="s">
        <v>177</v>
      </c>
      <c r="L259" s="39"/>
      <c r="M259" s="167" t="s">
        <v>5</v>
      </c>
      <c r="N259" s="168" t="s">
        <v>50</v>
      </c>
      <c r="O259" s="169">
        <v>0.08</v>
      </c>
      <c r="P259" s="169">
        <f>O259*H259</f>
        <v>2.0480000000000002E-2</v>
      </c>
      <c r="Q259" s="169">
        <v>0</v>
      </c>
      <c r="R259" s="169">
        <f>Q259*H259</f>
        <v>0</v>
      </c>
      <c r="S259" s="169">
        <v>0</v>
      </c>
      <c r="T259" s="170">
        <f>S259*H259</f>
        <v>0</v>
      </c>
      <c r="AR259" s="24" t="s">
        <v>190</v>
      </c>
      <c r="AT259" s="24" t="s">
        <v>173</v>
      </c>
      <c r="AU259" s="24" t="s">
        <v>90</v>
      </c>
      <c r="AY259" s="24" t="s">
        <v>170</v>
      </c>
      <c r="BE259" s="171">
        <f>IF(N259="základní",J259,0)</f>
        <v>24.55</v>
      </c>
      <c r="BF259" s="171">
        <f>IF(N259="snížená",J259,0)</f>
        <v>0</v>
      </c>
      <c r="BG259" s="171">
        <f>IF(N259="zákl. přenesená",J259,0)</f>
        <v>0</v>
      </c>
      <c r="BH259" s="171">
        <f>IF(N259="sníž. přenesená",J259,0)</f>
        <v>0</v>
      </c>
      <c r="BI259" s="171">
        <f>IF(N259="nulová",J259,0)</f>
        <v>0</v>
      </c>
      <c r="BJ259" s="24" t="s">
        <v>87</v>
      </c>
      <c r="BK259" s="171">
        <f>ROUND(I259*H259,2)</f>
        <v>24.55</v>
      </c>
      <c r="BL259" s="24" t="s">
        <v>190</v>
      </c>
      <c r="BM259" s="24" t="s">
        <v>2577</v>
      </c>
    </row>
    <row r="260" spans="2:65" s="1" customFormat="1" ht="38.25" customHeight="1">
      <c r="B260" s="160"/>
      <c r="C260" s="161" t="s">
        <v>666</v>
      </c>
      <c r="D260" s="161" t="s">
        <v>173</v>
      </c>
      <c r="E260" s="162" t="s">
        <v>2578</v>
      </c>
      <c r="F260" s="163" t="s">
        <v>2579</v>
      </c>
      <c r="G260" s="164" t="s">
        <v>422</v>
      </c>
      <c r="H260" s="165">
        <v>4.8639999999999999</v>
      </c>
      <c r="I260" s="166">
        <v>10.8</v>
      </c>
      <c r="J260" s="166">
        <f>ROUND(I260*H260,2)</f>
        <v>52.53</v>
      </c>
      <c r="K260" s="163" t="s">
        <v>177</v>
      </c>
      <c r="L260" s="39"/>
      <c r="M260" s="167" t="s">
        <v>5</v>
      </c>
      <c r="N260" s="168" t="s">
        <v>50</v>
      </c>
      <c r="O260" s="169">
        <v>1.4E-2</v>
      </c>
      <c r="P260" s="169">
        <f>O260*H260</f>
        <v>6.8096000000000004E-2</v>
      </c>
      <c r="Q260" s="169">
        <v>0</v>
      </c>
      <c r="R260" s="169">
        <f>Q260*H260</f>
        <v>0</v>
      </c>
      <c r="S260" s="169">
        <v>0</v>
      </c>
      <c r="T260" s="170">
        <f>S260*H260</f>
        <v>0</v>
      </c>
      <c r="AR260" s="24" t="s">
        <v>190</v>
      </c>
      <c r="AT260" s="24" t="s">
        <v>173</v>
      </c>
      <c r="AU260" s="24" t="s">
        <v>90</v>
      </c>
      <c r="AY260" s="24" t="s">
        <v>170</v>
      </c>
      <c r="BE260" s="171">
        <f>IF(N260="základní",J260,0)</f>
        <v>52.53</v>
      </c>
      <c r="BF260" s="171">
        <f>IF(N260="snížená",J260,0)</f>
        <v>0</v>
      </c>
      <c r="BG260" s="171">
        <f>IF(N260="zákl. přenesená",J260,0)</f>
        <v>0</v>
      </c>
      <c r="BH260" s="171">
        <f>IF(N260="sníž. přenesená",J260,0)</f>
        <v>0</v>
      </c>
      <c r="BI260" s="171">
        <f>IF(N260="nulová",J260,0)</f>
        <v>0</v>
      </c>
      <c r="BJ260" s="24" t="s">
        <v>87</v>
      </c>
      <c r="BK260" s="171">
        <f>ROUND(I260*H260,2)</f>
        <v>52.53</v>
      </c>
      <c r="BL260" s="24" t="s">
        <v>190</v>
      </c>
      <c r="BM260" s="24" t="s">
        <v>2580</v>
      </c>
    </row>
    <row r="261" spans="2:65" s="12" customFormat="1" ht="13.5">
      <c r="B261" s="172"/>
      <c r="D261" s="173" t="s">
        <v>180</v>
      </c>
      <c r="F261" s="175" t="s">
        <v>2581</v>
      </c>
      <c r="H261" s="176">
        <v>4.8639999999999999</v>
      </c>
      <c r="L261" s="172"/>
      <c r="M261" s="177"/>
      <c r="N261" s="178"/>
      <c r="O261" s="178"/>
      <c r="P261" s="178"/>
      <c r="Q261" s="178"/>
      <c r="R261" s="178"/>
      <c r="S261" s="178"/>
      <c r="T261" s="179"/>
      <c r="AT261" s="174" t="s">
        <v>180</v>
      </c>
      <c r="AU261" s="174" t="s">
        <v>90</v>
      </c>
      <c r="AV261" s="12" t="s">
        <v>90</v>
      </c>
      <c r="AW261" s="12" t="s">
        <v>6</v>
      </c>
      <c r="AX261" s="12" t="s">
        <v>87</v>
      </c>
      <c r="AY261" s="174" t="s">
        <v>170</v>
      </c>
    </row>
    <row r="262" spans="2:65" s="1" customFormat="1" ht="25.5" customHeight="1">
      <c r="B262" s="160"/>
      <c r="C262" s="161" t="s">
        <v>670</v>
      </c>
      <c r="D262" s="161" t="s">
        <v>173</v>
      </c>
      <c r="E262" s="162" t="s">
        <v>2582</v>
      </c>
      <c r="F262" s="163" t="s">
        <v>2583</v>
      </c>
      <c r="G262" s="164" t="s">
        <v>422</v>
      </c>
      <c r="H262" s="165">
        <v>0.25600000000000001</v>
      </c>
      <c r="I262" s="166">
        <v>94.5</v>
      </c>
      <c r="J262" s="166">
        <f>ROUND(I262*H262,2)</f>
        <v>24.19</v>
      </c>
      <c r="K262" s="163" t="s">
        <v>177</v>
      </c>
      <c r="L262" s="39"/>
      <c r="M262" s="167" t="s">
        <v>5</v>
      </c>
      <c r="N262" s="168" t="s">
        <v>50</v>
      </c>
      <c r="O262" s="169">
        <v>0.13600000000000001</v>
      </c>
      <c r="P262" s="169">
        <f>O262*H262</f>
        <v>3.4816000000000007E-2</v>
      </c>
      <c r="Q262" s="169">
        <v>0</v>
      </c>
      <c r="R262" s="169">
        <f>Q262*H262</f>
        <v>0</v>
      </c>
      <c r="S262" s="169">
        <v>0</v>
      </c>
      <c r="T262" s="170">
        <f>S262*H262</f>
        <v>0</v>
      </c>
      <c r="AR262" s="24" t="s">
        <v>190</v>
      </c>
      <c r="AT262" s="24" t="s">
        <v>173</v>
      </c>
      <c r="AU262" s="24" t="s">
        <v>90</v>
      </c>
      <c r="AY262" s="24" t="s">
        <v>170</v>
      </c>
      <c r="BE262" s="171">
        <f>IF(N262="základní",J262,0)</f>
        <v>24.19</v>
      </c>
      <c r="BF262" s="171">
        <f>IF(N262="snížená",J262,0)</f>
        <v>0</v>
      </c>
      <c r="BG262" s="171">
        <f>IF(N262="zákl. přenesená",J262,0)</f>
        <v>0</v>
      </c>
      <c r="BH262" s="171">
        <f>IF(N262="sníž. přenesená",J262,0)</f>
        <v>0</v>
      </c>
      <c r="BI262" s="171">
        <f>IF(N262="nulová",J262,0)</f>
        <v>0</v>
      </c>
      <c r="BJ262" s="24" t="s">
        <v>87</v>
      </c>
      <c r="BK262" s="171">
        <f>ROUND(I262*H262,2)</f>
        <v>24.19</v>
      </c>
      <c r="BL262" s="24" t="s">
        <v>190</v>
      </c>
      <c r="BM262" s="24" t="s">
        <v>2584</v>
      </c>
    </row>
    <row r="263" spans="2:65" s="1" customFormat="1" ht="25.5" customHeight="1">
      <c r="B263" s="160"/>
      <c r="C263" s="161" t="s">
        <v>674</v>
      </c>
      <c r="D263" s="161" t="s">
        <v>173</v>
      </c>
      <c r="E263" s="162" t="s">
        <v>2585</v>
      </c>
      <c r="F263" s="163" t="s">
        <v>2586</v>
      </c>
      <c r="G263" s="164" t="s">
        <v>422</v>
      </c>
      <c r="H263" s="165">
        <v>0.25600000000000001</v>
      </c>
      <c r="I263" s="166">
        <v>650</v>
      </c>
      <c r="J263" s="166">
        <f>ROUND(I263*H263,2)</f>
        <v>166.4</v>
      </c>
      <c r="K263" s="163" t="s">
        <v>177</v>
      </c>
      <c r="L263" s="39"/>
      <c r="M263" s="167" t="s">
        <v>5</v>
      </c>
      <c r="N263" s="168" t="s">
        <v>50</v>
      </c>
      <c r="O263" s="169">
        <v>0</v>
      </c>
      <c r="P263" s="169">
        <f>O263*H263</f>
        <v>0</v>
      </c>
      <c r="Q263" s="169">
        <v>0</v>
      </c>
      <c r="R263" s="169">
        <f>Q263*H263</f>
        <v>0</v>
      </c>
      <c r="S263" s="169">
        <v>0</v>
      </c>
      <c r="T263" s="170">
        <f>S263*H263</f>
        <v>0</v>
      </c>
      <c r="AR263" s="24" t="s">
        <v>190</v>
      </c>
      <c r="AT263" s="24" t="s">
        <v>173</v>
      </c>
      <c r="AU263" s="24" t="s">
        <v>90</v>
      </c>
      <c r="AY263" s="24" t="s">
        <v>170</v>
      </c>
      <c r="BE263" s="171">
        <f>IF(N263="základní",J263,0)</f>
        <v>166.4</v>
      </c>
      <c r="BF263" s="171">
        <f>IF(N263="snížená",J263,0)</f>
        <v>0</v>
      </c>
      <c r="BG263" s="171">
        <f>IF(N263="zákl. přenesená",J263,0)</f>
        <v>0</v>
      </c>
      <c r="BH263" s="171">
        <f>IF(N263="sníž. přenesená",J263,0)</f>
        <v>0</v>
      </c>
      <c r="BI263" s="171">
        <f>IF(N263="nulová",J263,0)</f>
        <v>0</v>
      </c>
      <c r="BJ263" s="24" t="s">
        <v>87</v>
      </c>
      <c r="BK263" s="171">
        <f>ROUND(I263*H263,2)</f>
        <v>166.4</v>
      </c>
      <c r="BL263" s="24" t="s">
        <v>190</v>
      </c>
      <c r="BM263" s="24" t="s">
        <v>2587</v>
      </c>
    </row>
    <row r="264" spans="2:65" s="11" customFormat="1" ht="29.85" customHeight="1">
      <c r="B264" s="148"/>
      <c r="D264" s="149" t="s">
        <v>78</v>
      </c>
      <c r="E264" s="158" t="s">
        <v>727</v>
      </c>
      <c r="F264" s="158" t="s">
        <v>728</v>
      </c>
      <c r="J264" s="159">
        <f>BK264</f>
        <v>191883.25</v>
      </c>
      <c r="L264" s="148"/>
      <c r="M264" s="152"/>
      <c r="N264" s="153"/>
      <c r="O264" s="153"/>
      <c r="P264" s="154">
        <f>P265</f>
        <v>334.1026</v>
      </c>
      <c r="Q264" s="153"/>
      <c r="R264" s="154">
        <f>R265</f>
        <v>0</v>
      </c>
      <c r="S264" s="153"/>
      <c r="T264" s="155">
        <f>T265</f>
        <v>0</v>
      </c>
      <c r="AR264" s="149" t="s">
        <v>87</v>
      </c>
      <c r="AT264" s="156" t="s">
        <v>78</v>
      </c>
      <c r="AU264" s="156" t="s">
        <v>87</v>
      </c>
      <c r="AY264" s="149" t="s">
        <v>170</v>
      </c>
      <c r="BK264" s="157">
        <f>BK265</f>
        <v>191883.25</v>
      </c>
    </row>
    <row r="265" spans="2:65" s="1" customFormat="1" ht="38.25" customHeight="1">
      <c r="B265" s="160"/>
      <c r="C265" s="161" t="s">
        <v>679</v>
      </c>
      <c r="D265" s="161" t="s">
        <v>173</v>
      </c>
      <c r="E265" s="162" t="s">
        <v>730</v>
      </c>
      <c r="F265" s="163" t="s">
        <v>731</v>
      </c>
      <c r="G265" s="164" t="s">
        <v>422</v>
      </c>
      <c r="H265" s="165">
        <v>225.745</v>
      </c>
      <c r="I265" s="166">
        <v>850</v>
      </c>
      <c r="J265" s="166">
        <f>ROUND(I265*H265,2)</f>
        <v>191883.25</v>
      </c>
      <c r="K265" s="163" t="s">
        <v>177</v>
      </c>
      <c r="L265" s="39"/>
      <c r="M265" s="167" t="s">
        <v>5</v>
      </c>
      <c r="N265" s="202" t="s">
        <v>50</v>
      </c>
      <c r="O265" s="203">
        <v>1.48</v>
      </c>
      <c r="P265" s="203">
        <f>O265*H265</f>
        <v>334.1026</v>
      </c>
      <c r="Q265" s="203">
        <v>0</v>
      </c>
      <c r="R265" s="203">
        <f>Q265*H265</f>
        <v>0</v>
      </c>
      <c r="S265" s="203">
        <v>0</v>
      </c>
      <c r="T265" s="204">
        <f>S265*H265</f>
        <v>0</v>
      </c>
      <c r="AR265" s="24" t="s">
        <v>190</v>
      </c>
      <c r="AT265" s="24" t="s">
        <v>173</v>
      </c>
      <c r="AU265" s="24" t="s">
        <v>90</v>
      </c>
      <c r="AY265" s="24" t="s">
        <v>170</v>
      </c>
      <c r="BE265" s="171">
        <f>IF(N265="základní",J265,0)</f>
        <v>191883.25</v>
      </c>
      <c r="BF265" s="171">
        <f>IF(N265="snížená",J265,0)</f>
        <v>0</v>
      </c>
      <c r="BG265" s="171">
        <f>IF(N265="zákl. přenesená",J265,0)</f>
        <v>0</v>
      </c>
      <c r="BH265" s="171">
        <f>IF(N265="sníž. přenesená",J265,0)</f>
        <v>0</v>
      </c>
      <c r="BI265" s="171">
        <f>IF(N265="nulová",J265,0)</f>
        <v>0</v>
      </c>
      <c r="BJ265" s="24" t="s">
        <v>87</v>
      </c>
      <c r="BK265" s="171">
        <f>ROUND(I265*H265,2)</f>
        <v>191883.25</v>
      </c>
      <c r="BL265" s="24" t="s">
        <v>190</v>
      </c>
      <c r="BM265" s="24" t="s">
        <v>2588</v>
      </c>
    </row>
    <row r="266" spans="2:65" s="1" customFormat="1" ht="6.95" customHeight="1">
      <c r="B266" s="54"/>
      <c r="C266" s="55"/>
      <c r="D266" s="55"/>
      <c r="E266" s="55"/>
      <c r="F266" s="55"/>
      <c r="G266" s="55"/>
      <c r="H266" s="55"/>
      <c r="I266" s="55"/>
      <c r="J266" s="55"/>
      <c r="K266" s="55"/>
      <c r="L266" s="39"/>
    </row>
  </sheetData>
  <autoFilter ref="C84:K265"/>
  <mergeCells count="10">
    <mergeCell ref="J51:J52"/>
    <mergeCell ref="E75:H75"/>
    <mergeCell ref="E77:H77"/>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4"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130</v>
      </c>
    </row>
    <row r="3" spans="1:70" ht="6.95" customHeight="1">
      <c r="B3" s="25"/>
      <c r="C3" s="26"/>
      <c r="D3" s="26"/>
      <c r="E3" s="26"/>
      <c r="F3" s="26"/>
      <c r="G3" s="26"/>
      <c r="H3" s="26"/>
      <c r="I3" s="26"/>
      <c r="J3" s="26"/>
      <c r="K3" s="27"/>
      <c r="AT3" s="24"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s="1" customFormat="1">
      <c r="B8" s="39"/>
      <c r="C8" s="40"/>
      <c r="D8" s="36" t="s">
        <v>141</v>
      </c>
      <c r="E8" s="40"/>
      <c r="F8" s="40"/>
      <c r="G8" s="40"/>
      <c r="H8" s="40"/>
      <c r="I8" s="40"/>
      <c r="J8" s="40"/>
      <c r="K8" s="43"/>
    </row>
    <row r="9" spans="1:70" s="1" customFormat="1" ht="36.950000000000003" customHeight="1">
      <c r="B9" s="39"/>
      <c r="C9" s="40"/>
      <c r="D9" s="40"/>
      <c r="E9" s="329" t="s">
        <v>2589</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131</v>
      </c>
      <c r="G11" s="40"/>
      <c r="H11" s="40"/>
      <c r="I11" s="36" t="s">
        <v>21</v>
      </c>
      <c r="J11" s="34" t="s">
        <v>1386</v>
      </c>
      <c r="K11" s="43"/>
    </row>
    <row r="12" spans="1:70" s="1" customFormat="1" ht="14.45" customHeight="1">
      <c r="B12" s="39"/>
      <c r="C12" s="40"/>
      <c r="D12" s="36" t="s">
        <v>23</v>
      </c>
      <c r="E12" s="40"/>
      <c r="F12" s="34" t="s">
        <v>24</v>
      </c>
      <c r="G12" s="40"/>
      <c r="H12" s="40"/>
      <c r="I12" s="36" t="s">
        <v>25</v>
      </c>
      <c r="J12" s="107" t="str">
        <f>'Rekapitulace stavby'!AN8</f>
        <v>5. 3. 2018</v>
      </c>
      <c r="K12" s="43"/>
    </row>
    <row r="13" spans="1:70" s="1" customFormat="1" ht="21.75" customHeight="1">
      <c r="B13" s="39"/>
      <c r="C13" s="40"/>
      <c r="D13" s="33" t="s">
        <v>27</v>
      </c>
      <c r="E13" s="40"/>
      <c r="F13" s="37" t="s">
        <v>28</v>
      </c>
      <c r="G13" s="40"/>
      <c r="H13" s="40"/>
      <c r="I13" s="33" t="s">
        <v>29</v>
      </c>
      <c r="J13" s="37" t="s">
        <v>2590</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ROUND(J78,2)</f>
        <v>1201835</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ROUND(SUM(BE78:BE82), 2)</f>
        <v>1201835</v>
      </c>
      <c r="G30" s="40"/>
      <c r="H30" s="40"/>
      <c r="I30" s="115">
        <v>0.21</v>
      </c>
      <c r="J30" s="114">
        <f>ROUND(ROUND((SUM(BE78:BE82)), 2)*I30, 2)</f>
        <v>252385.35</v>
      </c>
      <c r="K30" s="43"/>
    </row>
    <row r="31" spans="2:11" s="1" customFormat="1" ht="14.45" customHeight="1">
      <c r="B31" s="39"/>
      <c r="C31" s="40"/>
      <c r="D31" s="40"/>
      <c r="E31" s="47" t="s">
        <v>51</v>
      </c>
      <c r="F31" s="114">
        <f>ROUND(SUM(BF78:BF82), 2)</f>
        <v>0</v>
      </c>
      <c r="G31" s="40"/>
      <c r="H31" s="40"/>
      <c r="I31" s="115">
        <v>0.15</v>
      </c>
      <c r="J31" s="114">
        <f>ROUND(ROUND((SUM(BF78:BF82)), 2)*I31, 2)</f>
        <v>0</v>
      </c>
      <c r="K31" s="43"/>
    </row>
    <row r="32" spans="2:11" s="1" customFormat="1" ht="14.45" hidden="1" customHeight="1">
      <c r="B32" s="39"/>
      <c r="C32" s="40"/>
      <c r="D32" s="40"/>
      <c r="E32" s="47" t="s">
        <v>52</v>
      </c>
      <c r="F32" s="114">
        <f>ROUND(SUM(BG78:BG82), 2)</f>
        <v>0</v>
      </c>
      <c r="G32" s="40"/>
      <c r="H32" s="40"/>
      <c r="I32" s="115">
        <v>0.21</v>
      </c>
      <c r="J32" s="114">
        <v>0</v>
      </c>
      <c r="K32" s="43"/>
    </row>
    <row r="33" spans="2:11" s="1" customFormat="1" ht="14.45" hidden="1" customHeight="1">
      <c r="B33" s="39"/>
      <c r="C33" s="40"/>
      <c r="D33" s="40"/>
      <c r="E33" s="47" t="s">
        <v>53</v>
      </c>
      <c r="F33" s="114">
        <f>ROUND(SUM(BH78:BH82), 2)</f>
        <v>0</v>
      </c>
      <c r="G33" s="40"/>
      <c r="H33" s="40"/>
      <c r="I33" s="115">
        <v>0.15</v>
      </c>
      <c r="J33" s="114">
        <v>0</v>
      </c>
      <c r="K33" s="43"/>
    </row>
    <row r="34" spans="2:11" s="1" customFormat="1" ht="14.45" hidden="1" customHeight="1">
      <c r="B34" s="39"/>
      <c r="C34" s="40"/>
      <c r="D34" s="40"/>
      <c r="E34" s="47" t="s">
        <v>54</v>
      </c>
      <c r="F34" s="114">
        <f>ROUND(SUM(BI78:BI82),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1454220.35</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145</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Holašovice</v>
      </c>
      <c r="F45" s="328"/>
      <c r="G45" s="328"/>
      <c r="H45" s="328"/>
      <c r="I45" s="40"/>
      <c r="J45" s="40"/>
      <c r="K45" s="43"/>
    </row>
    <row r="46" spans="2:11" s="1" customFormat="1" ht="14.45" customHeight="1">
      <c r="B46" s="39"/>
      <c r="C46" s="36" t="s">
        <v>141</v>
      </c>
      <c r="D46" s="40"/>
      <c r="E46" s="40"/>
      <c r="F46" s="40"/>
      <c r="G46" s="40"/>
      <c r="H46" s="40"/>
      <c r="I46" s="40"/>
      <c r="J46" s="40"/>
      <c r="K46" s="43"/>
    </row>
    <row r="47" spans="2:11" s="1" customFormat="1" ht="17.25" customHeight="1">
      <c r="B47" s="39"/>
      <c r="C47" s="40"/>
      <c r="D47" s="40"/>
      <c r="E47" s="329" t="str">
        <f>E9</f>
        <v>PS-01 - Technologie čistírny odpadních vod</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Obec Holašovice</v>
      </c>
      <c r="G49" s="40"/>
      <c r="H49" s="40"/>
      <c r="I49" s="36" t="s">
        <v>25</v>
      </c>
      <c r="J49" s="107" t="str">
        <f>IF(J12="","",J12)</f>
        <v>5. 3. 2018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146</v>
      </c>
      <c r="D54" s="116"/>
      <c r="E54" s="116"/>
      <c r="F54" s="116"/>
      <c r="G54" s="116"/>
      <c r="H54" s="116"/>
      <c r="I54" s="116"/>
      <c r="J54" s="124" t="s">
        <v>147</v>
      </c>
      <c r="K54" s="125"/>
    </row>
    <row r="55" spans="2:47" s="1" customFormat="1" ht="10.35" customHeight="1">
      <c r="B55" s="39"/>
      <c r="C55" s="40"/>
      <c r="D55" s="40"/>
      <c r="E55" s="40"/>
      <c r="F55" s="40"/>
      <c r="G55" s="40"/>
      <c r="H55" s="40"/>
      <c r="I55" s="40"/>
      <c r="J55" s="40"/>
      <c r="K55" s="43"/>
    </row>
    <row r="56" spans="2:47" s="1" customFormat="1" ht="29.25" customHeight="1">
      <c r="B56" s="39"/>
      <c r="C56" s="126" t="s">
        <v>148</v>
      </c>
      <c r="D56" s="40"/>
      <c r="E56" s="40"/>
      <c r="F56" s="40"/>
      <c r="G56" s="40"/>
      <c r="H56" s="40"/>
      <c r="I56" s="40"/>
      <c r="J56" s="113">
        <f>J78</f>
        <v>1201835</v>
      </c>
      <c r="K56" s="43"/>
      <c r="AU56" s="24" t="s">
        <v>149</v>
      </c>
    </row>
    <row r="57" spans="2:47" s="8" customFormat="1" ht="24.95" customHeight="1">
      <c r="B57" s="127"/>
      <c r="C57" s="128"/>
      <c r="D57" s="129" t="s">
        <v>855</v>
      </c>
      <c r="E57" s="130"/>
      <c r="F57" s="130"/>
      <c r="G57" s="130"/>
      <c r="H57" s="130"/>
      <c r="I57" s="130"/>
      <c r="J57" s="131">
        <f>J79</f>
        <v>1201835</v>
      </c>
      <c r="K57" s="132"/>
    </row>
    <row r="58" spans="2:47" s="9" customFormat="1" ht="19.899999999999999" customHeight="1">
      <c r="B58" s="133"/>
      <c r="C58" s="134"/>
      <c r="D58" s="135" t="s">
        <v>2591</v>
      </c>
      <c r="E58" s="136"/>
      <c r="F58" s="136"/>
      <c r="G58" s="136"/>
      <c r="H58" s="136"/>
      <c r="I58" s="136"/>
      <c r="J58" s="137">
        <f>J80</f>
        <v>1201835</v>
      </c>
      <c r="K58" s="138"/>
    </row>
    <row r="59" spans="2:47" s="1" customFormat="1" ht="21.75" customHeight="1">
      <c r="B59" s="39"/>
      <c r="C59" s="40"/>
      <c r="D59" s="40"/>
      <c r="E59" s="40"/>
      <c r="F59" s="40"/>
      <c r="G59" s="40"/>
      <c r="H59" s="40"/>
      <c r="I59" s="40"/>
      <c r="J59" s="40"/>
      <c r="K59" s="43"/>
    </row>
    <row r="60" spans="2:47" s="1" customFormat="1" ht="6.95" customHeight="1">
      <c r="B60" s="54"/>
      <c r="C60" s="55"/>
      <c r="D60" s="55"/>
      <c r="E60" s="55"/>
      <c r="F60" s="55"/>
      <c r="G60" s="55"/>
      <c r="H60" s="55"/>
      <c r="I60" s="55"/>
      <c r="J60" s="55"/>
      <c r="K60" s="56"/>
    </row>
    <row r="64" spans="2:47" s="1" customFormat="1" ht="6.95" customHeight="1">
      <c r="B64" s="57"/>
      <c r="C64" s="58"/>
      <c r="D64" s="58"/>
      <c r="E64" s="58"/>
      <c r="F64" s="58"/>
      <c r="G64" s="58"/>
      <c r="H64" s="58"/>
      <c r="I64" s="58"/>
      <c r="J64" s="58"/>
      <c r="K64" s="58"/>
      <c r="L64" s="39"/>
    </row>
    <row r="65" spans="2:63" s="1" customFormat="1" ht="36.950000000000003" customHeight="1">
      <c r="B65" s="39"/>
      <c r="C65" s="59" t="s">
        <v>154</v>
      </c>
      <c r="L65" s="39"/>
    </row>
    <row r="66" spans="2:63" s="1" customFormat="1" ht="6.95" customHeight="1">
      <c r="B66" s="39"/>
      <c r="L66" s="39"/>
    </row>
    <row r="67" spans="2:63" s="1" customFormat="1" ht="14.45" customHeight="1">
      <c r="B67" s="39"/>
      <c r="C67" s="61" t="s">
        <v>17</v>
      </c>
      <c r="L67" s="39"/>
    </row>
    <row r="68" spans="2:63" s="1" customFormat="1" ht="16.5" customHeight="1">
      <c r="B68" s="39"/>
      <c r="E68" s="332" t="str">
        <f>E7</f>
        <v>Kanalizace a ČOV Holašovice</v>
      </c>
      <c r="F68" s="333"/>
      <c r="G68" s="333"/>
      <c r="H68" s="333"/>
      <c r="L68" s="39"/>
    </row>
    <row r="69" spans="2:63" s="1" customFormat="1" ht="14.45" customHeight="1">
      <c r="B69" s="39"/>
      <c r="C69" s="61" t="s">
        <v>141</v>
      </c>
      <c r="L69" s="39"/>
    </row>
    <row r="70" spans="2:63" s="1" customFormat="1" ht="17.25" customHeight="1">
      <c r="B70" s="39"/>
      <c r="E70" s="304" t="str">
        <f>E9</f>
        <v>PS-01 - Technologie čistírny odpadních vod</v>
      </c>
      <c r="F70" s="334"/>
      <c r="G70" s="334"/>
      <c r="H70" s="334"/>
      <c r="L70" s="39"/>
    </row>
    <row r="71" spans="2:63" s="1" customFormat="1" ht="6.95" customHeight="1">
      <c r="B71" s="39"/>
      <c r="L71" s="39"/>
    </row>
    <row r="72" spans="2:63" s="1" customFormat="1" ht="18" customHeight="1">
      <c r="B72" s="39"/>
      <c r="C72" s="61" t="s">
        <v>23</v>
      </c>
      <c r="F72" s="139" t="str">
        <f>F12</f>
        <v>Obec Holašovice</v>
      </c>
      <c r="I72" s="61" t="s">
        <v>25</v>
      </c>
      <c r="J72" s="65" t="str">
        <f>IF(J12="","",J12)</f>
        <v>5. 3. 2018</v>
      </c>
      <c r="L72" s="39"/>
    </row>
    <row r="73" spans="2:63" s="1" customFormat="1" ht="6.95" customHeight="1">
      <c r="B73" s="39"/>
      <c r="L73" s="39"/>
    </row>
    <row r="74" spans="2:63" s="1" customFormat="1">
      <c r="B74" s="39"/>
      <c r="C74" s="61" t="s">
        <v>31</v>
      </c>
      <c r="F74" s="139" t="str">
        <f>E15</f>
        <v>Obec Jankov</v>
      </c>
      <c r="I74" s="61" t="s">
        <v>38</v>
      </c>
      <c r="J74" s="139" t="str">
        <f>E21</f>
        <v>VAK projekt s.r.o.</v>
      </c>
      <c r="L74" s="39"/>
    </row>
    <row r="75" spans="2:63" s="1" customFormat="1" ht="14.45" customHeight="1">
      <c r="B75" s="39"/>
      <c r="C75" s="61" t="s">
        <v>36</v>
      </c>
      <c r="F75" s="139" t="str">
        <f>IF(E18="","",E18)</f>
        <v xml:space="preserve"> </v>
      </c>
      <c r="L75" s="39"/>
    </row>
    <row r="76" spans="2:63" s="1" customFormat="1" ht="10.35" customHeight="1">
      <c r="B76" s="39"/>
      <c r="L76" s="39"/>
    </row>
    <row r="77" spans="2:63" s="10" customFormat="1" ht="29.25" customHeight="1">
      <c r="B77" s="140"/>
      <c r="C77" s="141" t="s">
        <v>155</v>
      </c>
      <c r="D77" s="142" t="s">
        <v>64</v>
      </c>
      <c r="E77" s="142" t="s">
        <v>60</v>
      </c>
      <c r="F77" s="142" t="s">
        <v>156</v>
      </c>
      <c r="G77" s="142" t="s">
        <v>157</v>
      </c>
      <c r="H77" s="142" t="s">
        <v>158</v>
      </c>
      <c r="I77" s="142" t="s">
        <v>159</v>
      </c>
      <c r="J77" s="142" t="s">
        <v>147</v>
      </c>
      <c r="K77" s="143" t="s">
        <v>160</v>
      </c>
      <c r="L77" s="140"/>
      <c r="M77" s="71" t="s">
        <v>161</v>
      </c>
      <c r="N77" s="72" t="s">
        <v>49</v>
      </c>
      <c r="O77" s="72" t="s">
        <v>162</v>
      </c>
      <c r="P77" s="72" t="s">
        <v>163</v>
      </c>
      <c r="Q77" s="72" t="s">
        <v>164</v>
      </c>
      <c r="R77" s="72" t="s">
        <v>165</v>
      </c>
      <c r="S77" s="72" t="s">
        <v>166</v>
      </c>
      <c r="T77" s="73" t="s">
        <v>167</v>
      </c>
    </row>
    <row r="78" spans="2:63" s="1" customFormat="1" ht="29.25" customHeight="1">
      <c r="B78" s="39"/>
      <c r="C78" s="75" t="s">
        <v>148</v>
      </c>
      <c r="J78" s="144">
        <f>BK78</f>
        <v>1201835</v>
      </c>
      <c r="L78" s="39"/>
      <c r="M78" s="74"/>
      <c r="N78" s="66"/>
      <c r="O78" s="66"/>
      <c r="P78" s="145">
        <f>P79</f>
        <v>0</v>
      </c>
      <c r="Q78" s="66"/>
      <c r="R78" s="145">
        <f>R79</f>
        <v>0</v>
      </c>
      <c r="S78" s="66"/>
      <c r="T78" s="146">
        <f>T79</f>
        <v>0</v>
      </c>
      <c r="AT78" s="24" t="s">
        <v>78</v>
      </c>
      <c r="AU78" s="24" t="s">
        <v>149</v>
      </c>
      <c r="BK78" s="147">
        <f>BK79</f>
        <v>1201835</v>
      </c>
    </row>
    <row r="79" spans="2:63" s="11" customFormat="1" ht="37.35" customHeight="1">
      <c r="B79" s="148"/>
      <c r="D79" s="149" t="s">
        <v>78</v>
      </c>
      <c r="E79" s="150" t="s">
        <v>452</v>
      </c>
      <c r="F79" s="150" t="s">
        <v>1894</v>
      </c>
      <c r="J79" s="151">
        <f>BK79</f>
        <v>1201835</v>
      </c>
      <c r="L79" s="148"/>
      <c r="M79" s="152"/>
      <c r="N79" s="153"/>
      <c r="O79" s="153"/>
      <c r="P79" s="154">
        <f>P80</f>
        <v>0</v>
      </c>
      <c r="Q79" s="153"/>
      <c r="R79" s="154">
        <f>R80</f>
        <v>0</v>
      </c>
      <c r="S79" s="153"/>
      <c r="T79" s="155">
        <f>T80</f>
        <v>0</v>
      </c>
      <c r="AR79" s="149" t="s">
        <v>186</v>
      </c>
      <c r="AT79" s="156" t="s">
        <v>78</v>
      </c>
      <c r="AU79" s="156" t="s">
        <v>79</v>
      </c>
      <c r="AY79" s="149" t="s">
        <v>170</v>
      </c>
      <c r="BK79" s="157">
        <f>BK80</f>
        <v>1201835</v>
      </c>
    </row>
    <row r="80" spans="2:63" s="11" customFormat="1" ht="19.899999999999999" customHeight="1">
      <c r="B80" s="148"/>
      <c r="D80" s="149" t="s">
        <v>78</v>
      </c>
      <c r="E80" s="158" t="s">
        <v>2592</v>
      </c>
      <c r="F80" s="158" t="s">
        <v>2593</v>
      </c>
      <c r="J80" s="159">
        <f>BK80</f>
        <v>1201835</v>
      </c>
      <c r="L80" s="148"/>
      <c r="M80" s="152"/>
      <c r="N80" s="153"/>
      <c r="O80" s="153"/>
      <c r="P80" s="154">
        <f>SUM(P81:P82)</f>
        <v>0</v>
      </c>
      <c r="Q80" s="153"/>
      <c r="R80" s="154">
        <f>SUM(R81:R82)</f>
        <v>0</v>
      </c>
      <c r="S80" s="153"/>
      <c r="T80" s="155">
        <f>SUM(T81:T82)</f>
        <v>0</v>
      </c>
      <c r="AR80" s="149" t="s">
        <v>186</v>
      </c>
      <c r="AT80" s="156" t="s">
        <v>78</v>
      </c>
      <c r="AU80" s="156" t="s">
        <v>87</v>
      </c>
      <c r="AY80" s="149" t="s">
        <v>170</v>
      </c>
      <c r="BK80" s="157">
        <f>SUM(BK81:BK82)</f>
        <v>1201835</v>
      </c>
    </row>
    <row r="81" spans="2:65" s="1" customFormat="1" ht="16.5" customHeight="1">
      <c r="B81" s="160"/>
      <c r="C81" s="161" t="s">
        <v>87</v>
      </c>
      <c r="D81" s="161" t="s">
        <v>173</v>
      </c>
      <c r="E81" s="162" t="s">
        <v>2594</v>
      </c>
      <c r="F81" s="163" t="s">
        <v>2595</v>
      </c>
      <c r="G81" s="164" t="s">
        <v>176</v>
      </c>
      <c r="H81" s="165">
        <v>1</v>
      </c>
      <c r="I81" s="166">
        <v>1201835</v>
      </c>
      <c r="J81" s="166">
        <f>ROUND(I81*H81,2)</f>
        <v>1201835</v>
      </c>
      <c r="K81" s="163" t="s">
        <v>5</v>
      </c>
      <c r="L81" s="39"/>
      <c r="M81" s="167" t="s">
        <v>5</v>
      </c>
      <c r="N81" s="168" t="s">
        <v>50</v>
      </c>
      <c r="O81" s="169">
        <v>0</v>
      </c>
      <c r="P81" s="169">
        <f>O81*H81</f>
        <v>0</v>
      </c>
      <c r="Q81" s="169">
        <v>0</v>
      </c>
      <c r="R81" s="169">
        <f>Q81*H81</f>
        <v>0</v>
      </c>
      <c r="S81" s="169">
        <v>0</v>
      </c>
      <c r="T81" s="170">
        <f>S81*H81</f>
        <v>0</v>
      </c>
      <c r="AR81" s="24" t="s">
        <v>606</v>
      </c>
      <c r="AT81" s="24" t="s">
        <v>173</v>
      </c>
      <c r="AU81" s="24" t="s">
        <v>90</v>
      </c>
      <c r="AY81" s="24" t="s">
        <v>170</v>
      </c>
      <c r="BE81" s="171">
        <f>IF(N81="základní",J81,0)</f>
        <v>1201835</v>
      </c>
      <c r="BF81" s="171">
        <f>IF(N81="snížená",J81,0)</f>
        <v>0</v>
      </c>
      <c r="BG81" s="171">
        <f>IF(N81="zákl. přenesená",J81,0)</f>
        <v>0</v>
      </c>
      <c r="BH81" s="171">
        <f>IF(N81="sníž. přenesená",J81,0)</f>
        <v>0</v>
      </c>
      <c r="BI81" s="171">
        <f>IF(N81="nulová",J81,0)</f>
        <v>0</v>
      </c>
      <c r="BJ81" s="24" t="s">
        <v>87</v>
      </c>
      <c r="BK81" s="171">
        <f>ROUND(I81*H81,2)</f>
        <v>1201835</v>
      </c>
      <c r="BL81" s="24" t="s">
        <v>606</v>
      </c>
      <c r="BM81" s="24" t="s">
        <v>2596</v>
      </c>
    </row>
    <row r="82" spans="2:65" s="12" customFormat="1" ht="13.5">
      <c r="B82" s="172"/>
      <c r="D82" s="173" t="s">
        <v>180</v>
      </c>
      <c r="E82" s="174" t="s">
        <v>5</v>
      </c>
      <c r="F82" s="175" t="s">
        <v>87</v>
      </c>
      <c r="H82" s="176">
        <v>1</v>
      </c>
      <c r="L82" s="172"/>
      <c r="M82" s="182"/>
      <c r="N82" s="183"/>
      <c r="O82" s="183"/>
      <c r="P82" s="183"/>
      <c r="Q82" s="183"/>
      <c r="R82" s="183"/>
      <c r="S82" s="183"/>
      <c r="T82" s="184"/>
      <c r="AT82" s="174" t="s">
        <v>180</v>
      </c>
      <c r="AU82" s="174" t="s">
        <v>90</v>
      </c>
      <c r="AV82" s="12" t="s">
        <v>90</v>
      </c>
      <c r="AW82" s="12" t="s">
        <v>42</v>
      </c>
      <c r="AX82" s="12" t="s">
        <v>87</v>
      </c>
      <c r="AY82" s="174" t="s">
        <v>170</v>
      </c>
    </row>
    <row r="83" spans="2:65" s="1" customFormat="1" ht="6.95" customHeight="1">
      <c r="B83" s="54"/>
      <c r="C83" s="55"/>
      <c r="D83" s="55"/>
      <c r="E83" s="55"/>
      <c r="F83" s="55"/>
      <c r="G83" s="55"/>
      <c r="H83" s="55"/>
      <c r="I83" s="55"/>
      <c r="J83" s="55"/>
      <c r="K83" s="55"/>
      <c r="L83" s="39"/>
    </row>
  </sheetData>
  <autoFilter ref="C77:K82"/>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C5" sqref="C5:F5"/>
    </sheetView>
  </sheetViews>
  <sheetFormatPr defaultRowHeight="12.75"/>
  <cols>
    <col min="1" max="1" width="5" style="651" customWidth="1"/>
    <col min="2" max="2" width="7.1640625" style="651" customWidth="1"/>
    <col min="3" max="3" width="47.5" style="651" customWidth="1"/>
    <col min="4" max="4" width="10.33203125" style="651" customWidth="1"/>
    <col min="5" max="5" width="13.6640625" style="651" customWidth="1"/>
    <col min="6" max="6" width="17.6640625" style="651" bestFit="1" customWidth="1"/>
    <col min="7" max="16384" width="9.33203125" style="651"/>
  </cols>
  <sheetData>
    <row r="1" spans="1:6" ht="18">
      <c r="A1" s="707" t="s">
        <v>3171</v>
      </c>
      <c r="B1" s="706"/>
      <c r="C1" s="706"/>
      <c r="D1" s="706"/>
      <c r="E1" s="706"/>
      <c r="F1" s="705"/>
    </row>
    <row r="2" spans="1:6">
      <c r="A2" s="703" t="s">
        <v>3170</v>
      </c>
      <c r="B2" s="702"/>
      <c r="C2" s="702" t="s">
        <v>18</v>
      </c>
      <c r="D2" s="694"/>
      <c r="E2" s="694"/>
      <c r="F2" s="704"/>
    </row>
    <row r="3" spans="1:6">
      <c r="A3" s="703" t="s">
        <v>3169</v>
      </c>
      <c r="B3" s="702"/>
      <c r="C3" s="702" t="s">
        <v>3168</v>
      </c>
      <c r="D3" s="694"/>
      <c r="E3" s="694"/>
      <c r="F3" s="701" t="s">
        <v>3167</v>
      </c>
    </row>
    <row r="4" spans="1:6">
      <c r="A4" s="703" t="s">
        <v>3166</v>
      </c>
      <c r="B4" s="702"/>
      <c r="C4" s="702" t="s">
        <v>3165</v>
      </c>
      <c r="D4" s="694"/>
      <c r="E4" s="694"/>
      <c r="F4" s="701" t="s">
        <v>3164</v>
      </c>
    </row>
    <row r="5" spans="1:6">
      <c r="A5" s="695" t="s">
        <v>3024</v>
      </c>
      <c r="B5" s="694"/>
      <c r="C5" s="700" t="s">
        <v>3163</v>
      </c>
      <c r="D5" s="699"/>
      <c r="E5" s="699"/>
      <c r="F5" s="698"/>
    </row>
    <row r="6" spans="1:6">
      <c r="A6" s="695" t="s">
        <v>3162</v>
      </c>
      <c r="B6" s="694"/>
      <c r="C6" s="694" t="s">
        <v>40</v>
      </c>
      <c r="D6" s="694"/>
      <c r="E6" s="697"/>
      <c r="F6" s="696">
        <f ca="1" xml:space="preserve"> TODAY()</f>
        <v>43170</v>
      </c>
    </row>
    <row r="7" spans="1:6" ht="13.5" thickBot="1">
      <c r="A7" s="695"/>
      <c r="B7" s="694"/>
      <c r="C7" s="693"/>
      <c r="D7" s="693"/>
      <c r="E7" s="693"/>
      <c r="F7" s="692"/>
    </row>
    <row r="8" spans="1:6" ht="34.5" thickBot="1">
      <c r="A8" s="691" t="s">
        <v>3161</v>
      </c>
      <c r="B8" s="690" t="s">
        <v>2630</v>
      </c>
      <c r="C8" s="689" t="s">
        <v>156</v>
      </c>
      <c r="D8" s="688"/>
      <c r="E8" s="687"/>
      <c r="F8" s="686" t="s">
        <v>2730</v>
      </c>
    </row>
    <row r="9" spans="1:6">
      <c r="A9" s="685" t="s">
        <v>3160</v>
      </c>
      <c r="B9" s="684"/>
      <c r="C9" s="683" t="s">
        <v>3159</v>
      </c>
      <c r="D9" s="682"/>
      <c r="E9" s="681"/>
      <c r="F9" s="680">
        <f>SUM('PS-01'!F10:F22)</f>
        <v>185794</v>
      </c>
    </row>
    <row r="10" spans="1:6" ht="13.5">
      <c r="A10" s="671" t="s">
        <v>3158</v>
      </c>
      <c r="B10" s="662"/>
      <c r="C10" s="674" t="s">
        <v>3157</v>
      </c>
      <c r="D10" s="673"/>
      <c r="E10" s="666"/>
      <c r="F10" s="677">
        <f>SUM('PS-01'!F26:F29)</f>
        <v>96560</v>
      </c>
    </row>
    <row r="11" spans="1:6" ht="13.5">
      <c r="A11" s="671" t="s">
        <v>3156</v>
      </c>
      <c r="B11" s="662"/>
      <c r="C11" s="674" t="s">
        <v>3155</v>
      </c>
      <c r="D11" s="673"/>
      <c r="E11" s="666"/>
      <c r="F11" s="665">
        <f>SUM('PS-01'!F33:F48)</f>
        <v>458825</v>
      </c>
    </row>
    <row r="12" spans="1:6" ht="13.5">
      <c r="A12" s="671" t="s">
        <v>3154</v>
      </c>
      <c r="B12" s="662"/>
      <c r="C12" s="674" t="s">
        <v>3153</v>
      </c>
      <c r="D12" s="673"/>
      <c r="E12" s="666"/>
      <c r="F12" s="665">
        <f>SUM('PS-01'!F52:F59)</f>
        <v>162086</v>
      </c>
    </row>
    <row r="13" spans="1:6" ht="13.5">
      <c r="A13" s="671" t="s">
        <v>3152</v>
      </c>
      <c r="B13" s="662"/>
      <c r="C13" s="679" t="s">
        <v>3151</v>
      </c>
      <c r="D13" s="678"/>
      <c r="E13" s="666"/>
      <c r="F13" s="677">
        <f>SUM('PS-01'!F63:F68)</f>
        <v>29954</v>
      </c>
    </row>
    <row r="14" spans="1:6" ht="13.5">
      <c r="A14" s="671" t="s">
        <v>3150</v>
      </c>
      <c r="B14" s="662"/>
      <c r="C14" s="674" t="s">
        <v>2813</v>
      </c>
      <c r="D14" s="673"/>
      <c r="E14" s="666"/>
      <c r="F14" s="665">
        <f>SUM('PS-01'!F72:F78)</f>
        <v>268616</v>
      </c>
    </row>
    <row r="15" spans="1:6" ht="13.5">
      <c r="A15" s="671"/>
      <c r="B15" s="662"/>
      <c r="C15" s="670"/>
      <c r="D15" s="669"/>
      <c r="E15" s="676"/>
      <c r="F15" s="675"/>
    </row>
    <row r="16" spans="1:6" ht="13.5">
      <c r="A16" s="671"/>
      <c r="B16" s="662"/>
      <c r="C16" s="674"/>
      <c r="D16" s="673"/>
      <c r="E16" s="659"/>
      <c r="F16" s="672"/>
    </row>
    <row r="17" spans="1:6" ht="13.5">
      <c r="A17" s="671"/>
      <c r="B17" s="662"/>
      <c r="C17" s="670"/>
      <c r="D17" s="669"/>
      <c r="E17" s="659"/>
      <c r="F17" s="664"/>
    </row>
    <row r="18" spans="1:6" ht="13.5">
      <c r="A18" s="671"/>
      <c r="B18" s="662"/>
      <c r="C18" s="670"/>
      <c r="D18" s="669"/>
      <c r="E18" s="659"/>
      <c r="F18" s="664"/>
    </row>
    <row r="19" spans="1:6" ht="13.5">
      <c r="A19" s="667"/>
      <c r="B19" s="662"/>
      <c r="C19" s="661"/>
      <c r="D19" s="660"/>
      <c r="E19" s="659"/>
      <c r="F19" s="664"/>
    </row>
    <row r="20" spans="1:6" ht="13.5">
      <c r="A20" s="667"/>
      <c r="B20" s="662"/>
      <c r="C20" s="661"/>
      <c r="D20" s="660"/>
      <c r="E20" s="659"/>
      <c r="F20" s="668"/>
    </row>
    <row r="21" spans="1:6" ht="13.5">
      <c r="A21" s="667"/>
      <c r="B21" s="662"/>
      <c r="C21" s="661"/>
      <c r="D21" s="660"/>
      <c r="E21" s="659"/>
      <c r="F21" s="668"/>
    </row>
    <row r="22" spans="1:6" ht="13.5">
      <c r="A22" s="667"/>
      <c r="B22" s="662"/>
      <c r="C22" s="661"/>
      <c r="D22" s="660"/>
      <c r="E22" s="659"/>
      <c r="F22" s="668"/>
    </row>
    <row r="23" spans="1:6" ht="13.5">
      <c r="A23" s="667"/>
      <c r="B23" s="662"/>
      <c r="C23" s="661"/>
      <c r="D23" s="660"/>
      <c r="E23" s="659"/>
      <c r="F23" s="668"/>
    </row>
    <row r="24" spans="1:6" ht="13.5">
      <c r="A24" s="667"/>
      <c r="B24" s="662"/>
      <c r="C24" s="661"/>
      <c r="D24" s="660"/>
      <c r="E24" s="666"/>
      <c r="F24" s="665"/>
    </row>
    <row r="25" spans="1:6" ht="13.5">
      <c r="A25" s="667"/>
      <c r="B25" s="662"/>
      <c r="C25" s="661"/>
      <c r="D25" s="660"/>
      <c r="E25" s="666"/>
      <c r="F25" s="665"/>
    </row>
    <row r="26" spans="1:6" ht="13.5">
      <c r="A26" s="667"/>
      <c r="B26" s="662"/>
      <c r="C26" s="661"/>
      <c r="D26" s="660"/>
      <c r="E26" s="666"/>
      <c r="F26" s="665"/>
    </row>
    <row r="27" spans="1:6" ht="13.5">
      <c r="A27" s="663"/>
      <c r="B27" s="662"/>
      <c r="C27" s="661"/>
      <c r="D27" s="660"/>
      <c r="E27" s="666"/>
      <c r="F27" s="665"/>
    </row>
    <row r="28" spans="1:6" ht="13.5">
      <c r="A28" s="663"/>
      <c r="B28" s="662"/>
      <c r="C28" s="661"/>
      <c r="D28" s="660"/>
      <c r="E28" s="666"/>
      <c r="F28" s="665"/>
    </row>
    <row r="29" spans="1:6" ht="13.5">
      <c r="A29" s="663"/>
      <c r="B29" s="662"/>
      <c r="C29" s="661"/>
      <c r="D29" s="660"/>
      <c r="E29" s="659"/>
      <c r="F29" s="664"/>
    </row>
    <row r="30" spans="1:6" ht="14.25" thickBot="1">
      <c r="A30" s="663"/>
      <c r="B30" s="662"/>
      <c r="C30" s="661"/>
      <c r="D30" s="660"/>
      <c r="E30" s="659"/>
      <c r="F30" s="658"/>
    </row>
    <row r="31" spans="1:6" ht="16.5" thickBot="1">
      <c r="A31" s="657" t="s">
        <v>3149</v>
      </c>
      <c r="B31" s="656"/>
      <c r="C31" s="655"/>
      <c r="D31" s="654"/>
      <c r="E31" s="653"/>
      <c r="F31" s="652">
        <f>SUM(F9:F30)</f>
        <v>1201835</v>
      </c>
    </row>
  </sheetData>
  <mergeCells count="24">
    <mergeCell ref="C5:F5"/>
    <mergeCell ref="C8:D8"/>
    <mergeCell ref="C18:D18"/>
    <mergeCell ref="C20:D20"/>
    <mergeCell ref="C25:D25"/>
    <mergeCell ref="C26:D26"/>
    <mergeCell ref="C27:D27"/>
    <mergeCell ref="C21:D21"/>
    <mergeCell ref="C9:D9"/>
    <mergeCell ref="C10:D10"/>
    <mergeCell ref="C11:D11"/>
    <mergeCell ref="C24:D24"/>
    <mergeCell ref="C22:D22"/>
    <mergeCell ref="C14:D14"/>
    <mergeCell ref="A31:C31"/>
    <mergeCell ref="C17:D17"/>
    <mergeCell ref="C19:D19"/>
    <mergeCell ref="C12:D12"/>
    <mergeCell ref="C30:D30"/>
    <mergeCell ref="C28:D28"/>
    <mergeCell ref="C23:D23"/>
    <mergeCell ref="C15:D15"/>
    <mergeCell ref="C16:D16"/>
    <mergeCell ref="C29:D29"/>
  </mergeCells>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88"/>
  <sheetViews>
    <sheetView showZeros="0" view="pageBreakPreview" zoomScaleNormal="100" zoomScaleSheetLayoutView="100" workbookViewId="0">
      <pane ySplit="2" topLeftCell="A67" activePane="bottomLeft" state="frozen"/>
      <selection pane="bottomLeft" activeCell="J102" sqref="J102"/>
    </sheetView>
  </sheetViews>
  <sheetFormatPr defaultColWidth="10.5" defaultRowHeight="12.75"/>
  <cols>
    <col min="1" max="1" width="6.6640625" style="562" customWidth="1"/>
    <col min="2" max="2" width="74.1640625" style="561" customWidth="1"/>
    <col min="3" max="3" width="7.5" style="560" customWidth="1"/>
    <col min="4" max="4" width="9.1640625" style="560" customWidth="1"/>
    <col min="5" max="5" width="11.6640625" style="559" customWidth="1"/>
    <col min="6" max="6" width="15" style="559" customWidth="1"/>
    <col min="7" max="7" width="15" style="558" customWidth="1"/>
    <col min="8" max="8" width="21.6640625" style="558" customWidth="1"/>
    <col min="9" max="9" width="10.5" style="558"/>
    <col min="10" max="10" width="70.33203125" style="558" customWidth="1"/>
    <col min="11" max="16384" width="10.5" style="558"/>
  </cols>
  <sheetData>
    <row r="1" spans="1:8">
      <c r="A1" s="650" t="s">
        <v>3148</v>
      </c>
      <c r="B1" s="649" t="s">
        <v>3147</v>
      </c>
      <c r="C1" s="649" t="s">
        <v>157</v>
      </c>
      <c r="D1" s="649" t="s">
        <v>158</v>
      </c>
      <c r="E1" s="647" t="s">
        <v>3146</v>
      </c>
      <c r="F1" s="647" t="s">
        <v>3145</v>
      </c>
      <c r="G1" s="649" t="s">
        <v>3015</v>
      </c>
      <c r="H1" s="649" t="s">
        <v>64</v>
      </c>
    </row>
    <row r="2" spans="1:8">
      <c r="A2" s="650"/>
      <c r="B2" s="649"/>
      <c r="C2" s="649"/>
      <c r="D2" s="649"/>
      <c r="E2" s="647" t="s">
        <v>3144</v>
      </c>
      <c r="F2" s="647" t="s">
        <v>3143</v>
      </c>
      <c r="G2" s="649"/>
      <c r="H2" s="649"/>
    </row>
    <row r="3" spans="1:8">
      <c r="A3" s="648"/>
      <c r="B3" s="646"/>
      <c r="C3" s="646"/>
      <c r="D3" s="646"/>
      <c r="E3" s="647"/>
      <c r="F3" s="647"/>
      <c r="G3" s="646"/>
      <c r="H3" s="646"/>
    </row>
    <row r="4" spans="1:8" ht="12.75" customHeight="1">
      <c r="A4" s="645" t="s">
        <v>3142</v>
      </c>
      <c r="B4" s="645"/>
      <c r="C4" s="637"/>
      <c r="D4" s="637"/>
      <c r="E4" s="633"/>
      <c r="F4" s="632"/>
      <c r="G4" s="637"/>
      <c r="H4" s="637"/>
    </row>
    <row r="5" spans="1:8">
      <c r="A5" s="644"/>
      <c r="B5" s="644"/>
      <c r="C5" s="637"/>
      <c r="D5" s="637"/>
      <c r="E5" s="633"/>
      <c r="F5" s="632"/>
      <c r="G5" s="637"/>
      <c r="H5" s="637"/>
    </row>
    <row r="6" spans="1:8" ht="12.75" customHeight="1">
      <c r="A6" s="638"/>
      <c r="B6" s="643" t="s">
        <v>3141</v>
      </c>
      <c r="C6" s="637"/>
      <c r="D6" s="637"/>
      <c r="E6" s="633"/>
      <c r="F6" s="632"/>
      <c r="G6" s="637"/>
      <c r="H6" s="637"/>
    </row>
    <row r="7" spans="1:8">
      <c r="A7" s="638"/>
      <c r="B7" s="638"/>
      <c r="C7" s="637"/>
      <c r="D7" s="637"/>
      <c r="E7" s="633"/>
      <c r="F7" s="632"/>
      <c r="G7" s="637"/>
      <c r="H7" s="637"/>
    </row>
    <row r="8" spans="1:8">
      <c r="A8" s="624" t="s">
        <v>3140</v>
      </c>
      <c r="B8" s="636"/>
      <c r="C8" s="597"/>
      <c r="D8" s="597"/>
      <c r="E8" s="633">
        <f>F8*C8</f>
        <v>0</v>
      </c>
      <c r="F8" s="632"/>
      <c r="G8" s="597"/>
      <c r="H8" s="597"/>
    </row>
    <row r="9" spans="1:8">
      <c r="A9" s="635"/>
      <c r="B9" s="634"/>
      <c r="C9" s="597"/>
      <c r="D9" s="597"/>
      <c r="E9" s="633"/>
      <c r="F9" s="632"/>
      <c r="G9" s="597"/>
      <c r="H9" s="597"/>
    </row>
    <row r="10" spans="1:8" ht="151.5" customHeight="1">
      <c r="A10" s="620" t="s">
        <v>3139</v>
      </c>
      <c r="B10" s="642" t="s">
        <v>3138</v>
      </c>
      <c r="C10" s="618" t="s">
        <v>2780</v>
      </c>
      <c r="D10" s="618">
        <v>2</v>
      </c>
      <c r="E10" s="617">
        <v>50594</v>
      </c>
      <c r="F10" s="616">
        <f>E10*D10</f>
        <v>101188</v>
      </c>
      <c r="G10" s="629"/>
      <c r="H10" s="629"/>
    </row>
    <row r="11" spans="1:8" ht="36">
      <c r="A11" s="620" t="s">
        <v>3137</v>
      </c>
      <c r="B11" s="621" t="s">
        <v>3136</v>
      </c>
      <c r="C11" s="618" t="s">
        <v>2826</v>
      </c>
      <c r="D11" s="618">
        <v>2</v>
      </c>
      <c r="E11" s="617">
        <v>947</v>
      </c>
      <c r="F11" s="616">
        <f>E11*D11</f>
        <v>1894</v>
      </c>
      <c r="G11" s="631"/>
      <c r="H11" s="631"/>
    </row>
    <row r="12" spans="1:8" ht="24">
      <c r="A12" s="620" t="s">
        <v>3135</v>
      </c>
      <c r="B12" s="621" t="s">
        <v>3134</v>
      </c>
      <c r="C12" s="618" t="s">
        <v>2826</v>
      </c>
      <c r="D12" s="618">
        <v>2</v>
      </c>
      <c r="E12" s="617">
        <v>184</v>
      </c>
      <c r="F12" s="616">
        <f>E12*D12</f>
        <v>368</v>
      </c>
      <c r="G12" s="631"/>
      <c r="H12" s="631"/>
    </row>
    <row r="13" spans="1:8" ht="24">
      <c r="A13" s="620" t="s">
        <v>3133</v>
      </c>
      <c r="B13" s="621" t="s">
        <v>3132</v>
      </c>
      <c r="C13" s="618" t="s">
        <v>282</v>
      </c>
      <c r="D13" s="618">
        <v>4</v>
      </c>
      <c r="E13" s="617">
        <v>518</v>
      </c>
      <c r="F13" s="616">
        <f>E13*D13</f>
        <v>2072</v>
      </c>
      <c r="G13" s="631"/>
      <c r="H13" s="631"/>
    </row>
    <row r="14" spans="1:8" ht="36">
      <c r="A14" s="620" t="s">
        <v>3131</v>
      </c>
      <c r="B14" s="621" t="s">
        <v>3130</v>
      </c>
      <c r="C14" s="618" t="s">
        <v>2826</v>
      </c>
      <c r="D14" s="618">
        <v>9</v>
      </c>
      <c r="E14" s="617">
        <v>920</v>
      </c>
      <c r="F14" s="616">
        <f>E14*D14</f>
        <v>8280</v>
      </c>
      <c r="G14" s="631"/>
      <c r="H14" s="631"/>
    </row>
    <row r="15" spans="1:8" ht="48">
      <c r="A15" s="620" t="s">
        <v>3129</v>
      </c>
      <c r="B15" s="621" t="s">
        <v>3128</v>
      </c>
      <c r="C15" s="618" t="s">
        <v>2826</v>
      </c>
      <c r="D15" s="618">
        <v>2</v>
      </c>
      <c r="E15" s="617">
        <v>4548</v>
      </c>
      <c r="F15" s="616">
        <f>E15*D15</f>
        <v>9096</v>
      </c>
      <c r="G15" s="631"/>
      <c r="H15" s="631"/>
    </row>
    <row r="16" spans="1:8" ht="72">
      <c r="A16" s="620" t="s">
        <v>3127</v>
      </c>
      <c r="B16" s="641" t="s">
        <v>3126</v>
      </c>
      <c r="C16" s="618" t="s">
        <v>2826</v>
      </c>
      <c r="D16" s="618">
        <v>2</v>
      </c>
      <c r="E16" s="617">
        <v>4539</v>
      </c>
      <c r="F16" s="616">
        <f>E16*D16</f>
        <v>9078</v>
      </c>
      <c r="G16" s="631"/>
      <c r="H16" s="631"/>
    </row>
    <row r="17" spans="1:10" ht="24">
      <c r="A17" s="620" t="s">
        <v>3125</v>
      </c>
      <c r="B17" s="640" t="s">
        <v>3124</v>
      </c>
      <c r="C17" s="618" t="s">
        <v>2826</v>
      </c>
      <c r="D17" s="618">
        <v>4</v>
      </c>
      <c r="E17" s="617">
        <v>460</v>
      </c>
      <c r="F17" s="616">
        <f>E17*D17</f>
        <v>1840</v>
      </c>
      <c r="G17" s="631"/>
      <c r="H17" s="631"/>
    </row>
    <row r="18" spans="1:10" ht="24">
      <c r="A18" s="620" t="s">
        <v>3123</v>
      </c>
      <c r="B18" s="640" t="s">
        <v>3122</v>
      </c>
      <c r="C18" s="618" t="s">
        <v>2826</v>
      </c>
      <c r="D18" s="618">
        <v>4</v>
      </c>
      <c r="E18" s="617">
        <v>820</v>
      </c>
      <c r="F18" s="616">
        <f>E18*D18</f>
        <v>3280</v>
      </c>
      <c r="G18" s="631"/>
      <c r="H18" s="631"/>
    </row>
    <row r="19" spans="1:10" ht="60">
      <c r="A19" s="620" t="s">
        <v>3121</v>
      </c>
      <c r="B19" s="621" t="s">
        <v>3120</v>
      </c>
      <c r="C19" s="618" t="s">
        <v>2826</v>
      </c>
      <c r="D19" s="618">
        <v>2</v>
      </c>
      <c r="E19" s="617">
        <v>5961</v>
      </c>
      <c r="F19" s="616">
        <f>E19*D19</f>
        <v>11922</v>
      </c>
      <c r="G19" s="631"/>
      <c r="H19" s="631"/>
    </row>
    <row r="20" spans="1:10" ht="60">
      <c r="A20" s="620" t="s">
        <v>3119</v>
      </c>
      <c r="B20" s="621" t="s">
        <v>3118</v>
      </c>
      <c r="C20" s="618" t="s">
        <v>2826</v>
      </c>
      <c r="D20" s="618">
        <v>1</v>
      </c>
      <c r="E20" s="617">
        <v>1886</v>
      </c>
      <c r="F20" s="616">
        <f>E20*D20</f>
        <v>1886</v>
      </c>
      <c r="G20" s="631"/>
      <c r="H20" s="631"/>
    </row>
    <row r="21" spans="1:10" ht="48">
      <c r="A21" s="620" t="s">
        <v>3117</v>
      </c>
      <c r="B21" s="621" t="s">
        <v>3116</v>
      </c>
      <c r="C21" s="618" t="s">
        <v>2780</v>
      </c>
      <c r="D21" s="618">
        <v>2</v>
      </c>
      <c r="E21" s="617">
        <v>1050</v>
      </c>
      <c r="F21" s="616">
        <f>E21*D21</f>
        <v>2100</v>
      </c>
      <c r="G21" s="631"/>
      <c r="H21" s="631"/>
    </row>
    <row r="22" spans="1:10" ht="105.75" customHeight="1">
      <c r="A22" s="620" t="s">
        <v>3115</v>
      </c>
      <c r="B22" s="621" t="s">
        <v>3114</v>
      </c>
      <c r="C22" s="618" t="s">
        <v>2780</v>
      </c>
      <c r="D22" s="618">
        <v>1</v>
      </c>
      <c r="E22" s="617">
        <v>32790</v>
      </c>
      <c r="F22" s="616">
        <f>E22*D22</f>
        <v>32790</v>
      </c>
      <c r="G22" s="631"/>
      <c r="H22" s="631"/>
    </row>
    <row r="23" spans="1:10">
      <c r="A23" s="638"/>
      <c r="B23" s="638"/>
      <c r="C23" s="637"/>
      <c r="D23" s="637"/>
      <c r="E23" s="633"/>
      <c r="F23" s="632"/>
      <c r="G23" s="637"/>
      <c r="H23" s="637"/>
      <c r="J23" s="626"/>
    </row>
    <row r="24" spans="1:10">
      <c r="A24" s="624" t="s">
        <v>3113</v>
      </c>
      <c r="B24" s="636"/>
      <c r="C24" s="597"/>
      <c r="D24" s="597"/>
      <c r="E24" s="633">
        <f>F24*C24</f>
        <v>0</v>
      </c>
      <c r="F24" s="632"/>
      <c r="G24" s="597"/>
      <c r="H24" s="597"/>
      <c r="J24" s="626"/>
    </row>
    <row r="25" spans="1:10">
      <c r="A25" s="635"/>
      <c r="B25" s="634"/>
      <c r="C25" s="597"/>
      <c r="D25" s="597"/>
      <c r="E25" s="633"/>
      <c r="F25" s="632"/>
      <c r="G25" s="597"/>
      <c r="H25" s="597"/>
      <c r="J25" s="626"/>
    </row>
    <row r="26" spans="1:10" ht="60">
      <c r="A26" s="620" t="s">
        <v>3112</v>
      </c>
      <c r="B26" s="621" t="s">
        <v>3111</v>
      </c>
      <c r="C26" s="618" t="s">
        <v>2826</v>
      </c>
      <c r="D26" s="618">
        <v>1</v>
      </c>
      <c r="E26" s="617">
        <v>1886</v>
      </c>
      <c r="F26" s="616">
        <f>E26*D26</f>
        <v>1886</v>
      </c>
      <c r="G26" s="631"/>
      <c r="H26" s="631"/>
      <c r="J26" s="626"/>
    </row>
    <row r="27" spans="1:10" ht="117.75" customHeight="1">
      <c r="A27" s="620" t="s">
        <v>3110</v>
      </c>
      <c r="B27" s="628" t="s">
        <v>3109</v>
      </c>
      <c r="C27" s="618" t="s">
        <v>2780</v>
      </c>
      <c r="D27" s="618">
        <v>1</v>
      </c>
      <c r="E27" s="617">
        <v>8490</v>
      </c>
      <c r="F27" s="616">
        <f>E27*D27</f>
        <v>8490</v>
      </c>
      <c r="G27" s="618"/>
      <c r="H27" s="618"/>
      <c r="J27" s="626"/>
    </row>
    <row r="28" spans="1:10" ht="198" customHeight="1">
      <c r="A28" s="620" t="s">
        <v>3108</v>
      </c>
      <c r="B28" s="621" t="s">
        <v>3107</v>
      </c>
      <c r="C28" s="618" t="s">
        <v>2780</v>
      </c>
      <c r="D28" s="618">
        <v>1</v>
      </c>
      <c r="E28" s="617">
        <v>84800</v>
      </c>
      <c r="F28" s="616">
        <f>E28*D28</f>
        <v>84800</v>
      </c>
      <c r="G28" s="629"/>
      <c r="H28" s="629"/>
      <c r="J28" s="626"/>
    </row>
    <row r="29" spans="1:10" ht="33.75" customHeight="1">
      <c r="A29" s="620" t="s">
        <v>3106</v>
      </c>
      <c r="B29" s="621" t="s">
        <v>3105</v>
      </c>
      <c r="C29" s="618" t="s">
        <v>2780</v>
      </c>
      <c r="D29" s="618">
        <v>1</v>
      </c>
      <c r="E29" s="617">
        <v>1384</v>
      </c>
      <c r="F29" s="616">
        <f>E29*D29</f>
        <v>1384</v>
      </c>
      <c r="G29" s="631"/>
      <c r="H29" s="631"/>
      <c r="J29" s="626"/>
    </row>
    <row r="30" spans="1:10">
      <c r="A30" s="638"/>
      <c r="B30" s="638"/>
      <c r="C30" s="637"/>
      <c r="D30" s="637"/>
      <c r="E30" s="633"/>
      <c r="F30" s="632"/>
      <c r="G30" s="637"/>
      <c r="H30" s="637"/>
      <c r="J30" s="626"/>
    </row>
    <row r="31" spans="1:10">
      <c r="A31" s="624" t="s">
        <v>3104</v>
      </c>
      <c r="B31" s="636"/>
      <c r="C31" s="597"/>
      <c r="D31" s="597"/>
      <c r="E31" s="633">
        <f>F31*C31</f>
        <v>0</v>
      </c>
      <c r="F31" s="632"/>
      <c r="G31" s="597"/>
      <c r="H31" s="597"/>
      <c r="J31" s="626"/>
    </row>
    <row r="32" spans="1:10">
      <c r="A32" s="635"/>
      <c r="B32" s="634"/>
      <c r="C32" s="597"/>
      <c r="D32" s="597"/>
      <c r="E32" s="633"/>
      <c r="F32" s="632"/>
      <c r="G32" s="597"/>
      <c r="H32" s="597"/>
      <c r="J32" s="626"/>
    </row>
    <row r="33" spans="1:10" ht="237">
      <c r="A33" s="620" t="s">
        <v>3103</v>
      </c>
      <c r="B33" s="621" t="s">
        <v>3102</v>
      </c>
      <c r="C33" s="618" t="s">
        <v>2780</v>
      </c>
      <c r="D33" s="618">
        <v>1</v>
      </c>
      <c r="E33" s="617">
        <v>43613</v>
      </c>
      <c r="F33" s="616">
        <f>E33*D33</f>
        <v>43613</v>
      </c>
      <c r="G33" s="629"/>
      <c r="H33" s="629"/>
      <c r="J33" s="626"/>
    </row>
    <row r="34" spans="1:10" ht="281.25" customHeight="1">
      <c r="A34" s="620" t="s">
        <v>3101</v>
      </c>
      <c r="B34" s="628" t="s">
        <v>3100</v>
      </c>
      <c r="C34" s="618" t="s">
        <v>2780</v>
      </c>
      <c r="D34" s="618">
        <v>2</v>
      </c>
      <c r="E34" s="617">
        <v>51872</v>
      </c>
      <c r="F34" s="616">
        <f>E34*D34</f>
        <v>103744</v>
      </c>
      <c r="G34" s="629"/>
      <c r="H34" s="629"/>
      <c r="J34" s="626"/>
    </row>
    <row r="35" spans="1:10" ht="24">
      <c r="A35" s="620" t="s">
        <v>3099</v>
      </c>
      <c r="B35" s="628" t="s">
        <v>3098</v>
      </c>
      <c r="C35" s="618" t="s">
        <v>2780</v>
      </c>
      <c r="D35" s="618">
        <v>1</v>
      </c>
      <c r="E35" s="617">
        <v>4150</v>
      </c>
      <c r="F35" s="616">
        <f>E35*D35</f>
        <v>4150</v>
      </c>
      <c r="G35" s="618"/>
      <c r="H35" s="618"/>
      <c r="J35" s="626"/>
    </row>
    <row r="36" spans="1:10" ht="232.5" customHeight="1">
      <c r="A36" s="620" t="s">
        <v>3097</v>
      </c>
      <c r="B36" s="628" t="s">
        <v>3096</v>
      </c>
      <c r="C36" s="618" t="s">
        <v>2780</v>
      </c>
      <c r="D36" s="618">
        <v>1</v>
      </c>
      <c r="E36" s="617">
        <v>24972</v>
      </c>
      <c r="F36" s="616">
        <f>E36*D36</f>
        <v>24972</v>
      </c>
      <c r="G36" s="618"/>
      <c r="H36" s="618"/>
      <c r="J36" s="626"/>
    </row>
    <row r="37" spans="1:10" ht="84">
      <c r="A37" s="620" t="s">
        <v>3095</v>
      </c>
      <c r="B37" s="628" t="s">
        <v>3094</v>
      </c>
      <c r="C37" s="618" t="s">
        <v>2780</v>
      </c>
      <c r="D37" s="618">
        <v>1</v>
      </c>
      <c r="E37" s="617">
        <v>28660</v>
      </c>
      <c r="F37" s="616">
        <f>E37*D37</f>
        <v>28660</v>
      </c>
      <c r="G37" s="618"/>
      <c r="H37" s="618"/>
      <c r="J37" s="626"/>
    </row>
    <row r="38" spans="1:10" ht="84">
      <c r="A38" s="620" t="s">
        <v>3093</v>
      </c>
      <c r="B38" s="628" t="s">
        <v>3092</v>
      </c>
      <c r="C38" s="618" t="s">
        <v>2780</v>
      </c>
      <c r="D38" s="618">
        <v>1</v>
      </c>
      <c r="E38" s="617">
        <v>8234</v>
      </c>
      <c r="F38" s="616">
        <f>E38*D38</f>
        <v>8234</v>
      </c>
      <c r="G38" s="618"/>
      <c r="H38" s="618"/>
      <c r="J38" s="626"/>
    </row>
    <row r="39" spans="1:10" ht="166.5" customHeight="1">
      <c r="A39" s="620" t="s">
        <v>3091</v>
      </c>
      <c r="B39" s="621" t="s">
        <v>3090</v>
      </c>
      <c r="C39" s="627" t="s">
        <v>2780</v>
      </c>
      <c r="D39" s="627">
        <v>1</v>
      </c>
      <c r="E39" s="617">
        <v>149710</v>
      </c>
      <c r="F39" s="616">
        <f>E39*D39</f>
        <v>149710</v>
      </c>
      <c r="G39" s="618"/>
      <c r="H39" s="618"/>
      <c r="J39" s="626"/>
    </row>
    <row r="40" spans="1:10" ht="133.5">
      <c r="A40" s="620" t="s">
        <v>3089</v>
      </c>
      <c r="B40" s="621" t="s">
        <v>3088</v>
      </c>
      <c r="C40" s="627" t="s">
        <v>2780</v>
      </c>
      <c r="D40" s="627">
        <v>1</v>
      </c>
      <c r="E40" s="617">
        <v>19428</v>
      </c>
      <c r="F40" s="616">
        <f>E40*D40</f>
        <v>19428</v>
      </c>
      <c r="G40" s="618"/>
      <c r="H40" s="618"/>
      <c r="J40" s="626"/>
    </row>
    <row r="41" spans="1:10" ht="72">
      <c r="A41" s="620" t="s">
        <v>3087</v>
      </c>
      <c r="B41" s="621" t="s">
        <v>3086</v>
      </c>
      <c r="C41" s="627" t="s">
        <v>2780</v>
      </c>
      <c r="D41" s="627">
        <v>1</v>
      </c>
      <c r="E41" s="617">
        <v>9262</v>
      </c>
      <c r="F41" s="616">
        <f>E41*D41</f>
        <v>9262</v>
      </c>
      <c r="G41" s="618"/>
      <c r="H41" s="618"/>
      <c r="J41" s="626"/>
    </row>
    <row r="42" spans="1:10" ht="84">
      <c r="A42" s="620" t="s">
        <v>3085</v>
      </c>
      <c r="B42" s="628" t="s">
        <v>3084</v>
      </c>
      <c r="C42" s="627" t="s">
        <v>2780</v>
      </c>
      <c r="D42" s="627">
        <v>1</v>
      </c>
      <c r="E42" s="617">
        <v>5380</v>
      </c>
      <c r="F42" s="616">
        <f>E42*D42</f>
        <v>5380</v>
      </c>
      <c r="G42" s="618"/>
      <c r="H42" s="618"/>
      <c r="J42" s="626"/>
    </row>
    <row r="43" spans="1:10" ht="108">
      <c r="A43" s="620" t="s">
        <v>3083</v>
      </c>
      <c r="B43" s="630" t="s">
        <v>3082</v>
      </c>
      <c r="C43" s="627" t="s">
        <v>2780</v>
      </c>
      <c r="D43" s="627">
        <v>1</v>
      </c>
      <c r="E43" s="617">
        <v>8740</v>
      </c>
      <c r="F43" s="616">
        <f>E43*D43</f>
        <v>8740</v>
      </c>
      <c r="G43" s="618"/>
      <c r="H43" s="618"/>
      <c r="J43" s="626"/>
    </row>
    <row r="44" spans="1:10" ht="72">
      <c r="A44" s="620" t="s">
        <v>3081</v>
      </c>
      <c r="B44" s="621" t="s">
        <v>3080</v>
      </c>
      <c r="C44" s="627" t="s">
        <v>2780</v>
      </c>
      <c r="D44" s="627">
        <v>1</v>
      </c>
      <c r="E44" s="617">
        <v>14478</v>
      </c>
      <c r="F44" s="616">
        <f>E44*D44</f>
        <v>14478</v>
      </c>
      <c r="G44" s="618"/>
      <c r="H44" s="618"/>
      <c r="J44" s="626"/>
    </row>
    <row r="45" spans="1:10" ht="108">
      <c r="A45" s="620" t="s">
        <v>3079</v>
      </c>
      <c r="B45" s="628" t="s">
        <v>3078</v>
      </c>
      <c r="C45" s="627" t="s">
        <v>2780</v>
      </c>
      <c r="D45" s="627">
        <v>1</v>
      </c>
      <c r="E45" s="617">
        <v>21184</v>
      </c>
      <c r="F45" s="616">
        <f>E45*D45</f>
        <v>21184</v>
      </c>
      <c r="G45" s="618"/>
      <c r="H45" s="618"/>
      <c r="J45" s="626"/>
    </row>
    <row r="46" spans="1:10" ht="72">
      <c r="A46" s="620" t="s">
        <v>3077</v>
      </c>
      <c r="B46" s="628" t="s">
        <v>3076</v>
      </c>
      <c r="C46" s="618" t="s">
        <v>2780</v>
      </c>
      <c r="D46" s="618">
        <v>1</v>
      </c>
      <c r="E46" s="639">
        <v>8118</v>
      </c>
      <c r="F46" s="616">
        <f>E46*D46</f>
        <v>8118</v>
      </c>
      <c r="G46" s="618"/>
      <c r="H46" s="618"/>
      <c r="J46" s="626"/>
    </row>
    <row r="47" spans="1:10" ht="105" customHeight="1">
      <c r="A47" s="620" t="s">
        <v>3075</v>
      </c>
      <c r="B47" s="628" t="s">
        <v>3074</v>
      </c>
      <c r="C47" s="618" t="s">
        <v>2780</v>
      </c>
      <c r="D47" s="618">
        <v>1</v>
      </c>
      <c r="E47" s="639">
        <v>6542</v>
      </c>
      <c r="F47" s="616">
        <f>E47*D47</f>
        <v>6542</v>
      </c>
      <c r="G47" s="618"/>
      <c r="H47" s="618"/>
      <c r="J47" s="626"/>
    </row>
    <row r="48" spans="1:10" ht="93.75" customHeight="1">
      <c r="A48" s="620" t="s">
        <v>3073</v>
      </c>
      <c r="B48" s="628" t="s">
        <v>3072</v>
      </c>
      <c r="C48" s="618" t="s">
        <v>2780</v>
      </c>
      <c r="D48" s="618">
        <v>1</v>
      </c>
      <c r="E48" s="639">
        <v>2610</v>
      </c>
      <c r="F48" s="616">
        <f>E48*D48</f>
        <v>2610</v>
      </c>
      <c r="G48" s="618"/>
      <c r="H48" s="618"/>
      <c r="J48" s="626"/>
    </row>
    <row r="49" spans="1:10">
      <c r="A49" s="638"/>
      <c r="B49" s="638"/>
      <c r="C49" s="637"/>
      <c r="D49" s="637"/>
      <c r="E49" s="633"/>
      <c r="F49" s="632"/>
      <c r="G49" s="637"/>
      <c r="H49" s="637"/>
      <c r="J49" s="626"/>
    </row>
    <row r="50" spans="1:10">
      <c r="A50" s="624" t="s">
        <v>3071</v>
      </c>
      <c r="B50" s="636"/>
      <c r="C50" s="597"/>
      <c r="D50" s="597"/>
      <c r="E50" s="633">
        <f>F50*C50</f>
        <v>0</v>
      </c>
      <c r="F50" s="632"/>
      <c r="G50" s="597"/>
      <c r="H50" s="597"/>
      <c r="J50" s="626"/>
    </row>
    <row r="51" spans="1:10">
      <c r="A51" s="635"/>
      <c r="B51" s="634"/>
      <c r="C51" s="597"/>
      <c r="D51" s="597"/>
      <c r="E51" s="633"/>
      <c r="F51" s="632"/>
      <c r="G51" s="597"/>
      <c r="H51" s="597"/>
      <c r="J51" s="626"/>
    </row>
    <row r="52" spans="1:10" ht="315" customHeight="1">
      <c r="A52" s="620" t="s">
        <v>3070</v>
      </c>
      <c r="B52" s="621" t="s">
        <v>3069</v>
      </c>
      <c r="C52" s="618" t="s">
        <v>2780</v>
      </c>
      <c r="D52" s="618">
        <v>1</v>
      </c>
      <c r="E52" s="617">
        <v>64393</v>
      </c>
      <c r="F52" s="616">
        <f>E52*D52</f>
        <v>64393</v>
      </c>
      <c r="G52" s="631"/>
      <c r="H52" s="631"/>
      <c r="J52" s="626"/>
    </row>
    <row r="53" spans="1:10" ht="120">
      <c r="A53" s="620" t="s">
        <v>3068</v>
      </c>
      <c r="B53" s="630" t="s">
        <v>3067</v>
      </c>
      <c r="C53" s="618" t="s">
        <v>2780</v>
      </c>
      <c r="D53" s="618">
        <v>1</v>
      </c>
      <c r="E53" s="617">
        <v>21807</v>
      </c>
      <c r="F53" s="616">
        <f>E53*D53</f>
        <v>21807</v>
      </c>
      <c r="G53" s="629"/>
      <c r="H53" s="629"/>
      <c r="J53" s="626"/>
    </row>
    <row r="54" spans="1:10" ht="198.75" customHeight="1">
      <c r="A54" s="620" t="s">
        <v>3066</v>
      </c>
      <c r="B54" s="628" t="s">
        <v>3065</v>
      </c>
      <c r="C54" s="618" t="s">
        <v>2780</v>
      </c>
      <c r="D54" s="618">
        <v>1</v>
      </c>
      <c r="E54" s="617">
        <v>35310</v>
      </c>
      <c r="F54" s="616">
        <f>E54*D54</f>
        <v>35310</v>
      </c>
      <c r="G54" s="629"/>
      <c r="H54" s="629"/>
      <c r="J54" s="626"/>
    </row>
    <row r="55" spans="1:10" ht="164.25" customHeight="1">
      <c r="A55" s="620" t="s">
        <v>3064</v>
      </c>
      <c r="B55" s="628" t="s">
        <v>3063</v>
      </c>
      <c r="C55" s="618" t="s">
        <v>2780</v>
      </c>
      <c r="D55" s="618">
        <v>1</v>
      </c>
      <c r="E55" s="617">
        <v>6447</v>
      </c>
      <c r="F55" s="616">
        <f>E55*D55</f>
        <v>6447</v>
      </c>
      <c r="G55" s="618"/>
      <c r="H55" s="618"/>
      <c r="J55" s="626"/>
    </row>
    <row r="56" spans="1:10" ht="130.5" customHeight="1">
      <c r="A56" s="620" t="s">
        <v>3062</v>
      </c>
      <c r="B56" s="621" t="s">
        <v>3061</v>
      </c>
      <c r="C56" s="627" t="s">
        <v>2780</v>
      </c>
      <c r="D56" s="627">
        <v>1</v>
      </c>
      <c r="E56" s="617">
        <v>15459</v>
      </c>
      <c r="F56" s="616">
        <f>E56*D56</f>
        <v>15459</v>
      </c>
      <c r="G56" s="618"/>
      <c r="H56" s="618"/>
      <c r="J56" s="626"/>
    </row>
    <row r="57" spans="1:10" ht="72">
      <c r="A57" s="620" t="s">
        <v>3060</v>
      </c>
      <c r="B57" s="628" t="s">
        <v>3059</v>
      </c>
      <c r="C57" s="627" t="s">
        <v>2780</v>
      </c>
      <c r="D57" s="627">
        <v>1</v>
      </c>
      <c r="E57" s="617">
        <v>3594</v>
      </c>
      <c r="F57" s="616">
        <f>E57*D57</f>
        <v>3594</v>
      </c>
      <c r="G57" s="618"/>
      <c r="H57" s="618"/>
      <c r="J57" s="626"/>
    </row>
    <row r="58" spans="1:10" ht="72">
      <c r="A58" s="620" t="s">
        <v>3058</v>
      </c>
      <c r="B58" s="621" t="s">
        <v>3057</v>
      </c>
      <c r="C58" s="627" t="s">
        <v>2780</v>
      </c>
      <c r="D58" s="627">
        <v>1</v>
      </c>
      <c r="E58" s="617">
        <v>7490</v>
      </c>
      <c r="F58" s="616">
        <f>E58*D58</f>
        <v>7490</v>
      </c>
      <c r="G58" s="618"/>
      <c r="H58" s="618"/>
      <c r="J58" s="626"/>
    </row>
    <row r="59" spans="1:10" ht="81" customHeight="1">
      <c r="A59" s="620" t="s">
        <v>3056</v>
      </c>
      <c r="B59" s="621" t="s">
        <v>3055</v>
      </c>
      <c r="C59" s="627" t="s">
        <v>2780</v>
      </c>
      <c r="D59" s="627">
        <v>1</v>
      </c>
      <c r="E59" s="617">
        <v>7586</v>
      </c>
      <c r="F59" s="616">
        <f>E59*D59</f>
        <v>7586</v>
      </c>
      <c r="G59" s="618"/>
      <c r="H59" s="618"/>
      <c r="J59" s="626"/>
    </row>
    <row r="60" spans="1:10">
      <c r="A60" s="605"/>
      <c r="B60" s="604"/>
      <c r="C60" s="597"/>
      <c r="D60" s="597"/>
      <c r="E60" s="603"/>
      <c r="F60" s="602"/>
      <c r="G60" s="597"/>
      <c r="H60" s="597"/>
    </row>
    <row r="61" spans="1:10">
      <c r="A61" s="624" t="s">
        <v>3054</v>
      </c>
      <c r="B61" s="624"/>
      <c r="C61" s="597"/>
      <c r="D61" s="597"/>
      <c r="E61" s="603"/>
      <c r="F61" s="602"/>
      <c r="G61" s="610"/>
      <c r="H61" s="610"/>
    </row>
    <row r="62" spans="1:10">
      <c r="A62" s="605"/>
      <c r="B62" s="623"/>
      <c r="C62" s="597"/>
      <c r="D62" s="597"/>
      <c r="E62" s="603"/>
      <c r="F62" s="602"/>
      <c r="G62" s="610"/>
      <c r="H62" s="610"/>
    </row>
    <row r="63" spans="1:10">
      <c r="A63" s="620" t="s">
        <v>3053</v>
      </c>
      <c r="B63" s="621" t="s">
        <v>3052</v>
      </c>
      <c r="C63" s="618" t="s">
        <v>2780</v>
      </c>
      <c r="D63" s="618">
        <v>1</v>
      </c>
      <c r="E63" s="617">
        <v>2800</v>
      </c>
      <c r="F63" s="616">
        <f>E63*D63</f>
        <v>2800</v>
      </c>
      <c r="G63" s="615"/>
      <c r="H63" s="615"/>
    </row>
    <row r="64" spans="1:10">
      <c r="A64" s="620" t="s">
        <v>3051</v>
      </c>
      <c r="B64" s="619" t="s">
        <v>3050</v>
      </c>
      <c r="C64" s="618" t="s">
        <v>2780</v>
      </c>
      <c r="D64" s="618">
        <v>1</v>
      </c>
      <c r="E64" s="617">
        <v>12878</v>
      </c>
      <c r="F64" s="616">
        <f>E64*D64</f>
        <v>12878</v>
      </c>
      <c r="G64" s="615"/>
      <c r="H64" s="615"/>
    </row>
    <row r="65" spans="1:10">
      <c r="A65" s="620" t="s">
        <v>3049</v>
      </c>
      <c r="B65" s="621" t="s">
        <v>3048</v>
      </c>
      <c r="C65" s="618" t="s">
        <v>2780</v>
      </c>
      <c r="D65" s="618">
        <v>1</v>
      </c>
      <c r="E65" s="617">
        <v>6276</v>
      </c>
      <c r="F65" s="616">
        <f>E65*D65</f>
        <v>6276</v>
      </c>
      <c r="G65" s="615"/>
      <c r="H65" s="615"/>
    </row>
    <row r="66" spans="1:10">
      <c r="A66" s="620" t="s">
        <v>3047</v>
      </c>
      <c r="B66" s="619" t="s">
        <v>3046</v>
      </c>
      <c r="C66" s="618" t="s">
        <v>2780</v>
      </c>
      <c r="D66" s="618">
        <v>1</v>
      </c>
      <c r="E66" s="617">
        <v>3500</v>
      </c>
      <c r="F66" s="616">
        <f>E66*D66</f>
        <v>3500</v>
      </c>
      <c r="G66" s="615"/>
      <c r="H66" s="615"/>
    </row>
    <row r="67" spans="1:10">
      <c r="A67" s="620" t="s">
        <v>3045</v>
      </c>
      <c r="B67" s="619" t="s">
        <v>3044</v>
      </c>
      <c r="C67" s="618" t="s">
        <v>2780</v>
      </c>
      <c r="D67" s="618">
        <v>1</v>
      </c>
      <c r="E67" s="617">
        <v>1500</v>
      </c>
      <c r="F67" s="616">
        <f>E67*D67</f>
        <v>1500</v>
      </c>
      <c r="G67" s="615"/>
      <c r="H67" s="615"/>
    </row>
    <row r="68" spans="1:10" ht="13.5">
      <c r="A68" s="620" t="s">
        <v>3043</v>
      </c>
      <c r="B68" s="619" t="s">
        <v>3042</v>
      </c>
      <c r="C68" s="618" t="s">
        <v>2780</v>
      </c>
      <c r="D68" s="618">
        <v>1</v>
      </c>
      <c r="E68" s="617">
        <v>3000</v>
      </c>
      <c r="F68" s="616">
        <f>E68*D68</f>
        <v>3000</v>
      </c>
      <c r="G68" s="615"/>
      <c r="H68" s="615"/>
      <c r="J68" s="625"/>
    </row>
    <row r="69" spans="1:10">
      <c r="A69" s="605"/>
      <c r="B69" s="623"/>
      <c r="C69" s="597"/>
      <c r="D69" s="597"/>
      <c r="E69" s="603"/>
      <c r="F69" s="602"/>
      <c r="G69" s="610"/>
      <c r="H69" s="610"/>
    </row>
    <row r="70" spans="1:10">
      <c r="A70" s="624" t="s">
        <v>3041</v>
      </c>
      <c r="B70" s="624"/>
      <c r="C70" s="597"/>
      <c r="D70" s="597"/>
      <c r="E70" s="603"/>
      <c r="F70" s="602"/>
      <c r="G70" s="610"/>
      <c r="H70" s="610"/>
    </row>
    <row r="71" spans="1:10">
      <c r="A71" s="605"/>
      <c r="B71" s="623"/>
      <c r="C71" s="597"/>
      <c r="D71" s="597"/>
      <c r="E71" s="603"/>
      <c r="F71" s="602"/>
      <c r="G71" s="610"/>
      <c r="H71" s="610"/>
    </row>
    <row r="72" spans="1:10">
      <c r="A72" s="620" t="s">
        <v>3040</v>
      </c>
      <c r="B72" s="621" t="s">
        <v>3039</v>
      </c>
      <c r="C72" s="618" t="s">
        <v>2780</v>
      </c>
      <c r="D72" s="618">
        <v>1</v>
      </c>
      <c r="E72" s="617">
        <v>225816</v>
      </c>
      <c r="F72" s="616">
        <f>E72*D72</f>
        <v>225816</v>
      </c>
      <c r="G72" s="615"/>
      <c r="H72" s="615"/>
    </row>
    <row r="73" spans="1:10">
      <c r="A73" s="620" t="s">
        <v>3038</v>
      </c>
      <c r="B73" s="619" t="s">
        <v>3037</v>
      </c>
      <c r="C73" s="618" t="s">
        <v>2780</v>
      </c>
      <c r="D73" s="618">
        <v>1</v>
      </c>
      <c r="E73" s="617">
        <v>12600</v>
      </c>
      <c r="F73" s="616">
        <f>E73*D73</f>
        <v>12600</v>
      </c>
      <c r="G73" s="615"/>
      <c r="H73" s="615"/>
    </row>
    <row r="74" spans="1:10">
      <c r="A74" s="620" t="s">
        <v>3036</v>
      </c>
      <c r="B74" s="621" t="s">
        <v>3035</v>
      </c>
      <c r="C74" s="618" t="s">
        <v>2780</v>
      </c>
      <c r="D74" s="618">
        <v>1</v>
      </c>
      <c r="E74" s="617">
        <v>7200</v>
      </c>
      <c r="F74" s="616">
        <f>E74*D74</f>
        <v>7200</v>
      </c>
      <c r="G74" s="615"/>
      <c r="H74" s="615"/>
    </row>
    <row r="75" spans="1:10" ht="12.75" customHeight="1">
      <c r="A75" s="620" t="s">
        <v>3034</v>
      </c>
      <c r="B75" s="619" t="s">
        <v>3033</v>
      </c>
      <c r="C75" s="618" t="s">
        <v>2780</v>
      </c>
      <c r="D75" s="618">
        <v>1</v>
      </c>
      <c r="E75" s="617">
        <v>5400</v>
      </c>
      <c r="F75" s="616">
        <f>E75*D75</f>
        <v>5400</v>
      </c>
      <c r="G75" s="615"/>
      <c r="H75" s="615"/>
      <c r="J75" s="622"/>
    </row>
    <row r="76" spans="1:10">
      <c r="A76" s="620" t="s">
        <v>3032</v>
      </c>
      <c r="B76" s="621" t="s">
        <v>3031</v>
      </c>
      <c r="C76" s="618" t="s">
        <v>2780</v>
      </c>
      <c r="D76" s="618">
        <v>1</v>
      </c>
      <c r="E76" s="617">
        <v>8400</v>
      </c>
      <c r="F76" s="616">
        <f>E76*D76</f>
        <v>8400</v>
      </c>
      <c r="G76" s="615"/>
      <c r="H76" s="615"/>
    </row>
    <row r="77" spans="1:10">
      <c r="A77" s="620" t="s">
        <v>3030</v>
      </c>
      <c r="B77" s="619" t="s">
        <v>3029</v>
      </c>
      <c r="C77" s="618" t="s">
        <v>2780</v>
      </c>
      <c r="D77" s="618">
        <v>1</v>
      </c>
      <c r="E77" s="617">
        <v>4200</v>
      </c>
      <c r="F77" s="616">
        <f>E77*D77</f>
        <v>4200</v>
      </c>
      <c r="G77" s="615"/>
      <c r="H77" s="615"/>
    </row>
    <row r="78" spans="1:10">
      <c r="A78" s="620" t="s">
        <v>3028</v>
      </c>
      <c r="B78" s="619" t="s">
        <v>3027</v>
      </c>
      <c r="C78" s="618" t="s">
        <v>2780</v>
      </c>
      <c r="D78" s="618">
        <v>1</v>
      </c>
      <c r="E78" s="617">
        <v>5000</v>
      </c>
      <c r="F78" s="616">
        <f>E78*D78</f>
        <v>5000</v>
      </c>
      <c r="G78" s="615"/>
      <c r="H78" s="615"/>
    </row>
    <row r="79" spans="1:10">
      <c r="A79" s="614"/>
      <c r="B79" s="613"/>
      <c r="C79" s="610"/>
      <c r="D79" s="610"/>
      <c r="E79" s="612"/>
      <c r="F79" s="611"/>
      <c r="G79" s="610"/>
      <c r="H79" s="610"/>
    </row>
    <row r="80" spans="1:10">
      <c r="A80" s="605"/>
      <c r="B80" s="600"/>
      <c r="C80" s="597"/>
      <c r="D80" s="597"/>
      <c r="E80" s="603"/>
      <c r="F80" s="602"/>
      <c r="G80" s="597"/>
      <c r="H80" s="597"/>
    </row>
    <row r="81" spans="1:8" ht="12.75" customHeight="1">
      <c r="A81" s="605"/>
      <c r="B81" s="600"/>
      <c r="C81" s="597"/>
      <c r="D81" s="597"/>
      <c r="E81" s="603"/>
      <c r="F81" s="602"/>
      <c r="G81" s="597"/>
      <c r="H81" s="597"/>
    </row>
    <row r="82" spans="1:8">
      <c r="A82" s="605"/>
      <c r="B82" s="600"/>
      <c r="C82" s="597"/>
      <c r="D82" s="597"/>
      <c r="E82" s="603"/>
      <c r="F82" s="602"/>
      <c r="G82" s="597"/>
      <c r="H82" s="597"/>
    </row>
    <row r="83" spans="1:8">
      <c r="A83" s="605"/>
      <c r="B83" s="609"/>
      <c r="C83" s="597"/>
      <c r="D83" s="597"/>
      <c r="E83" s="603"/>
      <c r="F83" s="602"/>
      <c r="G83" s="608"/>
      <c r="H83" s="608"/>
    </row>
    <row r="84" spans="1:8">
      <c r="A84" s="605"/>
      <c r="B84" s="606"/>
      <c r="C84" s="597"/>
      <c r="D84" s="597"/>
      <c r="E84" s="603"/>
      <c r="F84" s="602"/>
      <c r="G84" s="607"/>
      <c r="H84" s="597"/>
    </row>
    <row r="85" spans="1:8">
      <c r="A85" s="605"/>
      <c r="B85" s="606"/>
      <c r="C85" s="597"/>
      <c r="D85" s="597"/>
      <c r="E85" s="603"/>
      <c r="F85" s="602"/>
      <c r="G85" s="597"/>
      <c r="H85" s="597"/>
    </row>
    <row r="86" spans="1:8" ht="12.75" customHeight="1">
      <c r="A86" s="605"/>
      <c r="B86" s="600"/>
      <c r="C86" s="597"/>
      <c r="D86" s="597"/>
      <c r="E86" s="603"/>
      <c r="F86" s="602"/>
      <c r="G86" s="597"/>
      <c r="H86" s="597"/>
    </row>
    <row r="87" spans="1:8">
      <c r="A87" s="605"/>
      <c r="B87" s="600"/>
      <c r="C87" s="597"/>
      <c r="D87" s="597"/>
      <c r="E87" s="603"/>
      <c r="F87" s="602"/>
      <c r="G87" s="597"/>
      <c r="H87" s="597"/>
    </row>
    <row r="88" spans="1:8">
      <c r="A88" s="605"/>
      <c r="B88" s="604"/>
      <c r="C88" s="597"/>
      <c r="D88" s="597"/>
      <c r="E88" s="603"/>
      <c r="F88" s="602"/>
      <c r="G88" s="597"/>
      <c r="H88" s="597"/>
    </row>
    <row r="89" spans="1:8">
      <c r="A89" s="599"/>
      <c r="B89" s="600"/>
      <c r="C89" s="597"/>
      <c r="D89" s="597"/>
      <c r="E89" s="596"/>
      <c r="F89" s="596"/>
      <c r="G89" s="595"/>
      <c r="H89" s="595"/>
    </row>
    <row r="90" spans="1:8" ht="12.75" customHeight="1">
      <c r="A90" s="599"/>
      <c r="B90" s="600"/>
      <c r="C90" s="597"/>
      <c r="D90" s="597"/>
      <c r="E90" s="596"/>
      <c r="F90" s="596"/>
      <c r="G90" s="595"/>
      <c r="H90" s="595"/>
    </row>
    <row r="91" spans="1:8" ht="12.75" customHeight="1">
      <c r="A91" s="599"/>
      <c r="B91" s="600"/>
      <c r="C91" s="597"/>
      <c r="D91" s="597"/>
      <c r="E91" s="596"/>
      <c r="F91" s="596"/>
      <c r="G91" s="595"/>
      <c r="H91" s="595"/>
    </row>
    <row r="92" spans="1:8">
      <c r="A92" s="599"/>
      <c r="B92" s="600"/>
      <c r="C92" s="597"/>
      <c r="D92" s="597"/>
      <c r="E92" s="596"/>
      <c r="F92" s="596"/>
      <c r="G92" s="595"/>
      <c r="H92" s="595"/>
    </row>
    <row r="93" spans="1:8">
      <c r="A93" s="599"/>
      <c r="B93" s="600"/>
      <c r="C93" s="597"/>
      <c r="D93" s="597"/>
      <c r="E93" s="596"/>
      <c r="F93" s="596"/>
      <c r="G93" s="595"/>
      <c r="H93" s="595"/>
    </row>
    <row r="94" spans="1:8">
      <c r="A94" s="599"/>
      <c r="B94" s="600"/>
      <c r="C94" s="597"/>
      <c r="D94" s="597"/>
      <c r="E94" s="596"/>
      <c r="F94" s="596"/>
      <c r="G94" s="595"/>
      <c r="H94" s="595"/>
    </row>
    <row r="95" spans="1:8">
      <c r="A95" s="599"/>
      <c r="B95" s="600"/>
      <c r="C95" s="597"/>
      <c r="D95" s="597"/>
      <c r="E95" s="596"/>
      <c r="F95" s="596"/>
      <c r="G95" s="595"/>
      <c r="H95" s="595"/>
    </row>
    <row r="96" spans="1:8">
      <c r="A96" s="599"/>
      <c r="B96" s="600"/>
      <c r="C96" s="597"/>
      <c r="D96" s="597"/>
      <c r="E96" s="596"/>
      <c r="F96" s="596"/>
      <c r="G96" s="595"/>
      <c r="H96" s="595"/>
    </row>
    <row r="97" spans="1:8">
      <c r="A97" s="599"/>
      <c r="B97" s="600"/>
      <c r="C97" s="597"/>
      <c r="D97" s="597"/>
      <c r="E97" s="596"/>
      <c r="F97" s="596"/>
      <c r="G97" s="595"/>
      <c r="H97" s="595"/>
    </row>
    <row r="98" spans="1:8">
      <c r="A98" s="599"/>
      <c r="B98" s="600"/>
      <c r="C98" s="597"/>
      <c r="D98" s="597"/>
      <c r="E98" s="596"/>
      <c r="F98" s="596"/>
      <c r="G98" s="595"/>
      <c r="H98" s="595"/>
    </row>
    <row r="99" spans="1:8">
      <c r="A99" s="599"/>
      <c r="B99" s="600"/>
      <c r="C99" s="597"/>
      <c r="D99" s="597"/>
      <c r="E99" s="596"/>
      <c r="F99" s="596"/>
      <c r="G99" s="595"/>
      <c r="H99" s="595"/>
    </row>
    <row r="100" spans="1:8">
      <c r="A100" s="599"/>
      <c r="B100" s="600"/>
      <c r="C100" s="597"/>
      <c r="D100" s="597"/>
      <c r="E100" s="596"/>
      <c r="F100" s="596"/>
      <c r="G100" s="595"/>
      <c r="H100" s="595"/>
    </row>
    <row r="101" spans="1:8">
      <c r="A101" s="599"/>
      <c r="B101" s="600"/>
      <c r="C101" s="597"/>
      <c r="D101" s="597"/>
      <c r="E101" s="596"/>
      <c r="F101" s="596"/>
      <c r="G101" s="595"/>
      <c r="H101" s="595"/>
    </row>
    <row r="102" spans="1:8">
      <c r="A102" s="599"/>
      <c r="B102" s="600"/>
      <c r="C102" s="597"/>
      <c r="D102" s="597"/>
      <c r="E102" s="596"/>
      <c r="F102" s="596"/>
      <c r="G102" s="595"/>
      <c r="H102" s="595"/>
    </row>
    <row r="103" spans="1:8">
      <c r="A103" s="599"/>
      <c r="B103" s="600"/>
      <c r="C103" s="597"/>
      <c r="D103" s="597"/>
      <c r="E103" s="596"/>
      <c r="F103" s="596"/>
      <c r="G103" s="595"/>
      <c r="H103" s="595"/>
    </row>
    <row r="104" spans="1:8" ht="12.75" customHeight="1">
      <c r="A104" s="599"/>
      <c r="B104" s="600"/>
      <c r="C104" s="597"/>
      <c r="D104" s="597"/>
      <c r="E104" s="596"/>
      <c r="F104" s="596"/>
      <c r="G104" s="595"/>
      <c r="H104" s="595"/>
    </row>
    <row r="105" spans="1:8">
      <c r="A105" s="599"/>
      <c r="B105" s="600"/>
      <c r="C105" s="597"/>
      <c r="D105" s="597"/>
      <c r="E105" s="596"/>
      <c r="F105" s="596"/>
      <c r="G105" s="595"/>
      <c r="H105" s="595"/>
    </row>
    <row r="106" spans="1:8">
      <c r="A106" s="599"/>
      <c r="B106" s="601"/>
      <c r="C106" s="597"/>
      <c r="D106" s="597"/>
      <c r="E106" s="596"/>
      <c r="F106" s="596"/>
      <c r="G106" s="595"/>
      <c r="H106" s="595"/>
    </row>
    <row r="107" spans="1:8">
      <c r="A107" s="599"/>
      <c r="B107" s="600"/>
      <c r="C107" s="597"/>
      <c r="D107" s="597"/>
      <c r="E107" s="596"/>
      <c r="F107" s="596"/>
      <c r="G107" s="595"/>
      <c r="H107" s="595"/>
    </row>
    <row r="108" spans="1:8">
      <c r="A108" s="599"/>
      <c r="B108" s="600"/>
      <c r="C108" s="597"/>
      <c r="D108" s="597"/>
      <c r="E108" s="596"/>
      <c r="F108" s="596"/>
      <c r="G108" s="595"/>
      <c r="H108" s="595"/>
    </row>
    <row r="109" spans="1:8">
      <c r="A109" s="599"/>
      <c r="B109" s="600"/>
      <c r="C109" s="597"/>
      <c r="D109" s="597"/>
      <c r="E109" s="596"/>
      <c r="F109" s="596"/>
      <c r="G109" s="595"/>
      <c r="H109" s="595"/>
    </row>
    <row r="110" spans="1:8">
      <c r="A110" s="599"/>
      <c r="B110" s="600"/>
      <c r="C110" s="597"/>
      <c r="D110" s="597"/>
      <c r="E110" s="596"/>
      <c r="F110" s="596"/>
      <c r="G110" s="595"/>
      <c r="H110" s="595"/>
    </row>
    <row r="111" spans="1:8">
      <c r="A111" s="599"/>
      <c r="B111" s="600"/>
      <c r="C111" s="597"/>
      <c r="D111" s="597"/>
      <c r="E111" s="596"/>
      <c r="F111" s="596"/>
      <c r="G111" s="595"/>
      <c r="H111" s="595"/>
    </row>
    <row r="112" spans="1:8" ht="12.75" customHeight="1">
      <c r="A112" s="599"/>
      <c r="B112" s="600"/>
      <c r="C112" s="597"/>
      <c r="D112" s="597"/>
      <c r="E112" s="596"/>
      <c r="F112" s="596"/>
      <c r="G112" s="595"/>
      <c r="H112" s="595"/>
    </row>
    <row r="113" spans="1:8">
      <c r="A113" s="599"/>
      <c r="B113" s="600"/>
      <c r="C113" s="597"/>
      <c r="D113" s="597"/>
      <c r="E113" s="596"/>
      <c r="F113" s="596"/>
      <c r="G113" s="595"/>
      <c r="H113" s="595"/>
    </row>
    <row r="114" spans="1:8">
      <c r="A114" s="599"/>
      <c r="B114" s="600"/>
      <c r="C114" s="597"/>
      <c r="D114" s="597"/>
      <c r="E114" s="596"/>
      <c r="F114" s="596"/>
      <c r="G114" s="595"/>
      <c r="H114" s="595"/>
    </row>
    <row r="115" spans="1:8">
      <c r="A115" s="599"/>
      <c r="B115" s="600"/>
      <c r="C115" s="597"/>
      <c r="D115" s="597"/>
      <c r="E115" s="596"/>
      <c r="F115" s="596"/>
      <c r="G115" s="595"/>
      <c r="H115" s="595"/>
    </row>
    <row r="116" spans="1:8">
      <c r="A116" s="599"/>
      <c r="B116" s="600"/>
      <c r="C116" s="597"/>
      <c r="D116" s="597"/>
      <c r="E116" s="596"/>
      <c r="F116" s="596"/>
      <c r="G116" s="595"/>
      <c r="H116" s="595"/>
    </row>
    <row r="117" spans="1:8">
      <c r="A117" s="599"/>
      <c r="B117" s="600"/>
      <c r="C117" s="597"/>
      <c r="D117" s="597"/>
      <c r="E117" s="596"/>
      <c r="F117" s="596"/>
      <c r="G117" s="595"/>
      <c r="H117" s="595"/>
    </row>
    <row r="118" spans="1:8">
      <c r="A118" s="599"/>
      <c r="B118" s="598"/>
      <c r="C118" s="597"/>
      <c r="D118" s="597"/>
      <c r="E118" s="596"/>
      <c r="F118" s="596"/>
      <c r="G118" s="595"/>
      <c r="H118" s="595"/>
    </row>
    <row r="119" spans="1:8">
      <c r="A119" s="599"/>
      <c r="B119" s="598"/>
      <c r="C119" s="597"/>
      <c r="D119" s="597"/>
      <c r="E119" s="596"/>
      <c r="F119" s="596"/>
      <c r="G119" s="595"/>
      <c r="H119" s="595"/>
    </row>
    <row r="120" spans="1:8">
      <c r="A120" s="599"/>
      <c r="B120" s="598"/>
      <c r="C120" s="597"/>
      <c r="D120" s="597"/>
      <c r="E120" s="596"/>
      <c r="F120" s="596"/>
      <c r="G120" s="595"/>
      <c r="H120" s="595"/>
    </row>
    <row r="121" spans="1:8">
      <c r="A121" s="599"/>
      <c r="B121" s="600"/>
      <c r="C121" s="597"/>
      <c r="D121" s="597"/>
      <c r="E121" s="596"/>
      <c r="F121" s="596"/>
      <c r="G121" s="595"/>
      <c r="H121" s="595"/>
    </row>
    <row r="122" spans="1:8">
      <c r="A122" s="599"/>
      <c r="B122" s="598"/>
      <c r="C122" s="597"/>
      <c r="D122" s="597"/>
      <c r="E122" s="596"/>
      <c r="F122" s="596"/>
      <c r="G122" s="595"/>
      <c r="H122" s="595"/>
    </row>
    <row r="123" spans="1:8">
      <c r="A123" s="599"/>
      <c r="B123" s="598"/>
      <c r="C123" s="597"/>
      <c r="D123" s="597"/>
      <c r="E123" s="596"/>
      <c r="F123" s="596"/>
      <c r="G123" s="595"/>
      <c r="H123" s="595"/>
    </row>
    <row r="124" spans="1:8" ht="12.75" customHeight="1">
      <c r="B124" s="593"/>
      <c r="C124" s="564"/>
      <c r="D124" s="564"/>
    </row>
    <row r="125" spans="1:8">
      <c r="B125" s="569"/>
      <c r="C125" s="564"/>
      <c r="D125" s="564"/>
    </row>
    <row r="126" spans="1:8">
      <c r="B126" s="569"/>
      <c r="C126" s="564"/>
      <c r="D126" s="564"/>
    </row>
    <row r="127" spans="1:8">
      <c r="B127" s="569"/>
      <c r="C127" s="564"/>
      <c r="D127" s="564"/>
    </row>
    <row r="128" spans="1:8">
      <c r="B128" s="569"/>
      <c r="C128" s="564"/>
      <c r="D128" s="564"/>
    </row>
    <row r="129" spans="1:4" ht="12.75" customHeight="1">
      <c r="B129" s="569"/>
      <c r="C129" s="564"/>
      <c r="D129" s="564"/>
    </row>
    <row r="130" spans="1:4" ht="12.75" customHeight="1">
      <c r="B130" s="569"/>
      <c r="C130" s="564"/>
      <c r="D130" s="564"/>
    </row>
    <row r="131" spans="1:4">
      <c r="B131" s="569"/>
      <c r="C131" s="564"/>
      <c r="D131" s="564"/>
    </row>
    <row r="132" spans="1:4">
      <c r="B132" s="569"/>
      <c r="C132" s="564"/>
      <c r="D132" s="564"/>
    </row>
    <row r="133" spans="1:4">
      <c r="B133" s="592"/>
      <c r="C133" s="564"/>
      <c r="D133" s="564"/>
    </row>
    <row r="134" spans="1:4">
      <c r="B134" s="591"/>
      <c r="C134" s="564"/>
      <c r="D134" s="564"/>
    </row>
    <row r="135" spans="1:4">
      <c r="B135" s="569"/>
      <c r="C135" s="564"/>
      <c r="D135" s="564"/>
    </row>
    <row r="136" spans="1:4">
      <c r="B136" s="569"/>
      <c r="C136" s="564"/>
      <c r="D136" s="564"/>
    </row>
    <row r="137" spans="1:4">
      <c r="B137" s="592"/>
      <c r="C137" s="564"/>
      <c r="D137" s="564"/>
    </row>
    <row r="138" spans="1:4" ht="12.75" customHeight="1">
      <c r="B138" s="591"/>
      <c r="C138" s="564"/>
      <c r="D138" s="564"/>
    </row>
    <row r="139" spans="1:4">
      <c r="B139" s="569"/>
      <c r="C139" s="564"/>
      <c r="D139" s="564"/>
    </row>
    <row r="140" spans="1:4">
      <c r="B140" s="569"/>
      <c r="C140" s="564"/>
      <c r="D140" s="564"/>
    </row>
    <row r="141" spans="1:4" ht="12.75" customHeight="1">
      <c r="B141" s="569"/>
      <c r="C141" s="564"/>
      <c r="D141" s="564"/>
    </row>
    <row r="142" spans="1:4" ht="12.75" customHeight="1">
      <c r="B142" s="569"/>
      <c r="C142" s="564"/>
      <c r="D142" s="564"/>
    </row>
    <row r="143" spans="1:4">
      <c r="A143" s="594"/>
      <c r="B143" s="594"/>
      <c r="C143" s="564"/>
      <c r="D143" s="564"/>
    </row>
    <row r="144" spans="1:4" ht="12.75" customHeight="1">
      <c r="B144" s="562"/>
      <c r="C144" s="566"/>
      <c r="D144" s="566"/>
    </row>
    <row r="145" spans="2:4">
      <c r="B145" s="569"/>
      <c r="C145" s="566"/>
      <c r="D145" s="566"/>
    </row>
    <row r="146" spans="2:4">
      <c r="B146" s="569"/>
      <c r="C146" s="566"/>
      <c r="D146" s="566"/>
    </row>
    <row r="147" spans="2:4">
      <c r="B147" s="562"/>
      <c r="C147" s="566"/>
      <c r="D147" s="566"/>
    </row>
    <row r="148" spans="2:4">
      <c r="B148" s="569"/>
      <c r="C148" s="566"/>
      <c r="D148" s="566"/>
    </row>
    <row r="149" spans="2:4">
      <c r="B149" s="569"/>
      <c r="C149" s="566"/>
      <c r="D149" s="566"/>
    </row>
    <row r="150" spans="2:4">
      <c r="B150" s="569"/>
      <c r="C150" s="566"/>
      <c r="D150" s="566"/>
    </row>
    <row r="151" spans="2:4">
      <c r="B151" s="569"/>
      <c r="C151" s="566"/>
      <c r="D151" s="566"/>
    </row>
    <row r="152" spans="2:4" ht="12.75" customHeight="1">
      <c r="B152" s="569"/>
      <c r="C152" s="566"/>
      <c r="D152" s="566"/>
    </row>
    <row r="153" spans="2:4" ht="12.75" customHeight="1">
      <c r="B153" s="569"/>
      <c r="C153" s="566"/>
      <c r="D153" s="566"/>
    </row>
    <row r="154" spans="2:4">
      <c r="B154" s="569"/>
      <c r="C154" s="566"/>
      <c r="D154" s="566"/>
    </row>
    <row r="155" spans="2:4">
      <c r="B155" s="569"/>
      <c r="C155" s="566"/>
      <c r="D155" s="566"/>
    </row>
    <row r="156" spans="2:4">
      <c r="B156" s="569"/>
      <c r="C156" s="566"/>
      <c r="D156" s="566"/>
    </row>
    <row r="157" spans="2:4">
      <c r="B157" s="569"/>
      <c r="C157" s="566"/>
      <c r="D157" s="566"/>
    </row>
    <row r="158" spans="2:4" ht="12.75" customHeight="1">
      <c r="B158" s="569"/>
      <c r="C158" s="566"/>
      <c r="D158" s="566"/>
    </row>
    <row r="159" spans="2:4">
      <c r="B159" s="569"/>
      <c r="C159" s="566"/>
      <c r="D159" s="566"/>
    </row>
    <row r="160" spans="2:4">
      <c r="B160" s="569"/>
      <c r="C160" s="566"/>
      <c r="D160" s="566"/>
    </row>
    <row r="161" spans="2:4">
      <c r="B161" s="569"/>
      <c r="C161" s="566"/>
      <c r="D161" s="566"/>
    </row>
    <row r="162" spans="2:4">
      <c r="B162" s="569"/>
      <c r="C162" s="566"/>
      <c r="D162" s="566"/>
    </row>
    <row r="163" spans="2:4">
      <c r="B163" s="569"/>
      <c r="C163" s="566"/>
      <c r="D163" s="566"/>
    </row>
    <row r="164" spans="2:4">
      <c r="B164" s="569"/>
      <c r="C164" s="566"/>
      <c r="D164" s="566"/>
    </row>
    <row r="165" spans="2:4">
      <c r="B165" s="593"/>
      <c r="C165" s="566"/>
      <c r="D165" s="566"/>
    </row>
    <row r="166" spans="2:4">
      <c r="B166" s="569"/>
      <c r="C166" s="566"/>
      <c r="D166" s="566"/>
    </row>
    <row r="167" spans="2:4">
      <c r="B167" s="569"/>
      <c r="C167" s="566"/>
      <c r="D167" s="566"/>
    </row>
    <row r="168" spans="2:4">
      <c r="B168" s="569"/>
      <c r="C168" s="566"/>
      <c r="D168" s="566"/>
    </row>
    <row r="169" spans="2:4">
      <c r="B169" s="569"/>
      <c r="C169" s="566"/>
      <c r="D169" s="566"/>
    </row>
    <row r="170" spans="2:4">
      <c r="B170" s="569"/>
      <c r="C170" s="566"/>
      <c r="D170" s="566"/>
    </row>
    <row r="171" spans="2:4">
      <c r="B171" s="569"/>
      <c r="C171" s="566"/>
      <c r="D171" s="566"/>
    </row>
    <row r="172" spans="2:4">
      <c r="B172" s="569"/>
      <c r="C172" s="566"/>
      <c r="D172" s="566"/>
    </row>
    <row r="173" spans="2:4">
      <c r="B173" s="569"/>
      <c r="C173" s="566"/>
      <c r="D173" s="566"/>
    </row>
    <row r="174" spans="2:4">
      <c r="B174" s="569"/>
      <c r="C174" s="566"/>
      <c r="D174" s="566"/>
    </row>
    <row r="175" spans="2:4">
      <c r="B175" s="569"/>
      <c r="C175" s="566"/>
      <c r="D175" s="566"/>
    </row>
    <row r="176" spans="2:4">
      <c r="B176" s="569"/>
      <c r="C176" s="566"/>
      <c r="D176" s="566"/>
    </row>
    <row r="177" spans="2:4" ht="12.75" customHeight="1">
      <c r="B177" s="569"/>
      <c r="C177" s="566"/>
      <c r="D177" s="566"/>
    </row>
    <row r="178" spans="2:4">
      <c r="B178" s="569"/>
      <c r="C178" s="566"/>
      <c r="D178" s="566"/>
    </row>
    <row r="179" spans="2:4">
      <c r="B179" s="569"/>
      <c r="C179" s="566"/>
      <c r="D179" s="566"/>
    </row>
    <row r="180" spans="2:4">
      <c r="B180" s="592"/>
      <c r="C180" s="566"/>
      <c r="D180" s="566"/>
    </row>
    <row r="181" spans="2:4">
      <c r="B181" s="592"/>
      <c r="C181" s="566"/>
      <c r="D181" s="566"/>
    </row>
    <row r="182" spans="2:4">
      <c r="B182" s="592"/>
      <c r="C182" s="566"/>
      <c r="D182" s="566"/>
    </row>
    <row r="183" spans="2:4">
      <c r="B183" s="592"/>
      <c r="C183" s="566"/>
      <c r="D183" s="566"/>
    </row>
    <row r="184" spans="2:4">
      <c r="B184" s="569"/>
      <c r="C184" s="566"/>
      <c r="D184" s="566"/>
    </row>
    <row r="185" spans="2:4">
      <c r="B185" s="569"/>
      <c r="C185" s="566"/>
      <c r="D185" s="566"/>
    </row>
    <row r="186" spans="2:4">
      <c r="B186" s="569"/>
      <c r="C186" s="566"/>
      <c r="D186" s="566"/>
    </row>
    <row r="187" spans="2:4">
      <c r="B187" s="569"/>
      <c r="C187" s="566"/>
      <c r="D187" s="566"/>
    </row>
    <row r="188" spans="2:4">
      <c r="B188" s="591"/>
      <c r="C188" s="566"/>
      <c r="D188" s="566"/>
    </row>
    <row r="189" spans="2:4">
      <c r="B189" s="569"/>
      <c r="C189" s="566"/>
      <c r="D189" s="566"/>
    </row>
    <row r="190" spans="2:4">
      <c r="B190" s="569"/>
      <c r="C190" s="566"/>
      <c r="D190" s="566"/>
    </row>
    <row r="191" spans="2:4">
      <c r="B191" s="569"/>
      <c r="C191" s="566"/>
      <c r="D191" s="566"/>
    </row>
    <row r="192" spans="2:4">
      <c r="B192" s="569"/>
      <c r="C192" s="566"/>
      <c r="D192" s="566"/>
    </row>
    <row r="193" spans="1:4">
      <c r="A193" s="587"/>
      <c r="B193" s="587"/>
      <c r="C193" s="589"/>
      <c r="D193" s="589"/>
    </row>
    <row r="194" spans="1:4">
      <c r="A194" s="590"/>
      <c r="B194" s="585"/>
      <c r="C194" s="589"/>
      <c r="D194" s="589"/>
    </row>
    <row r="195" spans="1:4">
      <c r="A195" s="583"/>
      <c r="B195" s="584"/>
      <c r="C195" s="566"/>
      <c r="D195" s="566"/>
    </row>
    <row r="196" spans="1:4">
      <c r="A196" s="583"/>
      <c r="B196" s="584"/>
      <c r="C196" s="566"/>
      <c r="D196" s="566"/>
    </row>
    <row r="197" spans="1:4">
      <c r="A197" s="583"/>
      <c r="B197" s="584"/>
      <c r="C197" s="566"/>
      <c r="D197" s="566"/>
    </row>
    <row r="198" spans="1:4">
      <c r="A198" s="583"/>
      <c r="B198" s="584"/>
      <c r="C198" s="566"/>
      <c r="D198" s="566"/>
    </row>
    <row r="199" spans="1:4">
      <c r="A199" s="588"/>
      <c r="B199" s="584"/>
      <c r="C199" s="566"/>
      <c r="D199" s="566"/>
    </row>
    <row r="200" spans="1:4">
      <c r="A200" s="585"/>
      <c r="B200" s="584"/>
      <c r="C200" s="566"/>
      <c r="D200" s="566"/>
    </row>
    <row r="201" spans="1:4">
      <c r="A201" s="588"/>
      <c r="B201" s="584"/>
      <c r="C201" s="566"/>
      <c r="D201" s="566"/>
    </row>
    <row r="202" spans="1:4">
      <c r="A202" s="588"/>
      <c r="B202" s="584"/>
      <c r="C202" s="566"/>
      <c r="D202" s="566"/>
    </row>
    <row r="203" spans="1:4">
      <c r="A203" s="588"/>
      <c r="C203" s="564"/>
    </row>
    <row r="204" spans="1:4">
      <c r="A204" s="588"/>
      <c r="C204" s="566"/>
      <c r="D204" s="566"/>
    </row>
    <row r="205" spans="1:4">
      <c r="A205" s="583"/>
      <c r="B205" s="584"/>
      <c r="C205" s="566"/>
      <c r="D205" s="566"/>
    </row>
    <row r="206" spans="1:4">
      <c r="A206" s="587"/>
      <c r="B206" s="587"/>
      <c r="C206" s="566"/>
      <c r="D206" s="566"/>
    </row>
    <row r="207" spans="1:4">
      <c r="A207" s="588"/>
      <c r="B207" s="584"/>
      <c r="C207" s="566"/>
      <c r="D207" s="566"/>
    </row>
    <row r="208" spans="1:4">
      <c r="A208" s="588"/>
      <c r="B208" s="584"/>
      <c r="C208" s="566"/>
      <c r="D208" s="566"/>
    </row>
    <row r="209" spans="1:4">
      <c r="A209" s="585"/>
      <c r="B209" s="584"/>
      <c r="C209" s="566"/>
      <c r="D209" s="566"/>
    </row>
    <row r="210" spans="1:4">
      <c r="A210" s="585"/>
      <c r="B210" s="584"/>
      <c r="C210" s="566"/>
      <c r="D210" s="566"/>
    </row>
    <row r="211" spans="1:4">
      <c r="A211" s="585"/>
      <c r="B211" s="584"/>
      <c r="C211" s="566"/>
      <c r="D211" s="566"/>
    </row>
    <row r="212" spans="1:4">
      <c r="A212" s="585"/>
      <c r="B212" s="584"/>
      <c r="C212" s="566"/>
      <c r="D212" s="566"/>
    </row>
    <row r="213" spans="1:4" ht="12.75" customHeight="1">
      <c r="A213" s="585"/>
      <c r="B213" s="586"/>
      <c r="C213" s="566"/>
      <c r="D213" s="566"/>
    </row>
    <row r="214" spans="1:4">
      <c r="A214" s="585"/>
      <c r="B214" s="584"/>
      <c r="C214" s="566"/>
      <c r="D214" s="566"/>
    </row>
    <row r="215" spans="1:4">
      <c r="A215" s="585"/>
      <c r="B215" s="584"/>
      <c r="C215" s="566"/>
      <c r="D215" s="566"/>
    </row>
    <row r="216" spans="1:4">
      <c r="A216" s="585"/>
      <c r="B216" s="584"/>
      <c r="C216" s="566"/>
      <c r="D216" s="566"/>
    </row>
    <row r="217" spans="1:4">
      <c r="A217" s="585"/>
      <c r="B217" s="586"/>
      <c r="C217" s="566"/>
      <c r="D217" s="566"/>
    </row>
    <row r="218" spans="1:4">
      <c r="A218" s="585"/>
      <c r="B218" s="584"/>
      <c r="C218" s="566"/>
      <c r="D218" s="566"/>
    </row>
    <row r="219" spans="1:4">
      <c r="A219" s="585"/>
      <c r="B219" s="584"/>
      <c r="C219" s="566"/>
      <c r="D219" s="566"/>
    </row>
    <row r="220" spans="1:4">
      <c r="A220" s="585"/>
      <c r="B220" s="584"/>
      <c r="C220" s="566"/>
      <c r="D220" s="566"/>
    </row>
    <row r="221" spans="1:4">
      <c r="A221" s="585"/>
      <c r="B221" s="584"/>
      <c r="C221" s="566"/>
      <c r="D221" s="566"/>
    </row>
    <row r="222" spans="1:4">
      <c r="A222" s="585"/>
      <c r="C222" s="565"/>
      <c r="D222" s="565"/>
    </row>
    <row r="223" spans="1:4">
      <c r="A223" s="585"/>
      <c r="C223" s="566"/>
      <c r="D223" s="566"/>
    </row>
    <row r="224" spans="1:4">
      <c r="A224" s="585"/>
      <c r="C224" s="566"/>
      <c r="D224" s="566"/>
    </row>
    <row r="225" spans="1:4">
      <c r="A225" s="585"/>
    </row>
    <row r="226" spans="1:4">
      <c r="A226" s="585"/>
    </row>
    <row r="227" spans="1:4">
      <c r="A227" s="585"/>
    </row>
    <row r="228" spans="1:4">
      <c r="A228" s="585"/>
    </row>
    <row r="229" spans="1:4">
      <c r="A229" s="585"/>
    </row>
    <row r="230" spans="1:4">
      <c r="A230" s="585"/>
      <c r="B230" s="569"/>
    </row>
    <row r="231" spans="1:4">
      <c r="A231" s="585"/>
    </row>
    <row r="232" spans="1:4">
      <c r="A232" s="585"/>
      <c r="B232" s="569"/>
    </row>
    <row r="233" spans="1:4">
      <c r="A233" s="585"/>
      <c r="B233" s="569"/>
    </row>
    <row r="234" spans="1:4">
      <c r="A234" s="585"/>
      <c r="B234" s="569"/>
    </row>
    <row r="235" spans="1:4">
      <c r="A235" s="585"/>
    </row>
    <row r="236" spans="1:4" ht="12.75" customHeight="1">
      <c r="A236" s="585"/>
      <c r="B236" s="584"/>
      <c r="C236" s="566"/>
      <c r="D236" s="566"/>
    </row>
    <row r="237" spans="1:4">
      <c r="A237" s="587"/>
      <c r="B237" s="587"/>
      <c r="C237" s="566"/>
      <c r="D237" s="566"/>
    </row>
    <row r="238" spans="1:4">
      <c r="A238" s="585"/>
      <c r="B238" s="586"/>
      <c r="C238" s="566"/>
      <c r="D238" s="566"/>
    </row>
    <row r="239" spans="1:4">
      <c r="A239" s="585"/>
      <c r="B239" s="584"/>
      <c r="C239" s="566"/>
      <c r="D239" s="566"/>
    </row>
    <row r="240" spans="1:4">
      <c r="A240" s="583"/>
      <c r="B240" s="584"/>
      <c r="C240" s="566"/>
      <c r="D240" s="566"/>
    </row>
    <row r="241" spans="1:4">
      <c r="A241" s="585"/>
      <c r="B241" s="584"/>
      <c r="C241" s="566"/>
      <c r="D241" s="566"/>
    </row>
    <row r="242" spans="1:4">
      <c r="A242" s="583"/>
      <c r="B242" s="582"/>
      <c r="C242" s="566"/>
      <c r="D242" s="566"/>
    </row>
    <row r="243" spans="1:4">
      <c r="A243" s="579"/>
      <c r="B243" s="581"/>
      <c r="C243" s="564"/>
      <c r="D243" s="564"/>
    </row>
    <row r="244" spans="1:4">
      <c r="B244" s="569"/>
      <c r="C244" s="564"/>
      <c r="D244" s="564"/>
    </row>
    <row r="245" spans="1:4">
      <c r="B245" s="569"/>
      <c r="C245" s="564"/>
      <c r="D245" s="564"/>
    </row>
    <row r="247" spans="1:4">
      <c r="A247" s="587"/>
      <c r="B247" s="587"/>
      <c r="C247" s="566"/>
      <c r="D247" s="566"/>
    </row>
    <row r="248" spans="1:4">
      <c r="A248" s="588"/>
      <c r="B248" s="584"/>
      <c r="C248" s="566"/>
      <c r="D248" s="566"/>
    </row>
    <row r="249" spans="1:4">
      <c r="A249" s="588"/>
      <c r="B249" s="584"/>
      <c r="C249" s="566"/>
      <c r="D249" s="566"/>
    </row>
    <row r="250" spans="1:4">
      <c r="A250" s="585"/>
      <c r="B250" s="584"/>
      <c r="C250" s="566"/>
      <c r="D250" s="566"/>
    </row>
    <row r="251" spans="1:4">
      <c r="A251" s="585"/>
      <c r="B251" s="584"/>
      <c r="C251" s="566"/>
      <c r="D251" s="566"/>
    </row>
    <row r="252" spans="1:4">
      <c r="A252" s="585"/>
      <c r="B252" s="584"/>
      <c r="C252" s="566"/>
      <c r="D252" s="566"/>
    </row>
    <row r="253" spans="1:4">
      <c r="A253" s="585"/>
      <c r="B253" s="584"/>
      <c r="C253" s="566"/>
      <c r="D253" s="566"/>
    </row>
    <row r="254" spans="1:4">
      <c r="A254" s="585"/>
      <c r="B254" s="586"/>
      <c r="C254" s="566"/>
      <c r="D254" s="566"/>
    </row>
    <row r="255" spans="1:4">
      <c r="A255" s="585"/>
      <c r="B255" s="584"/>
      <c r="C255" s="566"/>
      <c r="D255" s="566"/>
    </row>
    <row r="256" spans="1:4">
      <c r="A256" s="585"/>
      <c r="B256" s="584"/>
      <c r="C256" s="566"/>
      <c r="D256" s="566"/>
    </row>
    <row r="257" spans="1:5">
      <c r="A257" s="585"/>
      <c r="B257" s="584"/>
      <c r="C257" s="566"/>
      <c r="D257" s="566"/>
    </row>
    <row r="258" spans="1:5">
      <c r="A258" s="585"/>
      <c r="B258" s="586"/>
      <c r="C258" s="566"/>
      <c r="D258" s="566"/>
    </row>
    <row r="259" spans="1:5">
      <c r="A259" s="585"/>
      <c r="B259" s="584"/>
      <c r="C259" s="566"/>
      <c r="D259" s="566"/>
    </row>
    <row r="260" spans="1:5">
      <c r="A260" s="585"/>
      <c r="B260" s="584"/>
      <c r="C260" s="566"/>
      <c r="D260" s="566"/>
    </row>
    <row r="261" spans="1:5">
      <c r="A261" s="585"/>
      <c r="B261" s="584"/>
      <c r="C261" s="566"/>
      <c r="D261" s="566"/>
    </row>
    <row r="262" spans="1:5">
      <c r="A262" s="585"/>
      <c r="B262" s="584"/>
      <c r="C262" s="566"/>
      <c r="D262" s="566"/>
    </row>
    <row r="263" spans="1:5">
      <c r="A263" s="585"/>
      <c r="C263" s="565"/>
      <c r="D263" s="565"/>
    </row>
    <row r="264" spans="1:5">
      <c r="A264" s="585"/>
      <c r="C264" s="566"/>
      <c r="D264" s="566"/>
      <c r="E264" s="580"/>
    </row>
    <row r="265" spans="1:5">
      <c r="A265" s="585"/>
      <c r="C265" s="566"/>
      <c r="D265" s="566"/>
      <c r="E265" s="580"/>
    </row>
    <row r="266" spans="1:5" ht="12.75" customHeight="1">
      <c r="A266" s="585"/>
      <c r="E266" s="580"/>
    </row>
    <row r="267" spans="1:5">
      <c r="A267" s="585"/>
      <c r="E267" s="580"/>
    </row>
    <row r="268" spans="1:5">
      <c r="A268" s="585"/>
      <c r="B268" s="584"/>
      <c r="C268" s="566"/>
      <c r="D268" s="566"/>
      <c r="E268" s="580"/>
    </row>
    <row r="269" spans="1:5">
      <c r="A269" s="587"/>
      <c r="B269" s="587"/>
      <c r="C269" s="566"/>
      <c r="D269" s="566"/>
      <c r="E269" s="580"/>
    </row>
    <row r="270" spans="1:5">
      <c r="A270" s="585"/>
      <c r="B270" s="586"/>
      <c r="C270" s="566"/>
      <c r="D270" s="566"/>
      <c r="E270" s="580"/>
    </row>
    <row r="271" spans="1:5">
      <c r="A271" s="585"/>
      <c r="B271" s="584"/>
      <c r="C271" s="566"/>
      <c r="D271" s="566"/>
      <c r="E271" s="580"/>
    </row>
    <row r="272" spans="1:5">
      <c r="A272" s="583"/>
      <c r="B272" s="584"/>
      <c r="C272" s="566"/>
      <c r="D272" s="566"/>
      <c r="E272" s="580"/>
    </row>
    <row r="273" spans="1:5">
      <c r="A273" s="585"/>
      <c r="B273" s="584"/>
      <c r="C273" s="566"/>
      <c r="D273" s="566"/>
      <c r="E273" s="580"/>
    </row>
    <row r="274" spans="1:5">
      <c r="A274" s="583"/>
      <c r="B274" s="582"/>
      <c r="C274" s="566"/>
      <c r="D274" s="566"/>
      <c r="E274" s="580"/>
    </row>
    <row r="275" spans="1:5">
      <c r="A275" s="579"/>
      <c r="B275" s="581"/>
      <c r="C275" s="564"/>
      <c r="D275" s="564"/>
      <c r="E275" s="580"/>
    </row>
    <row r="276" spans="1:5">
      <c r="B276" s="569"/>
      <c r="C276" s="564"/>
      <c r="D276" s="564"/>
    </row>
    <row r="277" spans="1:5">
      <c r="B277" s="569"/>
      <c r="C277" s="564"/>
      <c r="D277" s="564"/>
    </row>
    <row r="279" spans="1:5">
      <c r="B279" s="569"/>
      <c r="C279" s="564"/>
      <c r="D279" s="564"/>
    </row>
    <row r="280" spans="1:5">
      <c r="B280" s="569"/>
      <c r="C280" s="564"/>
      <c r="D280" s="564"/>
    </row>
    <row r="281" spans="1:5">
      <c r="B281" s="569"/>
      <c r="C281" s="566"/>
      <c r="D281" s="566"/>
    </row>
    <row r="282" spans="1:5" ht="12.75" customHeight="1">
      <c r="B282" s="569"/>
      <c r="C282" s="564"/>
      <c r="D282" s="564"/>
    </row>
    <row r="283" spans="1:5">
      <c r="B283" s="569"/>
      <c r="C283" s="564"/>
      <c r="D283" s="564"/>
    </row>
    <row r="284" spans="1:5">
      <c r="B284" s="569"/>
      <c r="C284" s="564"/>
      <c r="D284" s="564"/>
    </row>
    <row r="285" spans="1:5">
      <c r="B285" s="569"/>
      <c r="C285" s="564"/>
      <c r="D285" s="564"/>
    </row>
    <row r="286" spans="1:5">
      <c r="B286" s="569"/>
      <c r="C286" s="564"/>
      <c r="D286" s="564"/>
    </row>
    <row r="287" spans="1:5">
      <c r="B287" s="569"/>
      <c r="C287" s="564"/>
      <c r="D287" s="564"/>
    </row>
    <row r="288" spans="1:5">
      <c r="B288" s="569"/>
      <c r="C288" s="564"/>
      <c r="D288" s="564"/>
    </row>
    <row r="289" spans="2:4">
      <c r="B289" s="569"/>
      <c r="C289" s="564"/>
      <c r="D289" s="564"/>
    </row>
    <row r="290" spans="2:4">
      <c r="B290" s="569"/>
      <c r="C290" s="564"/>
      <c r="D290" s="564"/>
    </row>
    <row r="291" spans="2:4">
      <c r="B291" s="569"/>
      <c r="C291" s="565"/>
      <c r="D291" s="565"/>
    </row>
    <row r="292" spans="2:4">
      <c r="B292" s="569"/>
      <c r="C292" s="565"/>
      <c r="D292" s="565"/>
    </row>
    <row r="293" spans="2:4">
      <c r="B293" s="569"/>
      <c r="C293" s="564"/>
      <c r="D293" s="564"/>
    </row>
    <row r="294" spans="2:4">
      <c r="B294" s="569"/>
      <c r="C294" s="564"/>
      <c r="D294" s="564"/>
    </row>
    <row r="295" spans="2:4">
      <c r="B295" s="569"/>
      <c r="C295" s="564"/>
      <c r="D295" s="564"/>
    </row>
    <row r="297" spans="2:4">
      <c r="B297" s="569"/>
      <c r="C297" s="564"/>
      <c r="D297" s="564"/>
    </row>
    <row r="298" spans="2:4">
      <c r="B298" s="569"/>
      <c r="C298" s="564"/>
      <c r="D298" s="564"/>
    </row>
    <row r="299" spans="2:4">
      <c r="B299" s="569"/>
      <c r="C299" s="566"/>
      <c r="D299" s="566"/>
    </row>
    <row r="300" spans="2:4">
      <c r="B300" s="569"/>
      <c r="C300" s="564"/>
      <c r="D300" s="564"/>
    </row>
    <row r="301" spans="2:4">
      <c r="B301" s="569"/>
      <c r="C301" s="565"/>
      <c r="D301" s="565"/>
    </row>
    <row r="302" spans="2:4">
      <c r="B302" s="569"/>
      <c r="C302" s="564"/>
      <c r="D302" s="564"/>
    </row>
    <row r="303" spans="2:4" ht="12.75" customHeight="1">
      <c r="B303" s="569"/>
      <c r="C303" s="564"/>
      <c r="D303" s="564"/>
    </row>
    <row r="304" spans="2:4">
      <c r="B304" s="569"/>
      <c r="C304" s="564"/>
      <c r="D304" s="564"/>
    </row>
    <row r="305" spans="2:4">
      <c r="B305" s="569"/>
      <c r="C305" s="565"/>
      <c r="D305" s="565"/>
    </row>
    <row r="306" spans="2:4">
      <c r="B306" s="569"/>
      <c r="C306" s="564"/>
      <c r="D306" s="564"/>
    </row>
    <row r="307" spans="2:4">
      <c r="B307" s="569"/>
      <c r="C307" s="564"/>
      <c r="D307" s="564"/>
    </row>
    <row r="308" spans="2:4">
      <c r="B308" s="569"/>
      <c r="C308" s="565"/>
      <c r="D308" s="565"/>
    </row>
    <row r="309" spans="2:4">
      <c r="B309" s="569"/>
      <c r="C309" s="564"/>
      <c r="D309" s="564"/>
    </row>
    <row r="311" spans="2:4">
      <c r="B311" s="569"/>
      <c r="C311" s="564"/>
      <c r="D311" s="564"/>
    </row>
    <row r="312" spans="2:4">
      <c r="B312" s="569"/>
      <c r="C312" s="564"/>
      <c r="D312" s="564"/>
    </row>
    <row r="313" spans="2:4" ht="12.75" customHeight="1">
      <c r="B313" s="569"/>
      <c r="C313" s="566"/>
      <c r="D313" s="566"/>
    </row>
    <row r="314" spans="2:4">
      <c r="B314" s="569"/>
      <c r="C314" s="565"/>
      <c r="D314" s="565"/>
    </row>
    <row r="315" spans="2:4">
      <c r="B315" s="569"/>
      <c r="C315" s="564"/>
      <c r="D315" s="564"/>
    </row>
    <row r="316" spans="2:4">
      <c r="B316" s="569"/>
      <c r="C316" s="564"/>
      <c r="D316" s="564"/>
    </row>
    <row r="317" spans="2:4">
      <c r="B317" s="569"/>
      <c r="C317" s="566"/>
      <c r="D317" s="566"/>
    </row>
    <row r="318" spans="2:4">
      <c r="B318" s="569"/>
      <c r="C318" s="564"/>
      <c r="D318" s="564"/>
    </row>
    <row r="319" spans="2:4">
      <c r="B319" s="569"/>
      <c r="C319" s="564"/>
      <c r="D319" s="564"/>
    </row>
    <row r="320" spans="2:4">
      <c r="B320" s="569"/>
      <c r="C320" s="564"/>
      <c r="D320" s="564"/>
    </row>
    <row r="321" spans="2:4">
      <c r="B321" s="569"/>
      <c r="C321" s="566"/>
      <c r="D321" s="566"/>
    </row>
    <row r="322" spans="2:4">
      <c r="B322" s="569"/>
      <c r="C322" s="566"/>
      <c r="D322" s="566"/>
    </row>
    <row r="323" spans="2:4">
      <c r="B323" s="569"/>
      <c r="C323" s="566"/>
      <c r="D323" s="566"/>
    </row>
    <row r="324" spans="2:4">
      <c r="B324" s="569"/>
      <c r="C324" s="566"/>
      <c r="D324" s="566"/>
    </row>
    <row r="325" spans="2:4">
      <c r="B325" s="569"/>
      <c r="C325" s="566"/>
      <c r="D325" s="566"/>
    </row>
    <row r="326" spans="2:4" ht="12.75" customHeight="1">
      <c r="B326" s="569"/>
      <c r="C326" s="565"/>
      <c r="D326" s="565"/>
    </row>
    <row r="327" spans="2:4">
      <c r="B327" s="569"/>
      <c r="C327" s="564"/>
      <c r="D327" s="564"/>
    </row>
    <row r="328" spans="2:4">
      <c r="B328" s="569"/>
      <c r="C328" s="564"/>
      <c r="D328" s="564"/>
    </row>
    <row r="330" spans="2:4">
      <c r="B330" s="569"/>
      <c r="C330" s="564"/>
      <c r="D330" s="564"/>
    </row>
    <row r="331" spans="2:4">
      <c r="B331" s="569"/>
      <c r="C331" s="565"/>
      <c r="D331" s="565"/>
    </row>
    <row r="332" spans="2:4">
      <c r="B332" s="569"/>
      <c r="C332" s="565"/>
      <c r="D332" s="565"/>
    </row>
    <row r="333" spans="2:4" ht="12.75" customHeight="1">
      <c r="B333" s="569"/>
      <c r="C333" s="565"/>
      <c r="D333" s="565"/>
    </row>
    <row r="334" spans="2:4">
      <c r="B334" s="569"/>
      <c r="C334" s="565"/>
      <c r="D334" s="565"/>
    </row>
    <row r="335" spans="2:4">
      <c r="B335" s="571"/>
      <c r="C335" s="565"/>
      <c r="D335" s="565"/>
    </row>
    <row r="336" spans="2:4">
      <c r="B336" s="569"/>
      <c r="C336" s="564"/>
      <c r="D336" s="564"/>
    </row>
    <row r="337" spans="2:4">
      <c r="B337" s="569"/>
      <c r="C337" s="564"/>
      <c r="D337" s="564"/>
    </row>
    <row r="338" spans="2:4">
      <c r="B338" s="569"/>
      <c r="C338" s="564"/>
      <c r="D338" s="564"/>
    </row>
    <row r="339" spans="2:4">
      <c r="B339" s="569"/>
      <c r="C339" s="564"/>
      <c r="D339" s="564"/>
    </row>
    <row r="340" spans="2:4">
      <c r="B340" s="569"/>
      <c r="C340" s="564"/>
      <c r="D340" s="564"/>
    </row>
    <row r="341" spans="2:4">
      <c r="B341" s="569"/>
      <c r="C341" s="566"/>
      <c r="D341" s="566"/>
    </row>
    <row r="342" spans="2:4">
      <c r="B342" s="570"/>
    </row>
    <row r="343" spans="2:4">
      <c r="B343" s="570"/>
    </row>
    <row r="344" spans="2:4">
      <c r="C344" s="566"/>
      <c r="D344" s="566"/>
    </row>
    <row r="345" spans="2:4">
      <c r="B345" s="569"/>
      <c r="C345" s="566"/>
      <c r="D345" s="566"/>
    </row>
    <row r="346" spans="2:4">
      <c r="C346" s="566"/>
      <c r="D346" s="566"/>
    </row>
    <row r="347" spans="2:4">
      <c r="C347" s="566"/>
    </row>
    <row r="348" spans="2:4">
      <c r="C348" s="566"/>
    </row>
    <row r="349" spans="2:4">
      <c r="B349" s="569"/>
      <c r="C349" s="565"/>
      <c r="D349" s="565"/>
    </row>
    <row r="350" spans="2:4">
      <c r="C350" s="565"/>
      <c r="D350" s="565"/>
    </row>
    <row r="351" spans="2:4">
      <c r="C351" s="566"/>
      <c r="D351" s="566"/>
    </row>
    <row r="352" spans="2:4">
      <c r="C352" s="566"/>
      <c r="D352" s="566"/>
    </row>
    <row r="354" spans="2:4" ht="12.75" customHeight="1"/>
    <row r="355" spans="2:4" ht="12.75" customHeight="1">
      <c r="C355" s="565"/>
      <c r="D355" s="565"/>
    </row>
    <row r="356" spans="2:4">
      <c r="C356" s="567"/>
      <c r="D356" s="567"/>
    </row>
    <row r="357" spans="2:4">
      <c r="B357" s="569"/>
      <c r="C357" s="565"/>
      <c r="D357" s="565"/>
    </row>
    <row r="358" spans="2:4">
      <c r="B358" s="569"/>
      <c r="C358" s="564"/>
      <c r="D358" s="564"/>
    </row>
    <row r="359" spans="2:4">
      <c r="B359" s="569"/>
      <c r="C359" s="565"/>
      <c r="D359" s="565"/>
    </row>
    <row r="360" spans="2:4" ht="12.75" customHeight="1">
      <c r="B360" s="569"/>
      <c r="C360" s="565"/>
      <c r="D360" s="565"/>
    </row>
    <row r="361" spans="2:4">
      <c r="B361" s="569"/>
      <c r="C361" s="564"/>
      <c r="D361" s="564"/>
    </row>
    <row r="362" spans="2:4">
      <c r="B362" s="569"/>
      <c r="C362" s="565"/>
      <c r="D362" s="565"/>
    </row>
    <row r="363" spans="2:4" ht="12.75" customHeight="1">
      <c r="B363" s="569"/>
      <c r="C363" s="564"/>
      <c r="D363" s="564"/>
    </row>
    <row r="365" spans="2:4">
      <c r="B365" s="569"/>
      <c r="C365" s="564"/>
      <c r="D365" s="564"/>
    </row>
    <row r="366" spans="2:4">
      <c r="B366" s="569"/>
      <c r="C366" s="564"/>
      <c r="D366" s="564"/>
    </row>
    <row r="367" spans="2:4">
      <c r="B367" s="569"/>
      <c r="C367" s="564"/>
      <c r="D367" s="564"/>
    </row>
    <row r="368" spans="2:4">
      <c r="B368" s="569"/>
      <c r="C368" s="564"/>
      <c r="D368" s="564"/>
    </row>
    <row r="369" spans="1:4">
      <c r="A369" s="579"/>
      <c r="B369" s="566"/>
      <c r="C369" s="566"/>
      <c r="D369" s="566"/>
    </row>
    <row r="370" spans="1:4">
      <c r="C370" s="558"/>
      <c r="D370" s="558"/>
    </row>
    <row r="371" spans="1:4">
      <c r="B371" s="569"/>
      <c r="C371" s="564"/>
      <c r="D371" s="564"/>
    </row>
    <row r="372" spans="1:4">
      <c r="B372" s="569"/>
      <c r="C372" s="564"/>
      <c r="D372" s="565"/>
    </row>
    <row r="373" spans="1:4">
      <c r="B373" s="569"/>
      <c r="C373" s="565"/>
      <c r="D373" s="565"/>
    </row>
    <row r="374" spans="1:4">
      <c r="B374" s="569"/>
      <c r="C374" s="565"/>
    </row>
    <row r="375" spans="1:4">
      <c r="C375" s="566"/>
      <c r="D375" s="566"/>
    </row>
    <row r="376" spans="1:4">
      <c r="B376" s="569"/>
      <c r="C376" s="564"/>
      <c r="D376" s="565"/>
    </row>
    <row r="377" spans="1:4">
      <c r="B377" s="569"/>
      <c r="C377" s="565"/>
      <c r="D377" s="565"/>
    </row>
    <row r="378" spans="1:4">
      <c r="B378" s="569"/>
      <c r="C378" s="565"/>
    </row>
    <row r="379" spans="1:4">
      <c r="B379" s="569"/>
      <c r="C379" s="565"/>
      <c r="D379" s="565"/>
    </row>
    <row r="380" spans="1:4">
      <c r="B380" s="569"/>
      <c r="C380" s="564"/>
      <c r="D380" s="564"/>
    </row>
    <row r="381" spans="1:4">
      <c r="B381" s="569"/>
      <c r="C381" s="564"/>
      <c r="D381" s="564"/>
    </row>
    <row r="383" spans="1:4">
      <c r="B383" s="569"/>
      <c r="C383" s="564"/>
      <c r="D383" s="564"/>
    </row>
    <row r="384" spans="1:4">
      <c r="B384" s="569"/>
      <c r="C384" s="564"/>
      <c r="D384" s="564"/>
    </row>
    <row r="385" spans="2:4">
      <c r="B385" s="569"/>
    </row>
    <row r="386" spans="2:4">
      <c r="B386" s="573"/>
      <c r="C386" s="565"/>
      <c r="D386" s="565"/>
    </row>
    <row r="387" spans="2:4">
      <c r="B387" s="569"/>
      <c r="C387" s="564"/>
      <c r="D387" s="564"/>
    </row>
    <row r="388" spans="2:4" ht="12.75" customHeight="1">
      <c r="B388" s="569"/>
      <c r="C388" s="564"/>
      <c r="D388" s="564"/>
    </row>
    <row r="389" spans="2:4">
      <c r="B389" s="569"/>
      <c r="C389" s="567"/>
      <c r="D389" s="567"/>
    </row>
    <row r="390" spans="2:4">
      <c r="B390" s="569"/>
      <c r="C390" s="564"/>
      <c r="D390" s="564"/>
    </row>
    <row r="391" spans="2:4">
      <c r="B391" s="569"/>
      <c r="C391" s="564"/>
      <c r="D391" s="564"/>
    </row>
    <row r="392" spans="2:4">
      <c r="B392" s="569"/>
      <c r="C392" s="565"/>
      <c r="D392" s="565"/>
    </row>
    <row r="393" spans="2:4">
      <c r="B393" s="569"/>
      <c r="C393" s="564"/>
      <c r="D393" s="564"/>
    </row>
    <row r="394" spans="2:4">
      <c r="B394" s="569"/>
      <c r="C394" s="564"/>
      <c r="D394" s="564"/>
    </row>
    <row r="395" spans="2:4">
      <c r="B395" s="569"/>
      <c r="C395" s="564"/>
      <c r="D395" s="564"/>
    </row>
    <row r="396" spans="2:4">
      <c r="B396" s="569"/>
      <c r="C396" s="566"/>
      <c r="D396" s="566"/>
    </row>
    <row r="397" spans="2:4">
      <c r="B397" s="569"/>
      <c r="C397" s="564"/>
      <c r="D397" s="564"/>
    </row>
    <row r="398" spans="2:4">
      <c r="B398" s="569"/>
      <c r="C398" s="564"/>
      <c r="D398" s="564"/>
    </row>
    <row r="399" spans="2:4">
      <c r="B399" s="569"/>
      <c r="C399" s="566"/>
      <c r="D399" s="566"/>
    </row>
    <row r="400" spans="2:4">
      <c r="B400" s="569"/>
      <c r="C400" s="564"/>
      <c r="D400" s="564"/>
    </row>
    <row r="401" spans="2:4">
      <c r="B401" s="575"/>
      <c r="C401" s="565"/>
      <c r="D401" s="565"/>
    </row>
    <row r="402" spans="2:4">
      <c r="B402" s="575"/>
      <c r="C402" s="565"/>
      <c r="D402" s="565"/>
    </row>
    <row r="403" spans="2:4">
      <c r="B403" s="574"/>
      <c r="C403" s="565"/>
      <c r="D403" s="565"/>
    </row>
    <row r="404" spans="2:4">
      <c r="B404" s="569"/>
      <c r="C404" s="567"/>
      <c r="D404" s="567"/>
    </row>
    <row r="405" spans="2:4">
      <c r="B405" s="569"/>
      <c r="C405" s="564"/>
      <c r="D405" s="564"/>
    </row>
    <row r="406" spans="2:4">
      <c r="B406" s="569"/>
      <c r="C406" s="564"/>
      <c r="D406" s="564"/>
    </row>
    <row r="407" spans="2:4">
      <c r="B407" s="569"/>
      <c r="C407" s="564"/>
      <c r="D407" s="564"/>
    </row>
    <row r="408" spans="2:4">
      <c r="B408" s="569"/>
      <c r="C408" s="565"/>
      <c r="D408" s="565"/>
    </row>
    <row r="409" spans="2:4">
      <c r="B409" s="569"/>
      <c r="C409" s="564"/>
      <c r="D409" s="564"/>
    </row>
    <row r="410" spans="2:4">
      <c r="C410" s="567"/>
      <c r="D410" s="567"/>
    </row>
    <row r="411" spans="2:4">
      <c r="B411" s="569"/>
      <c r="C411" s="564"/>
      <c r="D411" s="565"/>
    </row>
    <row r="412" spans="2:4">
      <c r="B412" s="569"/>
      <c r="C412" s="565"/>
      <c r="D412" s="565"/>
    </row>
    <row r="413" spans="2:4">
      <c r="B413" s="569"/>
      <c r="C413" s="565"/>
    </row>
    <row r="414" spans="2:4">
      <c r="B414" s="569"/>
      <c r="C414" s="564"/>
      <c r="D414" s="564"/>
    </row>
    <row r="415" spans="2:4">
      <c r="B415" s="569"/>
      <c r="C415" s="564"/>
      <c r="D415" s="564"/>
    </row>
    <row r="416" spans="2:4">
      <c r="B416" s="569"/>
      <c r="C416" s="564"/>
      <c r="D416" s="564"/>
    </row>
    <row r="417" spans="1:4">
      <c r="B417" s="569"/>
    </row>
    <row r="418" spans="1:4">
      <c r="B418" s="569"/>
      <c r="C418" s="564"/>
      <c r="D418" s="564"/>
    </row>
    <row r="419" spans="1:4">
      <c r="B419" s="569"/>
      <c r="C419" s="564"/>
      <c r="D419" s="564"/>
    </row>
    <row r="420" spans="1:4">
      <c r="A420" s="579"/>
      <c r="B420" s="569"/>
      <c r="C420" s="564"/>
      <c r="D420" s="564"/>
    </row>
    <row r="421" spans="1:4">
      <c r="B421" s="569"/>
      <c r="C421" s="564"/>
      <c r="D421" s="564"/>
    </row>
    <row r="422" spans="1:4">
      <c r="A422" s="563"/>
      <c r="B422" s="575"/>
      <c r="C422" s="565"/>
      <c r="D422" s="565"/>
    </row>
    <row r="423" spans="1:4">
      <c r="A423" s="563"/>
      <c r="B423" s="575"/>
      <c r="C423" s="565"/>
      <c r="D423" s="565"/>
    </row>
    <row r="424" spans="1:4">
      <c r="A424" s="563"/>
      <c r="B424" s="574"/>
      <c r="C424" s="565"/>
      <c r="D424" s="565"/>
    </row>
    <row r="425" spans="1:4">
      <c r="A425" s="563"/>
      <c r="B425" s="569"/>
      <c r="C425" s="566"/>
      <c r="D425" s="566"/>
    </row>
    <row r="426" spans="1:4" ht="12.75" customHeight="1">
      <c r="A426" s="563"/>
      <c r="B426" s="569"/>
      <c r="C426" s="565"/>
      <c r="D426" s="565"/>
    </row>
    <row r="427" spans="1:4">
      <c r="A427" s="563"/>
      <c r="B427" s="569"/>
      <c r="C427" s="564"/>
      <c r="D427" s="564"/>
    </row>
    <row r="428" spans="1:4">
      <c r="A428" s="563"/>
      <c r="B428" s="578"/>
      <c r="C428" s="566"/>
      <c r="D428" s="566"/>
    </row>
    <row r="429" spans="1:4">
      <c r="A429" s="563"/>
      <c r="B429" s="569"/>
      <c r="C429" s="564"/>
      <c r="D429" s="565"/>
    </row>
    <row r="430" spans="1:4">
      <c r="A430" s="563"/>
      <c r="B430" s="569"/>
      <c r="C430" s="565"/>
      <c r="D430" s="565"/>
    </row>
    <row r="431" spans="1:4">
      <c r="A431" s="563"/>
      <c r="B431" s="569"/>
      <c r="C431" s="565"/>
    </row>
    <row r="432" spans="1:4">
      <c r="A432" s="563"/>
      <c r="C432" s="567"/>
      <c r="D432" s="567"/>
    </row>
    <row r="433" spans="1:4">
      <c r="A433" s="563"/>
      <c r="B433" s="569"/>
      <c r="C433" s="565"/>
      <c r="D433" s="565"/>
    </row>
    <row r="434" spans="1:4">
      <c r="A434" s="563"/>
      <c r="B434" s="569"/>
      <c r="C434" s="564"/>
      <c r="D434" s="564"/>
    </row>
    <row r="435" spans="1:4">
      <c r="A435" s="563"/>
      <c r="C435" s="567"/>
      <c r="D435" s="567"/>
    </row>
    <row r="436" spans="1:4">
      <c r="A436" s="563"/>
      <c r="B436" s="569"/>
      <c r="C436" s="564"/>
      <c r="D436" s="564"/>
    </row>
    <row r="437" spans="1:4">
      <c r="A437" s="563"/>
      <c r="B437" s="569"/>
      <c r="C437" s="564"/>
      <c r="D437" s="564"/>
    </row>
    <row r="438" spans="1:4">
      <c r="A438" s="563"/>
      <c r="B438" s="569"/>
      <c r="C438" s="564"/>
      <c r="D438" s="564"/>
    </row>
    <row r="439" spans="1:4">
      <c r="A439" s="563"/>
      <c r="B439" s="569"/>
      <c r="C439" s="564"/>
      <c r="D439" s="564"/>
    </row>
    <row r="440" spans="1:4">
      <c r="A440" s="563"/>
      <c r="B440" s="569"/>
      <c r="C440" s="565"/>
      <c r="D440" s="565"/>
    </row>
    <row r="441" spans="1:4">
      <c r="A441" s="563"/>
      <c r="B441" s="569"/>
      <c r="C441" s="565"/>
      <c r="D441" s="565"/>
    </row>
    <row r="442" spans="1:4">
      <c r="A442" s="563"/>
      <c r="C442" s="572"/>
      <c r="D442" s="572"/>
    </row>
    <row r="443" spans="1:4">
      <c r="A443" s="563"/>
      <c r="B443" s="569"/>
      <c r="C443" s="565"/>
      <c r="D443" s="565"/>
    </row>
    <row r="444" spans="1:4">
      <c r="A444" s="563"/>
      <c r="B444" s="569"/>
      <c r="C444" s="565"/>
      <c r="D444" s="565"/>
    </row>
    <row r="445" spans="1:4">
      <c r="A445" s="563"/>
      <c r="B445" s="569"/>
      <c r="C445" s="564"/>
      <c r="D445" s="564"/>
    </row>
    <row r="446" spans="1:4">
      <c r="A446" s="563"/>
      <c r="B446" s="569"/>
      <c r="C446" s="564"/>
      <c r="D446" s="564"/>
    </row>
    <row r="447" spans="1:4">
      <c r="A447" s="563"/>
      <c r="B447" s="569"/>
      <c r="C447" s="564"/>
      <c r="D447" s="564"/>
    </row>
    <row r="448" spans="1:4">
      <c r="A448" s="563"/>
      <c r="B448" s="569"/>
      <c r="C448" s="564"/>
      <c r="D448" s="564"/>
    </row>
    <row r="449" spans="1:4">
      <c r="A449" s="563"/>
      <c r="B449" s="569"/>
      <c r="C449" s="564"/>
      <c r="D449" s="564"/>
    </row>
    <row r="450" spans="1:4" ht="15">
      <c r="A450" s="563"/>
      <c r="B450" s="569"/>
      <c r="C450" s="577"/>
      <c r="D450" s="577"/>
    </row>
    <row r="451" spans="1:4" ht="15">
      <c r="A451" s="563"/>
      <c r="B451" s="569"/>
      <c r="C451" s="577"/>
      <c r="D451" s="577"/>
    </row>
    <row r="452" spans="1:4" ht="15">
      <c r="A452" s="563"/>
      <c r="B452" s="569"/>
      <c r="C452" s="577"/>
      <c r="D452" s="577"/>
    </row>
    <row r="453" spans="1:4" ht="15">
      <c r="A453" s="563"/>
      <c r="B453" s="569"/>
      <c r="C453" s="576"/>
      <c r="D453" s="576"/>
    </row>
    <row r="454" spans="1:4" ht="15">
      <c r="A454" s="563"/>
      <c r="B454" s="569"/>
      <c r="C454" s="576"/>
      <c r="D454" s="576"/>
    </row>
    <row r="455" spans="1:4">
      <c r="A455" s="563"/>
      <c r="B455" s="563"/>
      <c r="C455" s="568"/>
      <c r="D455" s="568"/>
    </row>
    <row r="456" spans="1:4" ht="12.75" customHeight="1">
      <c r="A456" s="563"/>
      <c r="B456" s="569"/>
      <c r="C456" s="565"/>
      <c r="D456" s="565"/>
    </row>
    <row r="457" spans="1:4">
      <c r="A457" s="563"/>
      <c r="B457" s="569"/>
      <c r="C457" s="572"/>
      <c r="D457" s="572"/>
    </row>
    <row r="458" spans="1:4">
      <c r="A458" s="563"/>
      <c r="B458" s="569"/>
      <c r="C458" s="567"/>
      <c r="D458" s="567"/>
    </row>
    <row r="459" spans="1:4">
      <c r="A459" s="563"/>
      <c r="B459" s="573"/>
      <c r="C459" s="565"/>
      <c r="D459" s="565"/>
    </row>
    <row r="460" spans="1:4">
      <c r="A460" s="563"/>
      <c r="B460" s="569"/>
    </row>
    <row r="461" spans="1:4">
      <c r="A461" s="563"/>
      <c r="B461" s="563"/>
      <c r="C461" s="565"/>
      <c r="D461" s="565"/>
    </row>
    <row r="462" spans="1:4">
      <c r="A462" s="563"/>
      <c r="B462" s="569"/>
      <c r="C462" s="565"/>
      <c r="D462" s="565"/>
    </row>
    <row r="463" spans="1:4">
      <c r="A463" s="563"/>
      <c r="B463" s="569"/>
      <c r="C463" s="572"/>
      <c r="D463" s="572"/>
    </row>
    <row r="464" spans="1:4">
      <c r="A464" s="563"/>
      <c r="B464" s="569"/>
      <c r="C464" s="567"/>
      <c r="D464" s="567"/>
    </row>
    <row r="465" spans="1:4">
      <c r="A465" s="563"/>
      <c r="B465" s="573"/>
      <c r="C465" s="565"/>
      <c r="D465" s="565"/>
    </row>
    <row r="466" spans="1:4">
      <c r="A466" s="563"/>
      <c r="B466" s="569"/>
    </row>
    <row r="467" spans="1:4">
      <c r="A467" s="563"/>
      <c r="B467" s="563"/>
      <c r="C467" s="565"/>
      <c r="D467" s="565"/>
    </row>
    <row r="468" spans="1:4">
      <c r="A468" s="563"/>
      <c r="B468" s="569"/>
      <c r="C468" s="564"/>
      <c r="D468" s="564"/>
    </row>
    <row r="469" spans="1:4">
      <c r="A469" s="563"/>
      <c r="B469" s="569"/>
      <c r="C469" s="564"/>
      <c r="D469" s="564"/>
    </row>
    <row r="470" spans="1:4">
      <c r="A470" s="563"/>
      <c r="B470" s="563"/>
      <c r="C470" s="566"/>
      <c r="D470" s="566"/>
    </row>
    <row r="471" spans="1:4">
      <c r="A471" s="563"/>
      <c r="B471" s="569"/>
      <c r="C471" s="564"/>
      <c r="D471" s="565"/>
    </row>
    <row r="472" spans="1:4">
      <c r="A472" s="563"/>
      <c r="B472" s="569"/>
      <c r="C472" s="565"/>
      <c r="D472" s="565"/>
    </row>
    <row r="473" spans="1:4">
      <c r="A473" s="563"/>
      <c r="B473" s="569"/>
      <c r="C473" s="565"/>
    </row>
    <row r="474" spans="1:4">
      <c r="A474" s="563"/>
      <c r="B474" s="563"/>
      <c r="C474" s="565"/>
      <c r="D474" s="565"/>
    </row>
    <row r="475" spans="1:4">
      <c r="A475" s="563"/>
      <c r="B475" s="569"/>
      <c r="C475" s="564"/>
      <c r="D475" s="564"/>
    </row>
    <row r="476" spans="1:4">
      <c r="A476" s="563"/>
      <c r="B476" s="569"/>
      <c r="C476" s="564"/>
      <c r="D476" s="564"/>
    </row>
    <row r="477" spans="1:4">
      <c r="A477" s="563"/>
      <c r="B477" s="563"/>
      <c r="C477" s="564"/>
      <c r="D477" s="564"/>
    </row>
    <row r="478" spans="1:4">
      <c r="A478" s="563"/>
      <c r="B478" s="575"/>
      <c r="C478" s="565"/>
      <c r="D478" s="565"/>
    </row>
    <row r="479" spans="1:4">
      <c r="A479" s="563"/>
      <c r="B479" s="575"/>
      <c r="C479" s="565"/>
      <c r="D479" s="565"/>
    </row>
    <row r="480" spans="1:4">
      <c r="A480" s="563"/>
      <c r="B480" s="574"/>
      <c r="C480" s="565"/>
      <c r="D480" s="565"/>
    </row>
    <row r="481" spans="1:4">
      <c r="A481" s="563"/>
      <c r="B481" s="563"/>
    </row>
    <row r="482" spans="1:4">
      <c r="A482" s="563"/>
      <c r="B482" s="569"/>
      <c r="C482" s="564"/>
      <c r="D482" s="564"/>
    </row>
    <row r="483" spans="1:4">
      <c r="A483" s="563"/>
      <c r="B483" s="569"/>
      <c r="C483" s="564"/>
      <c r="D483" s="564"/>
    </row>
    <row r="484" spans="1:4">
      <c r="A484" s="563"/>
      <c r="B484" s="569"/>
    </row>
    <row r="485" spans="1:4">
      <c r="A485" s="563"/>
      <c r="B485" s="563"/>
      <c r="C485" s="568"/>
      <c r="D485" s="568"/>
    </row>
    <row r="486" spans="1:4">
      <c r="A486" s="563"/>
      <c r="B486" s="569"/>
      <c r="C486" s="565"/>
      <c r="D486" s="565"/>
    </row>
    <row r="487" spans="1:4">
      <c r="A487" s="563"/>
      <c r="B487" s="569"/>
      <c r="C487" s="572"/>
      <c r="D487" s="572"/>
    </row>
    <row r="488" spans="1:4" ht="12.75" customHeight="1">
      <c r="A488" s="563"/>
      <c r="B488" s="569"/>
      <c r="C488" s="567"/>
      <c r="D488" s="567"/>
    </row>
    <row r="489" spans="1:4">
      <c r="A489" s="563"/>
      <c r="B489" s="573"/>
      <c r="C489" s="565"/>
      <c r="D489" s="565"/>
    </row>
    <row r="490" spans="1:4">
      <c r="A490" s="563"/>
      <c r="B490" s="569"/>
    </row>
    <row r="491" spans="1:4">
      <c r="A491" s="563"/>
      <c r="B491" s="563"/>
      <c r="C491" s="564"/>
      <c r="D491" s="564"/>
    </row>
    <row r="492" spans="1:4">
      <c r="A492" s="563"/>
      <c r="C492" s="572"/>
      <c r="D492" s="572"/>
    </row>
    <row r="493" spans="1:4">
      <c r="A493" s="563"/>
      <c r="B493" s="563"/>
      <c r="C493" s="565"/>
      <c r="D493" s="565"/>
    </row>
    <row r="494" spans="1:4">
      <c r="A494" s="563"/>
    </row>
    <row r="495" spans="1:4">
      <c r="A495" s="563"/>
    </row>
    <row r="496" spans="1:4">
      <c r="A496" s="563"/>
    </row>
    <row r="497" spans="1:4">
      <c r="A497" s="563"/>
    </row>
    <row r="498" spans="1:4">
      <c r="A498" s="563"/>
      <c r="B498" s="569"/>
      <c r="C498" s="564"/>
      <c r="D498" s="564"/>
    </row>
    <row r="499" spans="1:4">
      <c r="A499" s="563"/>
      <c r="B499" s="569"/>
      <c r="C499" s="564"/>
      <c r="D499" s="564"/>
    </row>
    <row r="500" spans="1:4" ht="12.75" customHeight="1">
      <c r="A500" s="563"/>
      <c r="B500" s="569"/>
      <c r="C500" s="565"/>
      <c r="D500" s="565"/>
    </row>
    <row r="501" spans="1:4">
      <c r="A501" s="563"/>
      <c r="B501" s="563"/>
      <c r="C501" s="564"/>
      <c r="D501" s="564"/>
    </row>
    <row r="502" spans="1:4">
      <c r="A502" s="563"/>
      <c r="B502" s="569"/>
      <c r="C502" s="564"/>
      <c r="D502" s="565"/>
    </row>
    <row r="503" spans="1:4">
      <c r="A503" s="563"/>
      <c r="B503" s="569"/>
      <c r="C503" s="565"/>
      <c r="D503" s="565"/>
    </row>
    <row r="504" spans="1:4">
      <c r="A504" s="563"/>
      <c r="B504" s="569"/>
      <c r="C504" s="565"/>
    </row>
    <row r="505" spans="1:4">
      <c r="A505" s="563"/>
      <c r="C505" s="566"/>
      <c r="D505" s="566"/>
    </row>
    <row r="506" spans="1:4">
      <c r="A506" s="563"/>
      <c r="B506" s="569"/>
      <c r="C506" s="564"/>
      <c r="D506" s="565"/>
    </row>
    <row r="507" spans="1:4">
      <c r="A507" s="563"/>
      <c r="B507" s="569"/>
      <c r="C507" s="565"/>
      <c r="D507" s="565"/>
    </row>
    <row r="508" spans="1:4">
      <c r="A508" s="563"/>
      <c r="B508" s="569"/>
      <c r="C508" s="565"/>
    </row>
    <row r="509" spans="1:4">
      <c r="A509" s="563"/>
      <c r="B509" s="563"/>
      <c r="C509" s="564"/>
      <c r="D509" s="564"/>
    </row>
    <row r="510" spans="1:4" ht="12.75" customHeight="1">
      <c r="A510" s="563"/>
      <c r="B510" s="569"/>
      <c r="C510" s="564"/>
      <c r="D510" s="564"/>
    </row>
    <row r="511" spans="1:4">
      <c r="A511" s="563"/>
      <c r="B511" s="569"/>
      <c r="C511" s="564"/>
      <c r="D511" s="564"/>
    </row>
    <row r="512" spans="1:4">
      <c r="A512" s="563"/>
      <c r="B512" s="563"/>
      <c r="C512" s="568"/>
      <c r="D512" s="568"/>
    </row>
    <row r="513" spans="1:4">
      <c r="A513" s="563"/>
      <c r="B513" s="569"/>
      <c r="C513" s="564"/>
      <c r="D513" s="564"/>
    </row>
    <row r="514" spans="1:4">
      <c r="A514" s="563"/>
      <c r="B514" s="569"/>
      <c r="C514" s="564"/>
      <c r="D514" s="564"/>
    </row>
    <row r="515" spans="1:4">
      <c r="A515" s="563"/>
      <c r="B515" s="563"/>
      <c r="C515" s="566"/>
      <c r="D515" s="566"/>
    </row>
    <row r="516" spans="1:4">
      <c r="A516" s="563"/>
      <c r="B516" s="563"/>
    </row>
    <row r="517" spans="1:4">
      <c r="A517" s="563"/>
      <c r="B517" s="563"/>
      <c r="C517" s="565"/>
      <c r="D517" s="565"/>
    </row>
    <row r="518" spans="1:4">
      <c r="A518" s="563"/>
      <c r="B518" s="563"/>
    </row>
    <row r="519" spans="1:4">
      <c r="A519" s="563"/>
      <c r="B519" s="563"/>
      <c r="C519" s="565"/>
      <c r="D519" s="565"/>
    </row>
    <row r="520" spans="1:4">
      <c r="A520" s="563"/>
      <c r="B520" s="563"/>
      <c r="C520" s="567"/>
      <c r="D520" s="567"/>
    </row>
    <row r="521" spans="1:4">
      <c r="A521" s="563"/>
      <c r="B521" s="563"/>
      <c r="C521" s="566"/>
      <c r="D521" s="566"/>
    </row>
    <row r="522" spans="1:4">
      <c r="A522" s="563"/>
      <c r="B522" s="569"/>
      <c r="C522" s="564"/>
      <c r="D522" s="565"/>
    </row>
    <row r="523" spans="1:4">
      <c r="A523" s="563"/>
      <c r="B523" s="569"/>
      <c r="C523" s="565"/>
      <c r="D523" s="565"/>
    </row>
    <row r="524" spans="1:4">
      <c r="A524" s="563"/>
      <c r="B524" s="569"/>
      <c r="C524" s="565"/>
    </row>
    <row r="525" spans="1:4">
      <c r="A525" s="563"/>
      <c r="B525" s="563"/>
      <c r="C525" s="564"/>
      <c r="D525" s="564"/>
    </row>
    <row r="526" spans="1:4">
      <c r="A526" s="563"/>
      <c r="B526" s="569"/>
      <c r="C526" s="564"/>
      <c r="D526" s="564"/>
    </row>
    <row r="527" spans="1:4">
      <c r="A527" s="563"/>
      <c r="B527" s="569"/>
      <c r="C527" s="564"/>
      <c r="D527" s="564"/>
    </row>
    <row r="528" spans="1:4">
      <c r="A528" s="563"/>
      <c r="B528" s="563"/>
      <c r="C528" s="564"/>
      <c r="D528" s="564"/>
    </row>
    <row r="529" spans="1:4">
      <c r="A529" s="563"/>
      <c r="B529" s="563"/>
      <c r="C529" s="564"/>
      <c r="D529" s="564"/>
    </row>
    <row r="530" spans="1:4">
      <c r="A530" s="563"/>
      <c r="B530" s="569"/>
      <c r="C530" s="565"/>
      <c r="D530" s="565"/>
    </row>
    <row r="531" spans="1:4">
      <c r="A531" s="563"/>
      <c r="B531" s="563"/>
      <c r="C531" s="565"/>
      <c r="D531" s="565"/>
    </row>
    <row r="532" spans="1:4">
      <c r="A532" s="563"/>
      <c r="B532" s="569"/>
      <c r="C532" s="564"/>
      <c r="D532" s="565"/>
    </row>
    <row r="533" spans="1:4">
      <c r="A533" s="563"/>
      <c r="B533" s="569"/>
      <c r="C533" s="565"/>
      <c r="D533" s="565"/>
    </row>
    <row r="534" spans="1:4">
      <c r="A534" s="563"/>
      <c r="B534" s="569"/>
      <c r="C534" s="565"/>
    </row>
    <row r="535" spans="1:4">
      <c r="A535" s="563"/>
      <c r="B535" s="563"/>
      <c r="C535" s="564"/>
      <c r="D535" s="564"/>
    </row>
    <row r="536" spans="1:4">
      <c r="A536" s="563"/>
      <c r="B536" s="569"/>
      <c r="C536" s="564"/>
      <c r="D536" s="564"/>
    </row>
    <row r="537" spans="1:4">
      <c r="A537" s="563"/>
      <c r="B537" s="569"/>
      <c r="C537" s="565"/>
      <c r="D537" s="565"/>
    </row>
    <row r="538" spans="1:4" ht="12.75" customHeight="1">
      <c r="A538" s="563"/>
      <c r="B538" s="569"/>
      <c r="C538" s="565"/>
      <c r="D538" s="565"/>
    </row>
    <row r="539" spans="1:4">
      <c r="A539" s="563"/>
      <c r="B539" s="569"/>
      <c r="C539" s="565"/>
      <c r="D539" s="565"/>
    </row>
    <row r="540" spans="1:4">
      <c r="A540" s="563"/>
      <c r="B540" s="569"/>
      <c r="C540" s="565"/>
      <c r="D540" s="565"/>
    </row>
    <row r="541" spans="1:4">
      <c r="A541" s="563"/>
      <c r="B541" s="571"/>
      <c r="C541" s="565"/>
      <c r="D541" s="565"/>
    </row>
    <row r="542" spans="1:4">
      <c r="A542" s="563"/>
      <c r="B542" s="569"/>
      <c r="C542" s="564"/>
      <c r="D542" s="564"/>
    </row>
    <row r="543" spans="1:4">
      <c r="A543" s="563"/>
      <c r="B543" s="569"/>
      <c r="C543" s="564"/>
      <c r="D543" s="564"/>
    </row>
    <row r="544" spans="1:4" ht="12.75" customHeight="1">
      <c r="A544" s="563"/>
      <c r="B544" s="569"/>
      <c r="C544" s="564"/>
      <c r="D544" s="564"/>
    </row>
    <row r="545" spans="1:4">
      <c r="A545" s="563"/>
      <c r="B545" s="569"/>
      <c r="C545" s="564"/>
      <c r="D545" s="564"/>
    </row>
    <row r="546" spans="1:4">
      <c r="A546" s="563"/>
      <c r="B546" s="569"/>
      <c r="C546" s="564"/>
      <c r="D546" s="564"/>
    </row>
    <row r="547" spans="1:4">
      <c r="A547" s="563"/>
      <c r="B547" s="569"/>
      <c r="C547" s="566"/>
      <c r="D547" s="566"/>
    </row>
    <row r="548" spans="1:4">
      <c r="A548" s="563"/>
      <c r="C548" s="565"/>
      <c r="D548" s="565"/>
    </row>
    <row r="549" spans="1:4">
      <c r="A549" s="563"/>
      <c r="C549" s="566"/>
      <c r="D549" s="566"/>
    </row>
    <row r="550" spans="1:4">
      <c r="A550" s="563"/>
      <c r="C550" s="566"/>
      <c r="D550" s="566"/>
    </row>
    <row r="551" spans="1:4">
      <c r="A551" s="563"/>
    </row>
    <row r="552" spans="1:4">
      <c r="A552" s="563"/>
    </row>
    <row r="553" spans="1:4">
      <c r="A553" s="563"/>
      <c r="B553" s="569"/>
      <c r="C553" s="564"/>
      <c r="D553" s="564"/>
    </row>
    <row r="554" spans="1:4">
      <c r="A554" s="563"/>
      <c r="B554" s="570"/>
    </row>
    <row r="555" spans="1:4">
      <c r="A555" s="563"/>
      <c r="B555" s="570"/>
    </row>
    <row r="556" spans="1:4">
      <c r="A556" s="563"/>
      <c r="C556" s="566"/>
      <c r="D556" s="566"/>
    </row>
    <row r="557" spans="1:4">
      <c r="A557" s="563"/>
      <c r="B557" s="569"/>
      <c r="C557" s="566"/>
      <c r="D557" s="566"/>
    </row>
    <row r="558" spans="1:4">
      <c r="A558" s="563"/>
      <c r="B558" s="569"/>
      <c r="C558" s="566"/>
      <c r="D558" s="564"/>
    </row>
    <row r="559" spans="1:4">
      <c r="A559" s="563"/>
      <c r="B559" s="569"/>
      <c r="C559" s="565"/>
      <c r="D559" s="565"/>
    </row>
    <row r="560" spans="1:4">
      <c r="A560" s="563"/>
      <c r="C560" s="566"/>
      <c r="D560" s="566"/>
    </row>
    <row r="561" spans="1:4">
      <c r="A561" s="563"/>
      <c r="C561" s="566"/>
      <c r="D561" s="566"/>
    </row>
    <row r="562" spans="1:4">
      <c r="A562" s="563"/>
      <c r="C562" s="566"/>
      <c r="D562" s="566"/>
    </row>
    <row r="563" spans="1:4">
      <c r="A563" s="563"/>
      <c r="C563" s="566"/>
    </row>
    <row r="564" spans="1:4" ht="12.75" customHeight="1">
      <c r="A564" s="563"/>
      <c r="C564" s="566"/>
    </row>
    <row r="565" spans="1:4">
      <c r="A565" s="563"/>
      <c r="B565" s="563"/>
      <c r="C565" s="565"/>
      <c r="D565" s="565"/>
    </row>
    <row r="566" spans="1:4">
      <c r="A566" s="563"/>
      <c r="B566" s="563"/>
      <c r="C566" s="564"/>
      <c r="D566" s="564"/>
    </row>
    <row r="567" spans="1:4">
      <c r="A567" s="563"/>
      <c r="B567" s="563"/>
    </row>
    <row r="568" spans="1:4">
      <c r="A568" s="563"/>
      <c r="B568" s="563"/>
      <c r="C568" s="564"/>
      <c r="D568" s="564"/>
    </row>
    <row r="569" spans="1:4">
      <c r="A569" s="563"/>
      <c r="B569" s="563"/>
      <c r="C569" s="565"/>
      <c r="D569" s="565"/>
    </row>
    <row r="570" spans="1:4">
      <c r="A570" s="563"/>
      <c r="B570" s="563"/>
      <c r="C570" s="565"/>
      <c r="D570" s="565"/>
    </row>
    <row r="571" spans="1:4" ht="12.75" customHeight="1">
      <c r="A571" s="563"/>
      <c r="B571" s="563"/>
    </row>
    <row r="572" spans="1:4">
      <c r="A572" s="563"/>
      <c r="B572" s="563"/>
      <c r="C572" s="564"/>
      <c r="D572" s="564"/>
    </row>
    <row r="573" spans="1:4">
      <c r="A573" s="563"/>
      <c r="B573" s="563"/>
      <c r="C573" s="565"/>
      <c r="D573" s="565"/>
    </row>
    <row r="574" spans="1:4">
      <c r="A574" s="563"/>
      <c r="B574" s="563"/>
      <c r="C574" s="565"/>
      <c r="D574" s="565"/>
    </row>
    <row r="575" spans="1:4">
      <c r="A575" s="563"/>
      <c r="B575" s="563"/>
    </row>
    <row r="576" spans="1:4">
      <c r="A576" s="563"/>
      <c r="B576" s="563"/>
      <c r="C576" s="566"/>
      <c r="D576" s="566"/>
    </row>
    <row r="577" spans="1:4">
      <c r="A577" s="563"/>
      <c r="B577" s="563"/>
    </row>
    <row r="578" spans="1:4">
      <c r="A578" s="563"/>
      <c r="B578" s="563"/>
    </row>
    <row r="579" spans="1:4" ht="12.75" customHeight="1">
      <c r="A579" s="563"/>
      <c r="B579" s="563"/>
    </row>
    <row r="580" spans="1:4" ht="12.75" customHeight="1">
      <c r="A580" s="563"/>
      <c r="B580" s="563"/>
      <c r="C580" s="566"/>
      <c r="D580" s="566"/>
    </row>
    <row r="581" spans="1:4">
      <c r="A581" s="563"/>
      <c r="B581" s="563"/>
      <c r="C581" s="565"/>
      <c r="D581" s="565"/>
    </row>
    <row r="582" spans="1:4">
      <c r="A582" s="563"/>
      <c r="B582" s="563"/>
    </row>
    <row r="583" spans="1:4">
      <c r="A583" s="563"/>
      <c r="B583" s="563"/>
      <c r="C583" s="567"/>
      <c r="D583" s="567"/>
    </row>
    <row r="584" spans="1:4">
      <c r="A584" s="563"/>
      <c r="B584" s="563"/>
      <c r="C584" s="565"/>
      <c r="D584" s="565"/>
    </row>
    <row r="585" spans="1:4">
      <c r="A585" s="563"/>
      <c r="B585" s="563"/>
      <c r="C585" s="564"/>
      <c r="D585" s="564"/>
    </row>
    <row r="586" spans="1:4">
      <c r="A586" s="563"/>
      <c r="B586" s="563"/>
      <c r="C586" s="565"/>
      <c r="D586" s="565"/>
    </row>
    <row r="587" spans="1:4">
      <c r="A587" s="563"/>
      <c r="B587" s="563"/>
      <c r="C587" s="564"/>
      <c r="D587" s="564"/>
    </row>
    <row r="588" spans="1:4" ht="12.75" customHeight="1">
      <c r="A588" s="563"/>
      <c r="B588" s="563"/>
      <c r="C588" s="564"/>
      <c r="D588" s="564"/>
    </row>
    <row r="589" spans="1:4">
      <c r="A589" s="563"/>
      <c r="B589" s="563"/>
      <c r="C589" s="567"/>
      <c r="D589" s="567"/>
    </row>
    <row r="590" spans="1:4">
      <c r="A590" s="563"/>
      <c r="B590" s="563"/>
      <c r="C590" s="564"/>
      <c r="D590" s="564"/>
    </row>
    <row r="591" spans="1:4">
      <c r="A591" s="563"/>
      <c r="B591" s="563"/>
      <c r="C591" s="564"/>
      <c r="D591" s="564"/>
    </row>
    <row r="592" spans="1:4">
      <c r="A592" s="563"/>
      <c r="B592" s="563"/>
    </row>
    <row r="593" spans="1:4">
      <c r="A593" s="563"/>
      <c r="B593" s="563"/>
      <c r="C593" s="565"/>
      <c r="D593" s="565"/>
    </row>
    <row r="594" spans="1:4">
      <c r="A594" s="563"/>
      <c r="B594" s="563"/>
      <c r="C594" s="564"/>
      <c r="D594" s="564"/>
    </row>
    <row r="595" spans="1:4">
      <c r="A595" s="563"/>
      <c r="B595" s="563"/>
      <c r="C595" s="565"/>
      <c r="D595" s="565"/>
    </row>
    <row r="596" spans="1:4">
      <c r="A596" s="563"/>
      <c r="B596" s="563"/>
      <c r="C596" s="565"/>
      <c r="D596" s="565"/>
    </row>
    <row r="597" spans="1:4">
      <c r="A597" s="563"/>
      <c r="B597" s="563"/>
      <c r="C597" s="564"/>
      <c r="D597" s="564"/>
    </row>
    <row r="598" spans="1:4">
      <c r="A598" s="563"/>
      <c r="B598" s="563"/>
      <c r="C598" s="564"/>
      <c r="D598" s="564"/>
    </row>
    <row r="599" spans="1:4">
      <c r="A599" s="563"/>
      <c r="B599" s="563"/>
      <c r="C599" s="564"/>
      <c r="D599" s="564"/>
    </row>
    <row r="600" spans="1:4">
      <c r="A600" s="563"/>
      <c r="B600" s="563"/>
      <c r="C600" s="565"/>
      <c r="D600" s="565"/>
    </row>
    <row r="601" spans="1:4">
      <c r="A601" s="563"/>
      <c r="B601" s="563"/>
      <c r="C601" s="564"/>
      <c r="D601" s="564"/>
    </row>
    <row r="602" spans="1:4" ht="12.75" customHeight="1">
      <c r="A602" s="563"/>
      <c r="B602" s="563"/>
      <c r="C602" s="567"/>
      <c r="D602" s="567"/>
    </row>
    <row r="603" spans="1:4">
      <c r="A603" s="563"/>
      <c r="B603" s="563"/>
      <c r="C603" s="564"/>
      <c r="D603" s="564"/>
    </row>
    <row r="604" spans="1:4">
      <c r="A604" s="563"/>
      <c r="B604" s="563"/>
      <c r="C604" s="564"/>
      <c r="D604" s="564"/>
    </row>
    <row r="605" spans="1:4">
      <c r="A605" s="563"/>
      <c r="B605" s="563"/>
      <c r="C605" s="564"/>
      <c r="D605" s="564"/>
    </row>
    <row r="606" spans="1:4">
      <c r="A606" s="563"/>
      <c r="B606" s="563"/>
    </row>
    <row r="607" spans="1:4">
      <c r="A607" s="563"/>
      <c r="B607" s="563"/>
      <c r="C607" s="564"/>
      <c r="D607" s="564"/>
    </row>
    <row r="608" spans="1:4">
      <c r="A608" s="563"/>
      <c r="B608" s="563"/>
      <c r="C608" s="565"/>
      <c r="D608" s="565"/>
    </row>
    <row r="609" spans="1:4">
      <c r="A609" s="563"/>
      <c r="B609" s="563"/>
      <c r="C609" s="565"/>
      <c r="D609" s="565"/>
    </row>
    <row r="610" spans="1:4">
      <c r="A610" s="563"/>
      <c r="B610" s="563"/>
      <c r="C610" s="566"/>
      <c r="D610" s="566"/>
    </row>
    <row r="611" spans="1:4">
      <c r="A611" s="563"/>
      <c r="B611" s="563"/>
      <c r="C611" s="566"/>
      <c r="D611" s="566"/>
    </row>
    <row r="612" spans="1:4">
      <c r="A612" s="563"/>
      <c r="B612" s="563"/>
      <c r="C612" s="564"/>
      <c r="D612" s="564"/>
    </row>
    <row r="613" spans="1:4">
      <c r="A613" s="563"/>
      <c r="B613" s="563"/>
      <c r="C613" s="564"/>
      <c r="D613" s="564"/>
    </row>
    <row r="614" spans="1:4">
      <c r="A614" s="563"/>
      <c r="B614" s="563"/>
      <c r="C614" s="567"/>
      <c r="D614" s="567"/>
    </row>
    <row r="615" spans="1:4">
      <c r="A615" s="563"/>
      <c r="B615" s="563"/>
      <c r="C615" s="567"/>
      <c r="D615" s="567"/>
    </row>
    <row r="616" spans="1:4">
      <c r="A616" s="563"/>
      <c r="B616" s="563"/>
      <c r="C616" s="565"/>
      <c r="D616" s="565"/>
    </row>
    <row r="617" spans="1:4">
      <c r="A617" s="563"/>
      <c r="B617" s="563"/>
    </row>
    <row r="618" spans="1:4">
      <c r="A618" s="563"/>
      <c r="B618" s="563"/>
      <c r="C618" s="567"/>
      <c r="D618" s="567"/>
    </row>
    <row r="619" spans="1:4">
      <c r="A619" s="563"/>
      <c r="B619" s="563"/>
      <c r="C619" s="567"/>
      <c r="D619" s="567"/>
    </row>
    <row r="620" spans="1:4">
      <c r="A620" s="563"/>
      <c r="B620" s="563"/>
      <c r="C620" s="565"/>
      <c r="D620" s="565"/>
    </row>
    <row r="621" spans="1:4">
      <c r="A621" s="563"/>
      <c r="B621" s="563"/>
      <c r="C621" s="564"/>
      <c r="D621" s="564"/>
    </row>
    <row r="622" spans="1:4">
      <c r="A622" s="563"/>
      <c r="B622" s="563"/>
      <c r="C622" s="564"/>
      <c r="D622" s="564"/>
    </row>
    <row r="623" spans="1:4">
      <c r="A623" s="563"/>
      <c r="B623" s="563"/>
    </row>
    <row r="624" spans="1:4">
      <c r="A624" s="563"/>
      <c r="B624" s="563"/>
      <c r="C624" s="564"/>
      <c r="D624" s="564"/>
    </row>
    <row r="625" spans="1:4">
      <c r="A625" s="563"/>
      <c r="B625" s="563"/>
      <c r="C625" s="565"/>
      <c r="D625" s="565"/>
    </row>
    <row r="626" spans="1:4">
      <c r="A626" s="563"/>
      <c r="B626" s="563"/>
      <c r="C626" s="565"/>
      <c r="D626" s="565"/>
    </row>
    <row r="627" spans="1:4">
      <c r="A627" s="563"/>
      <c r="B627" s="563"/>
      <c r="C627" s="568"/>
      <c r="D627" s="568"/>
    </row>
    <row r="628" spans="1:4">
      <c r="A628" s="563"/>
      <c r="B628" s="563"/>
      <c r="C628" s="564"/>
      <c r="D628" s="564"/>
    </row>
    <row r="629" spans="1:4">
      <c r="A629" s="563"/>
      <c r="B629" s="563"/>
      <c r="C629" s="565"/>
      <c r="D629" s="565"/>
    </row>
    <row r="630" spans="1:4">
      <c r="A630" s="563"/>
      <c r="B630" s="563"/>
      <c r="C630" s="565"/>
      <c r="D630" s="565"/>
    </row>
    <row r="631" spans="1:4">
      <c r="A631" s="563"/>
      <c r="B631" s="563"/>
      <c r="C631" s="566"/>
      <c r="D631" s="566"/>
    </row>
    <row r="632" spans="1:4">
      <c r="A632" s="563"/>
      <c r="B632" s="563"/>
      <c r="C632" s="566"/>
      <c r="D632" s="566"/>
    </row>
    <row r="633" spans="1:4">
      <c r="A633" s="563"/>
      <c r="B633" s="563"/>
    </row>
    <row r="634" spans="1:4">
      <c r="A634" s="563"/>
      <c r="B634" s="563"/>
    </row>
    <row r="635" spans="1:4">
      <c r="A635" s="563"/>
      <c r="B635" s="563"/>
      <c r="C635" s="567"/>
      <c r="D635" s="567"/>
    </row>
    <row r="636" spans="1:4">
      <c r="A636" s="563"/>
      <c r="B636" s="563"/>
      <c r="C636" s="565"/>
      <c r="D636" s="565"/>
    </row>
    <row r="637" spans="1:4">
      <c r="A637" s="563"/>
      <c r="B637" s="563"/>
    </row>
    <row r="638" spans="1:4">
      <c r="A638" s="563"/>
      <c r="B638" s="563"/>
    </row>
    <row r="639" spans="1:4">
      <c r="A639" s="563"/>
      <c r="B639" s="563"/>
    </row>
    <row r="640" spans="1:4">
      <c r="A640" s="563"/>
      <c r="B640" s="563"/>
      <c r="C640" s="564"/>
      <c r="D640" s="564"/>
    </row>
    <row r="641" spans="1:4">
      <c r="A641" s="563"/>
      <c r="B641" s="563"/>
      <c r="C641" s="565"/>
      <c r="D641" s="565"/>
    </row>
    <row r="642" spans="1:4">
      <c r="A642" s="563"/>
      <c r="B642" s="563"/>
      <c r="C642" s="565"/>
      <c r="D642" s="565"/>
    </row>
    <row r="643" spans="1:4">
      <c r="A643" s="563"/>
      <c r="B643" s="563"/>
    </row>
    <row r="644" spans="1:4">
      <c r="A644" s="563"/>
      <c r="B644" s="563"/>
    </row>
    <row r="645" spans="1:4">
      <c r="A645" s="563"/>
      <c r="B645" s="563"/>
    </row>
    <row r="646" spans="1:4">
      <c r="A646" s="563"/>
      <c r="B646" s="563"/>
    </row>
    <row r="647" spans="1:4">
      <c r="A647" s="563"/>
      <c r="B647" s="563"/>
    </row>
    <row r="648" spans="1:4">
      <c r="A648" s="563"/>
      <c r="B648" s="563"/>
      <c r="C648" s="566"/>
      <c r="D648" s="566"/>
    </row>
    <row r="649" spans="1:4">
      <c r="A649" s="563"/>
      <c r="B649" s="563"/>
    </row>
    <row r="650" spans="1:4">
      <c r="A650" s="563"/>
      <c r="B650" s="563"/>
      <c r="C650" s="565"/>
      <c r="D650" s="565"/>
    </row>
    <row r="651" spans="1:4">
      <c r="A651" s="563"/>
      <c r="B651" s="563"/>
      <c r="C651" s="567"/>
      <c r="D651" s="567"/>
    </row>
    <row r="652" spans="1:4">
      <c r="A652" s="563"/>
      <c r="B652" s="563"/>
      <c r="C652" s="565"/>
      <c r="D652" s="565"/>
    </row>
    <row r="653" spans="1:4">
      <c r="A653" s="563"/>
      <c r="B653" s="563"/>
    </row>
    <row r="654" spans="1:4">
      <c r="A654" s="563"/>
      <c r="B654" s="563"/>
      <c r="C654" s="564"/>
      <c r="D654" s="564"/>
    </row>
    <row r="655" spans="1:4">
      <c r="A655" s="563"/>
      <c r="B655" s="563"/>
      <c r="C655" s="564"/>
      <c r="D655" s="564"/>
    </row>
    <row r="656" spans="1:4">
      <c r="A656" s="563"/>
      <c r="B656" s="563"/>
      <c r="C656" s="564"/>
      <c r="D656" s="564"/>
    </row>
    <row r="657" spans="1:4">
      <c r="A657" s="563"/>
      <c r="B657" s="563"/>
      <c r="C657" s="564"/>
      <c r="D657" s="564"/>
    </row>
    <row r="658" spans="1:4">
      <c r="A658" s="563"/>
      <c r="B658" s="563"/>
      <c r="C658" s="564"/>
      <c r="D658" s="564"/>
    </row>
    <row r="659" spans="1:4">
      <c r="A659" s="563"/>
      <c r="B659" s="563"/>
      <c r="C659" s="564"/>
      <c r="D659" s="564"/>
    </row>
    <row r="660" spans="1:4">
      <c r="A660" s="563"/>
      <c r="B660" s="563"/>
      <c r="C660" s="568"/>
      <c r="D660" s="568"/>
    </row>
    <row r="661" spans="1:4">
      <c r="A661" s="563"/>
      <c r="B661" s="563"/>
      <c r="C661" s="564"/>
      <c r="D661" s="564"/>
    </row>
    <row r="662" spans="1:4">
      <c r="A662" s="563"/>
      <c r="B662" s="563"/>
      <c r="C662" s="564"/>
      <c r="D662" s="564"/>
    </row>
    <row r="663" spans="1:4">
      <c r="A663" s="563"/>
      <c r="B663" s="563"/>
    </row>
    <row r="664" spans="1:4">
      <c r="A664" s="563"/>
      <c r="B664" s="563"/>
      <c r="C664" s="565"/>
      <c r="D664" s="565"/>
    </row>
    <row r="665" spans="1:4">
      <c r="A665" s="563"/>
      <c r="B665" s="563"/>
      <c r="C665" s="564"/>
      <c r="D665" s="564"/>
    </row>
    <row r="666" spans="1:4">
      <c r="A666" s="563"/>
      <c r="B666" s="563"/>
      <c r="C666" s="564"/>
      <c r="D666" s="564"/>
    </row>
    <row r="667" spans="1:4">
      <c r="A667" s="563"/>
      <c r="B667" s="563"/>
      <c r="C667" s="565"/>
      <c r="D667" s="565"/>
    </row>
    <row r="668" spans="1:4">
      <c r="A668" s="563"/>
      <c r="B668" s="563"/>
      <c r="C668" s="565"/>
      <c r="D668" s="565"/>
    </row>
    <row r="669" spans="1:4">
      <c r="A669" s="563"/>
      <c r="B669" s="563"/>
      <c r="C669" s="565"/>
      <c r="D669" s="565"/>
    </row>
    <row r="670" spans="1:4">
      <c r="A670" s="563"/>
      <c r="B670" s="563"/>
    </row>
    <row r="671" spans="1:4">
      <c r="A671" s="563"/>
      <c r="B671" s="563"/>
      <c r="C671" s="567"/>
      <c r="D671" s="567"/>
    </row>
    <row r="672" spans="1:4">
      <c r="A672" s="563"/>
      <c r="B672" s="563"/>
      <c r="C672" s="567"/>
      <c r="D672" s="567"/>
    </row>
    <row r="673" spans="1:4">
      <c r="A673" s="563"/>
      <c r="B673" s="563"/>
      <c r="C673" s="564"/>
      <c r="D673" s="564"/>
    </row>
    <row r="674" spans="1:4">
      <c r="A674" s="563"/>
      <c r="B674" s="563"/>
      <c r="C674" s="564"/>
      <c r="D674" s="564"/>
    </row>
    <row r="675" spans="1:4">
      <c r="A675" s="563"/>
      <c r="B675" s="563"/>
    </row>
    <row r="676" spans="1:4">
      <c r="A676" s="563"/>
      <c r="B676" s="563"/>
      <c r="C676" s="564"/>
      <c r="D676" s="564"/>
    </row>
    <row r="677" spans="1:4">
      <c r="A677" s="563"/>
      <c r="B677" s="563"/>
      <c r="C677" s="565"/>
      <c r="D677" s="565"/>
    </row>
    <row r="678" spans="1:4">
      <c r="A678" s="563"/>
      <c r="B678" s="563"/>
      <c r="C678" s="565"/>
      <c r="D678" s="565"/>
    </row>
    <row r="679" spans="1:4">
      <c r="A679" s="563"/>
      <c r="B679" s="563"/>
      <c r="C679" s="564"/>
      <c r="D679" s="564"/>
    </row>
    <row r="680" spans="1:4">
      <c r="A680" s="563"/>
      <c r="B680" s="563"/>
      <c r="C680" s="564"/>
      <c r="D680" s="564"/>
    </row>
    <row r="681" spans="1:4">
      <c r="A681" s="563"/>
      <c r="B681" s="563"/>
    </row>
    <row r="682" spans="1:4">
      <c r="A682" s="563"/>
      <c r="B682" s="563"/>
      <c r="C682" s="564"/>
      <c r="D682" s="564"/>
    </row>
    <row r="683" spans="1:4">
      <c r="A683" s="563"/>
      <c r="B683" s="563"/>
      <c r="C683" s="564"/>
      <c r="D683" s="564"/>
    </row>
    <row r="684" spans="1:4">
      <c r="A684" s="563"/>
      <c r="B684" s="563"/>
    </row>
    <row r="685" spans="1:4">
      <c r="A685" s="563"/>
      <c r="B685" s="563"/>
    </row>
    <row r="686" spans="1:4">
      <c r="A686" s="563"/>
      <c r="B686" s="563"/>
      <c r="C686" s="567"/>
      <c r="D686" s="567"/>
    </row>
    <row r="687" spans="1:4">
      <c r="A687" s="563"/>
      <c r="B687" s="563"/>
      <c r="C687" s="564"/>
      <c r="D687" s="564"/>
    </row>
    <row r="688" spans="1:4">
      <c r="A688" s="563"/>
      <c r="B688" s="563"/>
      <c r="C688" s="564"/>
      <c r="D688" s="564"/>
    </row>
    <row r="689" spans="1:4">
      <c r="A689" s="563"/>
      <c r="B689" s="563"/>
    </row>
    <row r="690" spans="1:4">
      <c r="A690" s="563"/>
      <c r="B690" s="563"/>
    </row>
    <row r="691" spans="1:4">
      <c r="A691" s="563"/>
      <c r="B691" s="563"/>
    </row>
    <row r="692" spans="1:4">
      <c r="A692" s="563"/>
      <c r="B692" s="563"/>
      <c r="C692" s="564"/>
      <c r="D692" s="564"/>
    </row>
    <row r="693" spans="1:4">
      <c r="A693" s="563"/>
      <c r="B693" s="563"/>
      <c r="C693" s="564"/>
      <c r="D693" s="564"/>
    </row>
    <row r="694" spans="1:4">
      <c r="A694" s="563"/>
      <c r="B694" s="563"/>
    </row>
    <row r="695" spans="1:4">
      <c r="A695" s="563"/>
      <c r="B695" s="563"/>
    </row>
    <row r="696" spans="1:4">
      <c r="A696" s="563"/>
      <c r="B696" s="563"/>
      <c r="C696" s="565"/>
      <c r="D696" s="565"/>
    </row>
    <row r="697" spans="1:4">
      <c r="A697" s="563"/>
      <c r="B697" s="563"/>
    </row>
    <row r="698" spans="1:4">
      <c r="A698" s="563"/>
      <c r="B698" s="563"/>
      <c r="C698" s="564"/>
      <c r="D698" s="564"/>
    </row>
    <row r="699" spans="1:4">
      <c r="A699" s="563"/>
      <c r="B699" s="563"/>
    </row>
    <row r="700" spans="1:4">
      <c r="A700" s="563"/>
      <c r="B700" s="563"/>
    </row>
    <row r="701" spans="1:4">
      <c r="A701" s="563"/>
      <c r="B701" s="563"/>
      <c r="C701" s="567"/>
      <c r="D701" s="567"/>
    </row>
    <row r="702" spans="1:4">
      <c r="A702" s="563"/>
      <c r="B702" s="563"/>
    </row>
    <row r="703" spans="1:4">
      <c r="A703" s="563"/>
      <c r="B703" s="563"/>
      <c r="C703" s="564"/>
      <c r="D703" s="564"/>
    </row>
    <row r="704" spans="1:4">
      <c r="A704" s="563"/>
      <c r="B704" s="563"/>
    </row>
    <row r="705" spans="1:2">
      <c r="A705" s="563"/>
      <c r="B705" s="563"/>
    </row>
    <row r="706" spans="1:2">
      <c r="A706" s="563"/>
      <c r="B706" s="563"/>
    </row>
    <row r="707" spans="1:2">
      <c r="A707" s="563"/>
      <c r="B707" s="563"/>
    </row>
    <row r="708" spans="1:2">
      <c r="A708" s="563"/>
      <c r="B708" s="563"/>
    </row>
    <row r="709" spans="1:2">
      <c r="A709" s="563"/>
      <c r="B709" s="563"/>
    </row>
    <row r="710" spans="1:2">
      <c r="A710" s="563"/>
      <c r="B710" s="563"/>
    </row>
    <row r="711" spans="1:2">
      <c r="A711" s="563"/>
      <c r="B711" s="563"/>
    </row>
    <row r="712" spans="1:2">
      <c r="A712" s="563"/>
      <c r="B712" s="563"/>
    </row>
    <row r="713" spans="1:2">
      <c r="A713" s="563"/>
      <c r="B713" s="563"/>
    </row>
    <row r="714" spans="1:2">
      <c r="A714" s="563"/>
      <c r="B714" s="563"/>
    </row>
    <row r="715" spans="1:2">
      <c r="A715" s="563"/>
      <c r="B715" s="563"/>
    </row>
    <row r="716" spans="1:2">
      <c r="A716" s="563"/>
      <c r="B716" s="563"/>
    </row>
    <row r="717" spans="1:2">
      <c r="A717" s="563"/>
      <c r="B717" s="563"/>
    </row>
    <row r="718" spans="1:2">
      <c r="A718" s="563"/>
      <c r="B718" s="563"/>
    </row>
    <row r="719" spans="1:2">
      <c r="A719" s="563"/>
      <c r="B719" s="563"/>
    </row>
    <row r="720" spans="1:2">
      <c r="A720" s="563"/>
      <c r="B720" s="563"/>
    </row>
    <row r="721" spans="1:4">
      <c r="A721" s="563"/>
      <c r="B721" s="563"/>
    </row>
    <row r="722" spans="1:4">
      <c r="A722" s="563"/>
      <c r="B722" s="563"/>
    </row>
    <row r="723" spans="1:4">
      <c r="A723" s="563"/>
      <c r="B723" s="563"/>
    </row>
    <row r="724" spans="1:4">
      <c r="A724" s="563"/>
      <c r="B724" s="563"/>
      <c r="C724" s="566"/>
      <c r="D724" s="566"/>
    </row>
    <row r="725" spans="1:4">
      <c r="A725" s="563"/>
      <c r="B725" s="563"/>
    </row>
    <row r="726" spans="1:4">
      <c r="A726" s="563"/>
      <c r="B726" s="563"/>
      <c r="C726" s="565"/>
      <c r="D726" s="565"/>
    </row>
    <row r="727" spans="1:4">
      <c r="A727" s="563"/>
      <c r="B727" s="563"/>
      <c r="C727" s="567"/>
      <c r="D727" s="567"/>
    </row>
    <row r="728" spans="1:4">
      <c r="A728" s="563"/>
      <c r="B728" s="563"/>
      <c r="C728" s="565"/>
      <c r="D728" s="565"/>
    </row>
    <row r="729" spans="1:4">
      <c r="A729" s="563"/>
      <c r="B729" s="563"/>
      <c r="C729" s="565"/>
      <c r="D729" s="565"/>
    </row>
    <row r="730" spans="1:4">
      <c r="A730" s="563"/>
      <c r="B730" s="563"/>
      <c r="C730" s="566"/>
      <c r="D730" s="566"/>
    </row>
    <row r="731" spans="1:4">
      <c r="A731" s="563"/>
      <c r="B731" s="563"/>
    </row>
    <row r="732" spans="1:4">
      <c r="A732" s="563"/>
      <c r="B732" s="563"/>
      <c r="C732" s="567"/>
      <c r="D732" s="567"/>
    </row>
    <row r="733" spans="1:4">
      <c r="A733" s="563"/>
      <c r="B733" s="563"/>
    </row>
    <row r="734" spans="1:4">
      <c r="A734" s="563"/>
      <c r="B734" s="563"/>
      <c r="C734" s="565"/>
      <c r="D734" s="565"/>
    </row>
    <row r="735" spans="1:4">
      <c r="A735" s="563"/>
      <c r="B735" s="563"/>
      <c r="C735" s="567"/>
      <c r="D735" s="567"/>
    </row>
    <row r="736" spans="1:4">
      <c r="A736" s="563"/>
      <c r="B736" s="563"/>
    </row>
    <row r="737" spans="1:4">
      <c r="A737" s="563"/>
      <c r="B737" s="563"/>
    </row>
    <row r="738" spans="1:4">
      <c r="A738" s="563"/>
      <c r="B738" s="563"/>
    </row>
    <row r="739" spans="1:4">
      <c r="A739" s="563"/>
      <c r="B739" s="563"/>
    </row>
    <row r="740" spans="1:4">
      <c r="A740" s="563"/>
      <c r="B740" s="563"/>
    </row>
    <row r="741" spans="1:4">
      <c r="A741" s="563"/>
      <c r="B741" s="563"/>
    </row>
    <row r="742" spans="1:4">
      <c r="A742" s="563"/>
      <c r="B742" s="563"/>
    </row>
    <row r="743" spans="1:4">
      <c r="A743" s="563"/>
      <c r="B743" s="563"/>
      <c r="C743" s="566"/>
      <c r="D743" s="566"/>
    </row>
    <row r="744" spans="1:4">
      <c r="A744" s="563"/>
      <c r="B744" s="563"/>
    </row>
    <row r="745" spans="1:4">
      <c r="A745" s="563"/>
      <c r="B745" s="563"/>
      <c r="C745" s="565"/>
      <c r="D745" s="565"/>
    </row>
    <row r="746" spans="1:4">
      <c r="A746" s="563"/>
      <c r="B746" s="563"/>
      <c r="C746" s="566"/>
      <c r="D746" s="566"/>
    </row>
    <row r="747" spans="1:4">
      <c r="A747" s="563"/>
      <c r="B747" s="563"/>
      <c r="C747" s="565"/>
      <c r="D747" s="565"/>
    </row>
    <row r="748" spans="1:4">
      <c r="A748" s="563"/>
      <c r="B748" s="563"/>
    </row>
    <row r="749" spans="1:4">
      <c r="A749" s="563"/>
      <c r="B749" s="563"/>
      <c r="C749" s="567"/>
      <c r="D749" s="567"/>
    </row>
    <row r="750" spans="1:4">
      <c r="A750" s="563"/>
      <c r="B750" s="563"/>
      <c r="C750" s="567"/>
      <c r="D750" s="567"/>
    </row>
    <row r="751" spans="1:4">
      <c r="A751" s="563"/>
      <c r="B751" s="563"/>
    </row>
    <row r="752" spans="1:4">
      <c r="A752" s="563"/>
      <c r="B752" s="563"/>
      <c r="C752" s="565"/>
      <c r="D752" s="565"/>
    </row>
    <row r="753" spans="1:4">
      <c r="A753" s="563"/>
      <c r="B753" s="563"/>
      <c r="C753" s="567"/>
      <c r="D753" s="567"/>
    </row>
    <row r="754" spans="1:4">
      <c r="A754" s="563"/>
      <c r="B754" s="563"/>
      <c r="C754" s="565"/>
      <c r="D754" s="565"/>
    </row>
    <row r="755" spans="1:4">
      <c r="A755" s="563"/>
      <c r="B755" s="563"/>
      <c r="C755" s="564"/>
      <c r="D755" s="564"/>
    </row>
    <row r="756" spans="1:4">
      <c r="A756" s="563"/>
      <c r="B756" s="563"/>
      <c r="C756" s="564"/>
      <c r="D756" s="564"/>
    </row>
    <row r="757" spans="1:4">
      <c r="A757" s="563"/>
      <c r="B757" s="563"/>
      <c r="C757" s="564"/>
      <c r="D757" s="564"/>
    </row>
    <row r="758" spans="1:4">
      <c r="A758" s="563"/>
      <c r="B758" s="563"/>
      <c r="C758" s="564"/>
      <c r="D758" s="564"/>
    </row>
    <row r="759" spans="1:4">
      <c r="A759" s="563"/>
      <c r="B759" s="563"/>
      <c r="C759" s="564"/>
    </row>
    <row r="760" spans="1:4">
      <c r="A760" s="563"/>
      <c r="B760" s="563"/>
      <c r="C760" s="564"/>
      <c r="D760" s="564"/>
    </row>
    <row r="761" spans="1:4">
      <c r="A761" s="563"/>
      <c r="B761" s="563"/>
      <c r="C761" s="564"/>
      <c r="D761" s="564"/>
    </row>
    <row r="762" spans="1:4">
      <c r="A762" s="563"/>
      <c r="B762" s="563"/>
      <c r="C762" s="564"/>
      <c r="D762" s="564"/>
    </row>
    <row r="763" spans="1:4">
      <c r="A763" s="563"/>
      <c r="B763" s="563"/>
      <c r="C763" s="564"/>
      <c r="D763" s="564"/>
    </row>
    <row r="764" spans="1:4">
      <c r="A764" s="563"/>
      <c r="B764" s="563"/>
      <c r="C764" s="564"/>
      <c r="D764" s="564"/>
    </row>
    <row r="765" spans="1:4">
      <c r="A765" s="563"/>
      <c r="B765" s="563"/>
    </row>
    <row r="766" spans="1:4">
      <c r="A766" s="563"/>
      <c r="B766" s="563"/>
    </row>
    <row r="767" spans="1:4">
      <c r="A767" s="563"/>
      <c r="B767" s="563"/>
    </row>
    <row r="768" spans="1:4">
      <c r="A768" s="563"/>
      <c r="B768" s="563"/>
    </row>
    <row r="769" spans="1:4">
      <c r="A769" s="563"/>
      <c r="B769" s="563"/>
    </row>
    <row r="770" spans="1:4">
      <c r="A770" s="563"/>
      <c r="B770" s="563"/>
      <c r="C770" s="564"/>
      <c r="D770" s="564"/>
    </row>
    <row r="771" spans="1:4">
      <c r="A771" s="563"/>
      <c r="B771" s="563"/>
      <c r="C771" s="564"/>
      <c r="D771" s="564"/>
    </row>
    <row r="772" spans="1:4">
      <c r="A772" s="563"/>
      <c r="B772" s="563"/>
      <c r="C772" s="565"/>
      <c r="D772" s="565"/>
    </row>
    <row r="773" spans="1:4">
      <c r="A773" s="563"/>
      <c r="B773" s="563"/>
      <c r="C773" s="564"/>
      <c r="D773" s="564"/>
    </row>
    <row r="774" spans="1:4">
      <c r="A774" s="563"/>
      <c r="B774" s="563"/>
      <c r="C774" s="564"/>
      <c r="D774" s="564"/>
    </row>
    <row r="775" spans="1:4">
      <c r="A775" s="563"/>
      <c r="B775" s="563"/>
      <c r="C775" s="565"/>
      <c r="D775" s="565"/>
    </row>
    <row r="776" spans="1:4">
      <c r="A776" s="563"/>
      <c r="B776" s="563"/>
      <c r="C776" s="564"/>
      <c r="D776" s="564"/>
    </row>
    <row r="777" spans="1:4">
      <c r="A777" s="563"/>
      <c r="B777" s="563"/>
      <c r="C777" s="565"/>
      <c r="D777" s="565"/>
    </row>
    <row r="778" spans="1:4">
      <c r="A778" s="563"/>
      <c r="B778" s="563"/>
      <c r="C778" s="565"/>
      <c r="D778" s="565"/>
    </row>
    <row r="779" spans="1:4">
      <c r="A779" s="563"/>
      <c r="B779" s="563"/>
      <c r="C779" s="564"/>
      <c r="D779" s="564"/>
    </row>
    <row r="780" spans="1:4">
      <c r="A780" s="563"/>
      <c r="B780" s="563"/>
    </row>
    <row r="781" spans="1:4">
      <c r="A781" s="563"/>
      <c r="B781" s="563"/>
      <c r="C781" s="566"/>
      <c r="D781" s="566"/>
    </row>
    <row r="782" spans="1:4">
      <c r="A782" s="563"/>
      <c r="B782" s="563"/>
      <c r="C782" s="566"/>
      <c r="D782" s="566"/>
    </row>
    <row r="783" spans="1:4">
      <c r="A783" s="563"/>
      <c r="B783" s="563"/>
      <c r="C783" s="566"/>
    </row>
    <row r="784" spans="1:4">
      <c r="A784" s="563"/>
      <c r="B784" s="563"/>
      <c r="C784" s="566"/>
    </row>
    <row r="785" spans="1:3">
      <c r="A785" s="563"/>
      <c r="B785" s="563"/>
      <c r="C785" s="566"/>
    </row>
    <row r="786" spans="1:3">
      <c r="A786" s="563"/>
      <c r="B786" s="563"/>
      <c r="C786" s="566"/>
    </row>
    <row r="787" spans="1:3">
      <c r="A787" s="563"/>
      <c r="B787" s="563"/>
      <c r="C787" s="566"/>
    </row>
    <row r="788" spans="1:3">
      <c r="A788" s="563"/>
      <c r="B788" s="563"/>
      <c r="C788" s="566"/>
    </row>
    <row r="789" spans="1:3">
      <c r="A789" s="563"/>
      <c r="B789" s="563"/>
      <c r="C789" s="566"/>
    </row>
    <row r="790" spans="1:3">
      <c r="A790" s="563"/>
      <c r="B790" s="563"/>
      <c r="C790" s="566"/>
    </row>
    <row r="791" spans="1:3">
      <c r="A791" s="563"/>
      <c r="B791" s="563"/>
      <c r="C791" s="566"/>
    </row>
    <row r="792" spans="1:3">
      <c r="A792" s="563"/>
      <c r="B792" s="563"/>
      <c r="C792" s="566"/>
    </row>
    <row r="793" spans="1:3">
      <c r="A793" s="563"/>
      <c r="B793" s="563"/>
      <c r="C793" s="566"/>
    </row>
    <row r="794" spans="1:3">
      <c r="A794" s="563"/>
      <c r="B794" s="563"/>
      <c r="C794" s="566"/>
    </row>
    <row r="795" spans="1:3">
      <c r="A795" s="563"/>
      <c r="B795" s="563"/>
      <c r="C795" s="566"/>
    </row>
    <row r="796" spans="1:3">
      <c r="A796" s="563"/>
      <c r="B796" s="563"/>
      <c r="C796" s="566"/>
    </row>
    <row r="797" spans="1:3">
      <c r="A797" s="563"/>
      <c r="B797" s="563"/>
      <c r="C797" s="566"/>
    </row>
    <row r="798" spans="1:3">
      <c r="A798" s="563"/>
      <c r="B798" s="563"/>
      <c r="C798" s="566"/>
    </row>
    <row r="799" spans="1:3">
      <c r="A799" s="563"/>
      <c r="B799" s="563"/>
      <c r="C799" s="566"/>
    </row>
    <row r="800" spans="1:3">
      <c r="A800" s="563"/>
      <c r="B800" s="563"/>
      <c r="C800" s="566"/>
    </row>
    <row r="801" spans="1:4">
      <c r="A801" s="563"/>
      <c r="B801" s="563"/>
      <c r="C801" s="566"/>
    </row>
    <row r="802" spans="1:4">
      <c r="A802" s="563"/>
      <c r="B802" s="563"/>
      <c r="C802" s="566"/>
    </row>
    <row r="803" spans="1:4">
      <c r="A803" s="563"/>
      <c r="B803" s="563"/>
      <c r="C803" s="566"/>
    </row>
    <row r="804" spans="1:4">
      <c r="A804" s="563"/>
      <c r="B804" s="563"/>
      <c r="C804" s="566"/>
    </row>
    <row r="805" spans="1:4">
      <c r="A805" s="563"/>
      <c r="B805" s="563"/>
      <c r="C805" s="566"/>
    </row>
    <row r="806" spans="1:4">
      <c r="A806" s="563"/>
      <c r="B806" s="563"/>
      <c r="C806" s="566"/>
    </row>
    <row r="807" spans="1:4">
      <c r="A807" s="563"/>
      <c r="B807" s="563"/>
      <c r="C807" s="566"/>
    </row>
    <row r="808" spans="1:4">
      <c r="A808" s="563"/>
      <c r="B808" s="563"/>
      <c r="C808" s="566"/>
    </row>
    <row r="809" spans="1:4">
      <c r="A809" s="563"/>
      <c r="B809" s="563"/>
      <c r="C809" s="566"/>
    </row>
    <row r="810" spans="1:4">
      <c r="A810" s="563"/>
      <c r="B810" s="563"/>
      <c r="C810" s="566"/>
    </row>
    <row r="811" spans="1:4">
      <c r="A811" s="563"/>
      <c r="B811" s="563"/>
      <c r="C811" s="566"/>
    </row>
    <row r="812" spans="1:4">
      <c r="A812" s="563"/>
      <c r="B812" s="563"/>
      <c r="C812" s="566"/>
    </row>
    <row r="813" spans="1:4">
      <c r="A813" s="563"/>
      <c r="B813" s="563"/>
      <c r="C813" s="566"/>
      <c r="D813" s="566"/>
    </row>
    <row r="814" spans="1:4">
      <c r="A814" s="563"/>
      <c r="B814" s="563"/>
    </row>
    <row r="815" spans="1:4">
      <c r="A815" s="563"/>
      <c r="B815" s="563"/>
    </row>
    <row r="816" spans="1:4">
      <c r="A816" s="563"/>
      <c r="B816" s="563"/>
      <c r="C816" s="566"/>
      <c r="D816" s="566"/>
    </row>
    <row r="817" spans="1:4">
      <c r="A817" s="563"/>
      <c r="B817" s="563"/>
    </row>
    <row r="818" spans="1:4">
      <c r="A818" s="563"/>
      <c r="B818" s="563"/>
    </row>
    <row r="819" spans="1:4">
      <c r="A819" s="563"/>
      <c r="B819" s="563"/>
    </row>
    <row r="820" spans="1:4">
      <c r="A820" s="563"/>
      <c r="B820" s="563"/>
    </row>
    <row r="821" spans="1:4">
      <c r="A821" s="563"/>
      <c r="B821" s="563"/>
      <c r="C821" s="567"/>
      <c r="D821" s="567"/>
    </row>
    <row r="822" spans="1:4">
      <c r="A822" s="563"/>
      <c r="B822" s="563"/>
      <c r="C822" s="565"/>
      <c r="D822" s="565"/>
    </row>
    <row r="823" spans="1:4">
      <c r="A823" s="563"/>
      <c r="B823" s="563"/>
      <c r="C823" s="565"/>
      <c r="D823" s="565"/>
    </row>
    <row r="824" spans="1:4">
      <c r="A824" s="563"/>
      <c r="B824" s="563"/>
      <c r="C824" s="566"/>
    </row>
    <row r="825" spans="1:4">
      <c r="A825" s="563"/>
      <c r="B825" s="563"/>
      <c r="C825" s="566"/>
    </row>
    <row r="826" spans="1:4">
      <c r="A826" s="563"/>
      <c r="B826" s="563"/>
      <c r="C826" s="566"/>
    </row>
    <row r="827" spans="1:4">
      <c r="A827" s="563"/>
      <c r="B827" s="563"/>
      <c r="C827" s="566"/>
    </row>
    <row r="828" spans="1:4">
      <c r="A828" s="563"/>
      <c r="B828" s="563"/>
    </row>
    <row r="829" spans="1:4">
      <c r="A829" s="563"/>
      <c r="B829" s="563"/>
    </row>
    <row r="830" spans="1:4">
      <c r="A830" s="563"/>
      <c r="B830" s="563"/>
    </row>
    <row r="831" spans="1:4">
      <c r="A831" s="563"/>
      <c r="B831" s="563"/>
    </row>
    <row r="832" spans="1:4">
      <c r="A832" s="563"/>
      <c r="B832" s="563"/>
    </row>
    <row r="833" spans="1:4">
      <c r="A833" s="563"/>
      <c r="B833" s="563"/>
    </row>
    <row r="834" spans="1:4">
      <c r="A834" s="563"/>
      <c r="B834" s="563"/>
      <c r="C834" s="566"/>
      <c r="D834" s="566"/>
    </row>
    <row r="835" spans="1:4">
      <c r="A835" s="563"/>
      <c r="B835" s="563"/>
    </row>
    <row r="836" spans="1:4">
      <c r="A836" s="563"/>
      <c r="B836" s="563"/>
    </row>
    <row r="837" spans="1:4">
      <c r="A837" s="563"/>
      <c r="B837" s="563"/>
      <c r="C837" s="564"/>
      <c r="D837" s="564"/>
    </row>
    <row r="838" spans="1:4">
      <c r="A838" s="563"/>
      <c r="B838" s="563"/>
      <c r="C838" s="564"/>
      <c r="D838" s="564"/>
    </row>
    <row r="839" spans="1:4">
      <c r="A839" s="563"/>
      <c r="B839" s="563"/>
      <c r="C839" s="564"/>
      <c r="D839" s="564"/>
    </row>
    <row r="840" spans="1:4">
      <c r="A840" s="563"/>
      <c r="B840" s="563"/>
      <c r="C840" s="564"/>
      <c r="D840" s="564"/>
    </row>
    <row r="841" spans="1:4">
      <c r="A841" s="563"/>
      <c r="B841" s="563"/>
      <c r="C841" s="564"/>
      <c r="D841" s="564"/>
    </row>
    <row r="842" spans="1:4">
      <c r="A842" s="563"/>
      <c r="B842" s="563"/>
      <c r="C842" s="565"/>
      <c r="D842" s="565"/>
    </row>
    <row r="843" spans="1:4">
      <c r="A843" s="563"/>
      <c r="B843" s="563"/>
    </row>
    <row r="844" spans="1:4">
      <c r="A844" s="563"/>
      <c r="B844" s="563"/>
    </row>
    <row r="845" spans="1:4">
      <c r="A845" s="563"/>
      <c r="B845" s="563"/>
    </row>
    <row r="846" spans="1:4">
      <c r="A846" s="563"/>
      <c r="B846" s="563"/>
    </row>
    <row r="847" spans="1:4">
      <c r="A847" s="563"/>
      <c r="B847" s="563"/>
      <c r="C847" s="566"/>
      <c r="D847" s="566"/>
    </row>
    <row r="848" spans="1:4">
      <c r="A848" s="563"/>
      <c r="B848" s="563"/>
    </row>
    <row r="849" spans="1:4">
      <c r="A849" s="563"/>
      <c r="B849" s="563"/>
    </row>
    <row r="850" spans="1:4">
      <c r="A850" s="563"/>
      <c r="B850" s="563"/>
    </row>
    <row r="851" spans="1:4">
      <c r="A851" s="563"/>
      <c r="B851" s="563"/>
      <c r="C851" s="564"/>
      <c r="D851" s="564"/>
    </row>
    <row r="852" spans="1:4">
      <c r="A852" s="563"/>
      <c r="B852" s="563"/>
      <c r="C852" s="565"/>
      <c r="D852" s="565"/>
    </row>
    <row r="853" spans="1:4">
      <c r="A853" s="563"/>
      <c r="B853" s="563"/>
      <c r="C853" s="565"/>
      <c r="D853" s="565"/>
    </row>
    <row r="854" spans="1:4">
      <c r="A854" s="563"/>
      <c r="B854" s="563"/>
      <c r="C854" s="565"/>
      <c r="D854" s="565"/>
    </row>
    <row r="855" spans="1:4">
      <c r="A855" s="563"/>
      <c r="B855" s="563"/>
      <c r="C855" s="566"/>
      <c r="D855" s="566"/>
    </row>
    <row r="856" spans="1:4">
      <c r="A856" s="563"/>
      <c r="B856" s="563"/>
    </row>
    <row r="857" spans="1:4">
      <c r="A857" s="563"/>
      <c r="B857" s="563"/>
      <c r="C857" s="567"/>
      <c r="D857" s="567"/>
    </row>
    <row r="858" spans="1:4">
      <c r="A858" s="563"/>
      <c r="B858" s="563"/>
    </row>
    <row r="859" spans="1:4">
      <c r="A859" s="563"/>
      <c r="B859" s="563"/>
      <c r="C859" s="564"/>
      <c r="D859" s="564"/>
    </row>
    <row r="860" spans="1:4">
      <c r="A860" s="563"/>
      <c r="B860" s="563"/>
      <c r="C860" s="565"/>
      <c r="D860" s="565"/>
    </row>
    <row r="861" spans="1:4">
      <c r="A861" s="563"/>
      <c r="B861" s="563"/>
    </row>
    <row r="862" spans="1:4">
      <c r="A862" s="563"/>
      <c r="B862" s="563"/>
      <c r="C862" s="564"/>
      <c r="D862" s="564"/>
    </row>
    <row r="863" spans="1:4">
      <c r="A863" s="563"/>
      <c r="B863" s="563"/>
      <c r="C863" s="564"/>
      <c r="D863" s="564"/>
    </row>
    <row r="864" spans="1:4">
      <c r="A864" s="563"/>
      <c r="B864" s="563"/>
      <c r="C864" s="565"/>
      <c r="D864" s="565"/>
    </row>
    <row r="865" spans="1:4">
      <c r="A865" s="563"/>
      <c r="B865" s="563"/>
      <c r="C865" s="564"/>
      <c r="D865" s="564"/>
    </row>
    <row r="866" spans="1:4">
      <c r="A866" s="563"/>
      <c r="B866" s="563"/>
      <c r="C866" s="565"/>
      <c r="D866" s="565"/>
    </row>
    <row r="867" spans="1:4">
      <c r="A867" s="563"/>
      <c r="B867" s="563"/>
      <c r="C867" s="565"/>
      <c r="D867" s="565"/>
    </row>
    <row r="868" spans="1:4">
      <c r="A868" s="563"/>
      <c r="B868" s="563"/>
      <c r="C868" s="567"/>
      <c r="D868" s="567"/>
    </row>
    <row r="869" spans="1:4">
      <c r="A869" s="563"/>
      <c r="B869" s="563"/>
      <c r="C869" s="564"/>
      <c r="D869" s="564"/>
    </row>
    <row r="870" spans="1:4">
      <c r="A870" s="563"/>
      <c r="B870" s="563"/>
      <c r="C870" s="565"/>
      <c r="D870" s="565"/>
    </row>
    <row r="871" spans="1:4">
      <c r="A871" s="563"/>
      <c r="B871" s="563"/>
    </row>
    <row r="872" spans="1:4">
      <c r="A872" s="563"/>
      <c r="B872" s="563"/>
      <c r="C872" s="566"/>
      <c r="D872" s="566"/>
    </row>
    <row r="873" spans="1:4">
      <c r="A873" s="563"/>
      <c r="B873" s="563"/>
    </row>
    <row r="874" spans="1:4">
      <c r="A874" s="563"/>
      <c r="B874" s="563"/>
      <c r="C874" s="565"/>
      <c r="D874" s="565"/>
    </row>
    <row r="875" spans="1:4">
      <c r="A875" s="563"/>
      <c r="B875" s="563"/>
      <c r="C875" s="564"/>
      <c r="D875" s="564"/>
    </row>
    <row r="876" spans="1:4">
      <c r="A876" s="563"/>
      <c r="B876" s="563"/>
      <c r="C876" s="565"/>
      <c r="D876" s="565"/>
    </row>
    <row r="877" spans="1:4">
      <c r="A877" s="563"/>
      <c r="B877" s="563"/>
      <c r="C877" s="565"/>
      <c r="D877" s="565"/>
    </row>
    <row r="878" spans="1:4">
      <c r="A878" s="563"/>
      <c r="B878" s="563"/>
      <c r="C878" s="566"/>
      <c r="D878" s="566"/>
    </row>
    <row r="879" spans="1:4">
      <c r="A879" s="563"/>
      <c r="B879" s="563"/>
      <c r="C879" s="564"/>
      <c r="D879" s="564"/>
    </row>
    <row r="880" spans="1:4">
      <c r="A880" s="563"/>
      <c r="B880" s="563"/>
      <c r="C880" s="564"/>
      <c r="D880" s="564"/>
    </row>
    <row r="881" spans="1:4">
      <c r="A881" s="563"/>
      <c r="B881" s="563"/>
    </row>
    <row r="882" spans="1:4">
      <c r="A882" s="563"/>
      <c r="B882" s="563"/>
    </row>
    <row r="883" spans="1:4">
      <c r="A883" s="563"/>
      <c r="B883" s="563"/>
      <c r="C883" s="564"/>
      <c r="D883" s="564"/>
    </row>
    <row r="884" spans="1:4">
      <c r="A884" s="563"/>
      <c r="B884" s="563"/>
      <c r="C884" s="564"/>
      <c r="D884" s="564"/>
    </row>
    <row r="885" spans="1:4">
      <c r="A885" s="563"/>
      <c r="B885" s="563"/>
      <c r="C885" s="567"/>
      <c r="D885" s="567"/>
    </row>
    <row r="886" spans="1:4">
      <c r="A886" s="563"/>
      <c r="B886" s="563"/>
      <c r="C886" s="565"/>
      <c r="D886" s="565"/>
    </row>
    <row r="887" spans="1:4">
      <c r="A887" s="563"/>
      <c r="B887" s="563"/>
    </row>
    <row r="888" spans="1:4">
      <c r="A888" s="563"/>
      <c r="B888" s="563"/>
      <c r="C888" s="567"/>
      <c r="D888" s="567"/>
    </row>
    <row r="889" spans="1:4">
      <c r="A889" s="563"/>
      <c r="B889" s="563"/>
      <c r="C889" s="567"/>
      <c r="D889" s="567"/>
    </row>
    <row r="890" spans="1:4">
      <c r="A890" s="563"/>
      <c r="B890" s="563"/>
    </row>
    <row r="891" spans="1:4">
      <c r="A891" s="563"/>
      <c r="B891" s="563"/>
      <c r="C891" s="566"/>
      <c r="D891" s="566"/>
    </row>
    <row r="892" spans="1:4">
      <c r="A892" s="563"/>
      <c r="B892" s="563"/>
    </row>
    <row r="893" spans="1:4">
      <c r="A893" s="563"/>
      <c r="B893" s="563"/>
    </row>
    <row r="894" spans="1:4">
      <c r="A894" s="563"/>
      <c r="B894" s="563"/>
      <c r="C894" s="564"/>
      <c r="D894" s="564"/>
    </row>
    <row r="895" spans="1:4">
      <c r="A895" s="563"/>
      <c r="B895" s="563"/>
      <c r="C895" s="565"/>
      <c r="D895" s="565"/>
    </row>
    <row r="896" spans="1:4">
      <c r="A896" s="563"/>
      <c r="B896" s="563"/>
      <c r="C896" s="565"/>
      <c r="D896" s="565"/>
    </row>
    <row r="897" spans="1:4">
      <c r="A897" s="563"/>
      <c r="B897" s="563"/>
    </row>
    <row r="898" spans="1:4">
      <c r="A898" s="563"/>
      <c r="B898" s="563"/>
      <c r="C898" s="564"/>
      <c r="D898" s="564"/>
    </row>
    <row r="899" spans="1:4">
      <c r="A899" s="563"/>
      <c r="B899" s="563"/>
      <c r="C899" s="565"/>
      <c r="D899" s="565"/>
    </row>
    <row r="900" spans="1:4">
      <c r="A900" s="563"/>
      <c r="B900" s="563"/>
    </row>
    <row r="901" spans="1:4">
      <c r="A901" s="563"/>
      <c r="B901" s="563"/>
      <c r="C901" s="564"/>
      <c r="D901" s="564"/>
    </row>
    <row r="902" spans="1:4">
      <c r="A902" s="563"/>
      <c r="B902" s="563"/>
      <c r="C902" s="565"/>
      <c r="D902" s="565"/>
    </row>
    <row r="903" spans="1:4">
      <c r="A903" s="563"/>
      <c r="B903" s="563"/>
    </row>
    <row r="904" spans="1:4">
      <c r="A904" s="563"/>
      <c r="B904" s="563"/>
      <c r="C904" s="564"/>
      <c r="D904" s="564"/>
    </row>
    <row r="905" spans="1:4">
      <c r="A905" s="563"/>
      <c r="B905" s="563"/>
      <c r="C905" s="565"/>
      <c r="D905" s="565"/>
    </row>
    <row r="906" spans="1:4">
      <c r="A906" s="563"/>
      <c r="B906" s="563"/>
      <c r="C906" s="565"/>
      <c r="D906" s="565"/>
    </row>
    <row r="907" spans="1:4">
      <c r="A907" s="563"/>
      <c r="B907" s="563"/>
    </row>
    <row r="908" spans="1:4">
      <c r="A908" s="563"/>
      <c r="B908" s="563"/>
      <c r="C908" s="564"/>
      <c r="D908" s="564"/>
    </row>
    <row r="909" spans="1:4">
      <c r="A909" s="563"/>
      <c r="B909" s="563"/>
      <c r="C909" s="565"/>
      <c r="D909" s="565"/>
    </row>
    <row r="910" spans="1:4">
      <c r="A910" s="563"/>
      <c r="B910" s="563"/>
    </row>
    <row r="911" spans="1:4">
      <c r="A911" s="563"/>
      <c r="B911" s="563"/>
      <c r="C911" s="564"/>
      <c r="D911" s="564"/>
    </row>
    <row r="912" spans="1:4">
      <c r="A912" s="563"/>
      <c r="B912" s="563"/>
      <c r="C912" s="565"/>
      <c r="D912" s="565"/>
    </row>
    <row r="913" spans="1:4">
      <c r="A913" s="563"/>
      <c r="B913" s="563"/>
    </row>
    <row r="914" spans="1:4">
      <c r="A914" s="563"/>
      <c r="B914" s="563"/>
      <c r="C914" s="564"/>
      <c r="D914" s="564"/>
    </row>
    <row r="915" spans="1:4">
      <c r="A915" s="563"/>
      <c r="B915" s="563"/>
      <c r="C915" s="565"/>
      <c r="D915" s="565"/>
    </row>
    <row r="916" spans="1:4">
      <c r="A916" s="563"/>
      <c r="B916" s="563"/>
    </row>
    <row r="917" spans="1:4">
      <c r="A917" s="563"/>
      <c r="B917" s="563"/>
      <c r="C917" s="564"/>
      <c r="D917" s="564"/>
    </row>
    <row r="918" spans="1:4">
      <c r="A918" s="563"/>
      <c r="B918" s="563"/>
      <c r="C918" s="565"/>
      <c r="D918" s="565"/>
    </row>
    <row r="919" spans="1:4">
      <c r="A919" s="563"/>
      <c r="B919" s="563"/>
    </row>
    <row r="920" spans="1:4">
      <c r="A920" s="563"/>
      <c r="B920" s="563"/>
      <c r="C920" s="564"/>
      <c r="D920" s="564"/>
    </row>
    <row r="921" spans="1:4">
      <c r="A921" s="563"/>
      <c r="B921" s="563"/>
      <c r="C921" s="564"/>
      <c r="D921" s="564"/>
    </row>
    <row r="922" spans="1:4">
      <c r="A922" s="563"/>
      <c r="B922" s="563"/>
      <c r="C922" s="564"/>
      <c r="D922" s="564"/>
    </row>
    <row r="923" spans="1:4">
      <c r="A923" s="563"/>
      <c r="B923" s="563"/>
      <c r="C923" s="564"/>
      <c r="D923" s="564"/>
    </row>
    <row r="924" spans="1:4">
      <c r="A924" s="563"/>
      <c r="B924" s="563"/>
      <c r="C924" s="565"/>
      <c r="D924" s="565"/>
    </row>
    <row r="925" spans="1:4">
      <c r="A925" s="563"/>
      <c r="B925" s="563"/>
      <c r="C925" s="564"/>
      <c r="D925" s="564"/>
    </row>
    <row r="926" spans="1:4">
      <c r="A926" s="563"/>
      <c r="B926" s="563"/>
      <c r="C926" s="565"/>
      <c r="D926" s="565"/>
    </row>
    <row r="927" spans="1:4">
      <c r="A927" s="563"/>
      <c r="B927" s="563"/>
      <c r="C927" s="565"/>
      <c r="D927" s="565"/>
    </row>
    <row r="928" spans="1:4">
      <c r="A928" s="563"/>
      <c r="B928" s="563"/>
      <c r="C928" s="564"/>
      <c r="D928" s="564"/>
    </row>
    <row r="929" spans="1:2">
      <c r="A929" s="563"/>
      <c r="B929" s="563"/>
    </row>
    <row r="930" spans="1:2">
      <c r="A930" s="563"/>
      <c r="B930" s="563"/>
    </row>
    <row r="931" spans="1:2">
      <c r="A931" s="563"/>
      <c r="B931" s="563"/>
    </row>
    <row r="932" spans="1:2">
      <c r="A932" s="563"/>
      <c r="B932" s="563"/>
    </row>
    <row r="933" spans="1:2">
      <c r="A933" s="563"/>
      <c r="B933" s="563"/>
    </row>
    <row r="934" spans="1:2">
      <c r="A934" s="563"/>
      <c r="B934" s="563"/>
    </row>
    <row r="935" spans="1:2">
      <c r="A935" s="563"/>
      <c r="B935" s="563"/>
    </row>
    <row r="936" spans="1:2">
      <c r="A936" s="563"/>
      <c r="B936" s="563"/>
    </row>
    <row r="937" spans="1:2">
      <c r="A937" s="563"/>
      <c r="B937" s="563"/>
    </row>
    <row r="938" spans="1:2">
      <c r="A938" s="563"/>
      <c r="B938" s="563"/>
    </row>
    <row r="939" spans="1:2">
      <c r="A939" s="563"/>
      <c r="B939" s="563"/>
    </row>
    <row r="940" spans="1:2">
      <c r="A940" s="563"/>
      <c r="B940" s="563"/>
    </row>
    <row r="941" spans="1:2">
      <c r="A941" s="563"/>
      <c r="B941" s="563"/>
    </row>
    <row r="942" spans="1:2">
      <c r="A942" s="563"/>
      <c r="B942" s="563"/>
    </row>
    <row r="943" spans="1:2">
      <c r="A943" s="563"/>
      <c r="B943" s="563"/>
    </row>
    <row r="944" spans="1:2">
      <c r="A944" s="563"/>
      <c r="B944" s="563"/>
    </row>
    <row r="945" spans="1:2">
      <c r="A945" s="563"/>
      <c r="B945" s="563"/>
    </row>
    <row r="946" spans="1:2">
      <c r="A946" s="563"/>
      <c r="B946" s="563"/>
    </row>
    <row r="947" spans="1:2">
      <c r="A947" s="563"/>
      <c r="B947" s="563"/>
    </row>
    <row r="948" spans="1:2">
      <c r="A948" s="563"/>
      <c r="B948" s="563"/>
    </row>
    <row r="949" spans="1:2">
      <c r="A949" s="563"/>
      <c r="B949" s="563"/>
    </row>
    <row r="950" spans="1:2">
      <c r="A950" s="563"/>
      <c r="B950" s="563"/>
    </row>
    <row r="951" spans="1:2">
      <c r="A951" s="563"/>
      <c r="B951" s="563"/>
    </row>
    <row r="952" spans="1:2">
      <c r="A952" s="563"/>
      <c r="B952" s="563"/>
    </row>
    <row r="953" spans="1:2">
      <c r="A953" s="563"/>
      <c r="B953" s="563"/>
    </row>
    <row r="954" spans="1:2">
      <c r="A954" s="563"/>
      <c r="B954" s="563"/>
    </row>
    <row r="955" spans="1:2">
      <c r="A955" s="563"/>
      <c r="B955" s="563"/>
    </row>
    <row r="956" spans="1:2">
      <c r="A956" s="563"/>
      <c r="B956" s="563"/>
    </row>
    <row r="957" spans="1:2">
      <c r="A957" s="563"/>
      <c r="B957" s="563"/>
    </row>
    <row r="958" spans="1:2">
      <c r="A958" s="563"/>
      <c r="B958" s="563"/>
    </row>
    <row r="959" spans="1:2">
      <c r="A959" s="563"/>
      <c r="B959" s="563"/>
    </row>
    <row r="960" spans="1:2">
      <c r="A960" s="563"/>
      <c r="B960" s="563"/>
    </row>
    <row r="961" spans="1:2">
      <c r="A961" s="563"/>
      <c r="B961" s="563"/>
    </row>
    <row r="962" spans="1:2">
      <c r="A962" s="563"/>
      <c r="B962" s="563"/>
    </row>
    <row r="963" spans="1:2">
      <c r="A963" s="563"/>
      <c r="B963" s="563"/>
    </row>
    <row r="964" spans="1:2">
      <c r="A964" s="563"/>
      <c r="B964" s="563"/>
    </row>
    <row r="965" spans="1:2">
      <c r="A965" s="563"/>
      <c r="B965" s="563"/>
    </row>
    <row r="966" spans="1:2">
      <c r="A966" s="563"/>
      <c r="B966" s="563"/>
    </row>
    <row r="967" spans="1:2">
      <c r="A967" s="563"/>
      <c r="B967" s="563"/>
    </row>
    <row r="968" spans="1:2">
      <c r="A968" s="563"/>
      <c r="B968" s="563"/>
    </row>
    <row r="969" spans="1:2">
      <c r="A969" s="563"/>
      <c r="B969" s="563"/>
    </row>
    <row r="970" spans="1:2">
      <c r="A970" s="563"/>
      <c r="B970" s="563"/>
    </row>
    <row r="971" spans="1:2">
      <c r="A971" s="563"/>
      <c r="B971" s="563"/>
    </row>
    <row r="972" spans="1:2">
      <c r="A972" s="563"/>
      <c r="B972" s="563"/>
    </row>
    <row r="973" spans="1:2">
      <c r="A973" s="563"/>
      <c r="B973" s="563"/>
    </row>
    <row r="974" spans="1:2">
      <c r="A974" s="563"/>
      <c r="B974" s="563"/>
    </row>
    <row r="975" spans="1:2">
      <c r="A975" s="563"/>
      <c r="B975" s="563"/>
    </row>
    <row r="976" spans="1:2">
      <c r="A976" s="563"/>
      <c r="B976" s="563"/>
    </row>
    <row r="977" spans="1:2">
      <c r="A977" s="563"/>
      <c r="B977" s="563"/>
    </row>
    <row r="978" spans="1:2">
      <c r="A978" s="563"/>
      <c r="B978" s="563"/>
    </row>
    <row r="979" spans="1:2">
      <c r="A979" s="563"/>
      <c r="B979" s="563"/>
    </row>
    <row r="980" spans="1:2">
      <c r="A980" s="563"/>
      <c r="B980" s="563"/>
    </row>
    <row r="981" spans="1:2">
      <c r="A981" s="563"/>
      <c r="B981" s="563"/>
    </row>
    <row r="982" spans="1:2">
      <c r="A982" s="563"/>
      <c r="B982" s="563"/>
    </row>
    <row r="983" spans="1:2">
      <c r="A983" s="563"/>
      <c r="B983" s="563"/>
    </row>
    <row r="984" spans="1:2">
      <c r="A984" s="563"/>
      <c r="B984" s="563"/>
    </row>
    <row r="985" spans="1:2">
      <c r="A985" s="563"/>
      <c r="B985" s="563"/>
    </row>
    <row r="986" spans="1:2">
      <c r="A986" s="563"/>
      <c r="B986" s="563"/>
    </row>
    <row r="987" spans="1:2">
      <c r="A987" s="563"/>
      <c r="B987" s="563"/>
    </row>
    <row r="988" spans="1:2">
      <c r="A988" s="563"/>
      <c r="B988" s="563"/>
    </row>
    <row r="989" spans="1:2">
      <c r="A989" s="563"/>
      <c r="B989" s="563"/>
    </row>
    <row r="990" spans="1:2">
      <c r="A990" s="563"/>
      <c r="B990" s="563"/>
    </row>
    <row r="991" spans="1:2">
      <c r="A991" s="563"/>
      <c r="B991" s="563"/>
    </row>
    <row r="992" spans="1:2">
      <c r="A992" s="563"/>
      <c r="B992" s="563"/>
    </row>
    <row r="993" spans="1:2">
      <c r="A993" s="563"/>
      <c r="B993" s="563"/>
    </row>
    <row r="994" spans="1:2">
      <c r="A994" s="563"/>
      <c r="B994" s="563"/>
    </row>
    <row r="995" spans="1:2">
      <c r="A995" s="563"/>
      <c r="B995" s="563"/>
    </row>
    <row r="996" spans="1:2">
      <c r="A996" s="563"/>
      <c r="B996" s="563"/>
    </row>
    <row r="997" spans="1:2">
      <c r="A997" s="563"/>
      <c r="B997" s="563"/>
    </row>
    <row r="998" spans="1:2">
      <c r="A998" s="563"/>
      <c r="B998" s="563"/>
    </row>
    <row r="999" spans="1:2">
      <c r="A999" s="563"/>
      <c r="B999" s="563"/>
    </row>
    <row r="1000" spans="1:2">
      <c r="A1000" s="563"/>
      <c r="B1000" s="563"/>
    </row>
    <row r="1001" spans="1:2">
      <c r="A1001" s="563"/>
      <c r="B1001" s="563"/>
    </row>
    <row r="1002" spans="1:2">
      <c r="A1002" s="563"/>
      <c r="B1002" s="563"/>
    </row>
    <row r="1003" spans="1:2">
      <c r="A1003" s="563"/>
      <c r="B1003" s="563"/>
    </row>
    <row r="1004" spans="1:2">
      <c r="A1004" s="563"/>
      <c r="B1004" s="563"/>
    </row>
    <row r="1005" spans="1:2">
      <c r="A1005" s="563"/>
      <c r="B1005" s="563"/>
    </row>
    <row r="1006" spans="1:2">
      <c r="A1006" s="563"/>
      <c r="B1006" s="563"/>
    </row>
    <row r="1007" spans="1:2">
      <c r="A1007" s="563"/>
      <c r="B1007" s="563"/>
    </row>
    <row r="1008" spans="1:2">
      <c r="A1008" s="563"/>
      <c r="B1008" s="563"/>
    </row>
    <row r="1009" spans="1:2">
      <c r="A1009" s="563"/>
      <c r="B1009" s="563"/>
    </row>
    <row r="1010" spans="1:2">
      <c r="A1010" s="563"/>
      <c r="B1010" s="563"/>
    </row>
    <row r="1011" spans="1:2">
      <c r="A1011" s="563"/>
      <c r="B1011" s="563"/>
    </row>
    <row r="1012" spans="1:2">
      <c r="A1012" s="563"/>
      <c r="B1012" s="563"/>
    </row>
    <row r="1013" spans="1:2">
      <c r="A1013" s="563"/>
      <c r="B1013" s="563"/>
    </row>
    <row r="1014" spans="1:2">
      <c r="A1014" s="563"/>
      <c r="B1014" s="563"/>
    </row>
    <row r="1015" spans="1:2">
      <c r="A1015" s="563"/>
      <c r="B1015" s="563"/>
    </row>
    <row r="1016" spans="1:2">
      <c r="A1016" s="563"/>
      <c r="B1016" s="563"/>
    </row>
    <row r="1017" spans="1:2">
      <c r="A1017" s="563"/>
      <c r="B1017" s="563"/>
    </row>
    <row r="1018" spans="1:2">
      <c r="A1018" s="563"/>
      <c r="B1018" s="563"/>
    </row>
    <row r="1019" spans="1:2">
      <c r="A1019" s="563"/>
      <c r="B1019" s="563"/>
    </row>
    <row r="1020" spans="1:2">
      <c r="A1020" s="563"/>
      <c r="B1020" s="563"/>
    </row>
    <row r="1021" spans="1:2">
      <c r="A1021" s="563"/>
      <c r="B1021" s="563"/>
    </row>
    <row r="1022" spans="1:2">
      <c r="A1022" s="563"/>
      <c r="B1022" s="563"/>
    </row>
    <row r="1023" spans="1:2">
      <c r="A1023" s="563"/>
      <c r="B1023" s="563"/>
    </row>
    <row r="1024" spans="1:2">
      <c r="A1024" s="563"/>
      <c r="B1024" s="563"/>
    </row>
    <row r="1025" spans="1:2">
      <c r="A1025" s="563"/>
      <c r="B1025" s="563"/>
    </row>
    <row r="1026" spans="1:2">
      <c r="A1026" s="563"/>
      <c r="B1026" s="563"/>
    </row>
    <row r="1027" spans="1:2">
      <c r="A1027" s="563"/>
      <c r="B1027" s="563"/>
    </row>
    <row r="1028" spans="1:2">
      <c r="A1028" s="563"/>
      <c r="B1028" s="563"/>
    </row>
    <row r="1029" spans="1:2">
      <c r="A1029" s="563"/>
      <c r="B1029" s="563"/>
    </row>
    <row r="1030" spans="1:2">
      <c r="A1030" s="563"/>
      <c r="B1030" s="563"/>
    </row>
    <row r="1031" spans="1:2">
      <c r="A1031" s="563"/>
      <c r="B1031" s="563"/>
    </row>
    <row r="1032" spans="1:2">
      <c r="A1032" s="563"/>
      <c r="B1032" s="563"/>
    </row>
    <row r="1033" spans="1:2">
      <c r="A1033" s="563"/>
      <c r="B1033" s="563"/>
    </row>
    <row r="1034" spans="1:2">
      <c r="A1034" s="563"/>
      <c r="B1034" s="563"/>
    </row>
    <row r="1035" spans="1:2">
      <c r="A1035" s="563"/>
      <c r="B1035" s="563"/>
    </row>
    <row r="1036" spans="1:2">
      <c r="A1036" s="563"/>
      <c r="B1036" s="563"/>
    </row>
    <row r="1037" spans="1:2">
      <c r="A1037" s="563"/>
      <c r="B1037" s="563"/>
    </row>
    <row r="1038" spans="1:2">
      <c r="A1038" s="563"/>
      <c r="B1038" s="563"/>
    </row>
    <row r="1039" spans="1:2">
      <c r="A1039" s="563"/>
      <c r="B1039" s="563"/>
    </row>
    <row r="1040" spans="1:2">
      <c r="A1040" s="563"/>
      <c r="B1040" s="563"/>
    </row>
    <row r="1041" spans="1:2">
      <c r="A1041" s="563"/>
      <c r="B1041" s="563"/>
    </row>
    <row r="1042" spans="1:2">
      <c r="A1042" s="563"/>
      <c r="B1042" s="563"/>
    </row>
    <row r="1043" spans="1:2">
      <c r="A1043" s="563"/>
      <c r="B1043" s="563"/>
    </row>
    <row r="1044" spans="1:2">
      <c r="A1044" s="563"/>
      <c r="B1044" s="563"/>
    </row>
    <row r="1045" spans="1:2">
      <c r="A1045" s="563"/>
      <c r="B1045" s="563"/>
    </row>
    <row r="1046" spans="1:2">
      <c r="A1046" s="563"/>
      <c r="B1046" s="563"/>
    </row>
    <row r="1047" spans="1:2">
      <c r="A1047" s="563"/>
      <c r="B1047" s="563"/>
    </row>
    <row r="1048" spans="1:2">
      <c r="A1048" s="563"/>
      <c r="B1048" s="563"/>
    </row>
    <row r="1049" spans="1:2">
      <c r="A1049" s="563"/>
      <c r="B1049" s="563"/>
    </row>
    <row r="1050" spans="1:2">
      <c r="A1050" s="563"/>
      <c r="B1050" s="563"/>
    </row>
    <row r="1051" spans="1:2">
      <c r="A1051" s="563"/>
      <c r="B1051" s="563"/>
    </row>
    <row r="1052" spans="1:2">
      <c r="A1052" s="563"/>
      <c r="B1052" s="563"/>
    </row>
    <row r="1053" spans="1:2">
      <c r="A1053" s="563"/>
      <c r="B1053" s="563"/>
    </row>
    <row r="1054" spans="1:2">
      <c r="A1054" s="563"/>
      <c r="B1054" s="563"/>
    </row>
    <row r="1055" spans="1:2">
      <c r="A1055" s="563"/>
      <c r="B1055" s="563"/>
    </row>
    <row r="1056" spans="1:2">
      <c r="A1056" s="563"/>
      <c r="B1056" s="563"/>
    </row>
    <row r="1057" spans="1:2">
      <c r="A1057" s="563"/>
      <c r="B1057" s="563"/>
    </row>
    <row r="1058" spans="1:2">
      <c r="A1058" s="563"/>
      <c r="B1058" s="563"/>
    </row>
    <row r="1059" spans="1:2">
      <c r="A1059" s="563"/>
      <c r="B1059" s="563"/>
    </row>
    <row r="1060" spans="1:2">
      <c r="A1060" s="563"/>
      <c r="B1060" s="563"/>
    </row>
    <row r="1061" spans="1:2">
      <c r="A1061" s="563"/>
      <c r="B1061" s="563"/>
    </row>
    <row r="1062" spans="1:2">
      <c r="A1062" s="563"/>
      <c r="B1062" s="563"/>
    </row>
    <row r="1063" spans="1:2">
      <c r="A1063" s="563"/>
      <c r="B1063" s="563"/>
    </row>
    <row r="1064" spans="1:2">
      <c r="A1064" s="563"/>
      <c r="B1064" s="563"/>
    </row>
    <row r="1065" spans="1:2">
      <c r="A1065" s="563"/>
      <c r="B1065" s="563"/>
    </row>
    <row r="1066" spans="1:2">
      <c r="A1066" s="563"/>
      <c r="B1066" s="563"/>
    </row>
    <row r="1067" spans="1:2">
      <c r="A1067" s="563"/>
      <c r="B1067" s="563"/>
    </row>
    <row r="1068" spans="1:2">
      <c r="A1068" s="563"/>
      <c r="B1068" s="563"/>
    </row>
    <row r="1069" spans="1:2">
      <c r="A1069" s="563"/>
      <c r="B1069" s="563"/>
    </row>
    <row r="1070" spans="1:2">
      <c r="A1070" s="563"/>
      <c r="B1070" s="563"/>
    </row>
    <row r="1071" spans="1:2">
      <c r="A1071" s="563"/>
      <c r="B1071" s="563"/>
    </row>
    <row r="1072" spans="1:2">
      <c r="A1072" s="563"/>
      <c r="B1072" s="563"/>
    </row>
    <row r="1073" spans="1:2">
      <c r="A1073" s="563"/>
      <c r="B1073" s="563"/>
    </row>
    <row r="1074" spans="1:2">
      <c r="A1074" s="563"/>
      <c r="B1074" s="563"/>
    </row>
    <row r="1075" spans="1:2">
      <c r="A1075" s="563"/>
      <c r="B1075" s="563"/>
    </row>
    <row r="1076" spans="1:2">
      <c r="A1076" s="563"/>
      <c r="B1076" s="563"/>
    </row>
    <row r="1077" spans="1:2">
      <c r="A1077" s="563"/>
      <c r="B1077" s="563"/>
    </row>
    <row r="1078" spans="1:2">
      <c r="A1078" s="563"/>
      <c r="B1078" s="563"/>
    </row>
    <row r="1079" spans="1:2">
      <c r="A1079" s="563"/>
      <c r="B1079" s="563"/>
    </row>
    <row r="1080" spans="1:2">
      <c r="A1080" s="563"/>
      <c r="B1080" s="563"/>
    </row>
    <row r="1081" spans="1:2">
      <c r="A1081" s="563"/>
      <c r="B1081" s="563"/>
    </row>
    <row r="1082" spans="1:2">
      <c r="A1082" s="563"/>
      <c r="B1082" s="563"/>
    </row>
    <row r="1083" spans="1:2">
      <c r="A1083" s="563"/>
      <c r="B1083" s="563"/>
    </row>
    <row r="1084" spans="1:2">
      <c r="A1084" s="563"/>
      <c r="B1084" s="563"/>
    </row>
    <row r="1085" spans="1:2">
      <c r="A1085" s="563"/>
      <c r="B1085" s="563"/>
    </row>
    <row r="1086" spans="1:2">
      <c r="A1086" s="563"/>
      <c r="B1086" s="563"/>
    </row>
    <row r="1087" spans="1:2">
      <c r="A1087" s="563"/>
      <c r="B1087" s="563"/>
    </row>
    <row r="1088" spans="1:2">
      <c r="A1088" s="563"/>
      <c r="B1088" s="563"/>
    </row>
    <row r="1089" spans="1:2">
      <c r="A1089" s="563"/>
      <c r="B1089" s="563"/>
    </row>
    <row r="1090" spans="1:2">
      <c r="A1090" s="563"/>
      <c r="B1090" s="563"/>
    </row>
    <row r="1091" spans="1:2">
      <c r="A1091" s="563"/>
      <c r="B1091" s="563"/>
    </row>
    <row r="1092" spans="1:2">
      <c r="A1092" s="563"/>
      <c r="B1092" s="563"/>
    </row>
    <row r="1093" spans="1:2">
      <c r="A1093" s="563"/>
      <c r="B1093" s="563"/>
    </row>
    <row r="1094" spans="1:2">
      <c r="A1094" s="563"/>
      <c r="B1094" s="563"/>
    </row>
    <row r="1095" spans="1:2">
      <c r="A1095" s="563"/>
      <c r="B1095" s="563"/>
    </row>
    <row r="1096" spans="1:2">
      <c r="A1096" s="563"/>
      <c r="B1096" s="563"/>
    </row>
    <row r="1097" spans="1:2">
      <c r="A1097" s="563"/>
      <c r="B1097" s="563"/>
    </row>
    <row r="1098" spans="1:2">
      <c r="A1098" s="563"/>
      <c r="B1098" s="563"/>
    </row>
    <row r="1099" spans="1:2">
      <c r="A1099" s="563"/>
      <c r="B1099" s="563"/>
    </row>
    <row r="1100" spans="1:2">
      <c r="A1100" s="563"/>
      <c r="B1100" s="563"/>
    </row>
    <row r="1101" spans="1:2">
      <c r="A1101" s="563"/>
      <c r="B1101" s="563"/>
    </row>
    <row r="1102" spans="1:2">
      <c r="A1102" s="563"/>
      <c r="B1102" s="563"/>
    </row>
    <row r="1103" spans="1:2">
      <c r="A1103" s="563"/>
      <c r="B1103" s="563"/>
    </row>
    <row r="1104" spans="1:2">
      <c r="A1104" s="563"/>
      <c r="B1104" s="563"/>
    </row>
    <row r="1105" spans="1:2">
      <c r="A1105" s="563"/>
      <c r="B1105" s="563"/>
    </row>
    <row r="1106" spans="1:2">
      <c r="A1106" s="563"/>
      <c r="B1106" s="563"/>
    </row>
    <row r="1107" spans="1:2">
      <c r="A1107" s="563"/>
      <c r="B1107" s="563"/>
    </row>
    <row r="1108" spans="1:2">
      <c r="A1108" s="563"/>
      <c r="B1108" s="563"/>
    </row>
    <row r="1109" spans="1:2">
      <c r="A1109" s="563"/>
      <c r="B1109" s="563"/>
    </row>
    <row r="1110" spans="1:2">
      <c r="A1110" s="563"/>
      <c r="B1110" s="563"/>
    </row>
    <row r="1111" spans="1:2">
      <c r="A1111" s="563"/>
      <c r="B1111" s="563"/>
    </row>
    <row r="1112" spans="1:2">
      <c r="A1112" s="563"/>
      <c r="B1112" s="563"/>
    </row>
    <row r="1113" spans="1:2">
      <c r="A1113" s="563"/>
      <c r="B1113" s="563"/>
    </row>
    <row r="1114" spans="1:2">
      <c r="A1114" s="563"/>
      <c r="B1114" s="563"/>
    </row>
    <row r="1115" spans="1:2">
      <c r="A1115" s="563"/>
      <c r="B1115" s="563"/>
    </row>
    <row r="1116" spans="1:2">
      <c r="A1116" s="563"/>
      <c r="B1116" s="563"/>
    </row>
    <row r="1117" spans="1:2">
      <c r="A1117" s="563"/>
      <c r="B1117" s="563"/>
    </row>
    <row r="1118" spans="1:2">
      <c r="A1118" s="563"/>
      <c r="B1118" s="563"/>
    </row>
    <row r="1119" spans="1:2">
      <c r="A1119" s="563"/>
      <c r="B1119" s="563"/>
    </row>
    <row r="1120" spans="1:2">
      <c r="A1120" s="563"/>
      <c r="B1120" s="563"/>
    </row>
    <row r="1121" spans="1:2">
      <c r="A1121" s="563"/>
      <c r="B1121" s="563"/>
    </row>
    <row r="1122" spans="1:2">
      <c r="A1122" s="563"/>
      <c r="B1122" s="563"/>
    </row>
    <row r="1123" spans="1:2">
      <c r="A1123" s="563"/>
      <c r="B1123" s="563"/>
    </row>
    <row r="1124" spans="1:2">
      <c r="A1124" s="563"/>
      <c r="B1124" s="563"/>
    </row>
    <row r="1125" spans="1:2">
      <c r="A1125" s="563"/>
      <c r="B1125" s="563"/>
    </row>
    <row r="1126" spans="1:2">
      <c r="A1126" s="563"/>
      <c r="B1126" s="563"/>
    </row>
    <row r="1127" spans="1:2">
      <c r="A1127" s="563"/>
      <c r="B1127" s="563"/>
    </row>
    <row r="1128" spans="1:2">
      <c r="A1128" s="563"/>
      <c r="B1128" s="563"/>
    </row>
    <row r="1129" spans="1:2">
      <c r="A1129" s="563"/>
      <c r="B1129" s="563"/>
    </row>
    <row r="1130" spans="1:2">
      <c r="A1130" s="563"/>
      <c r="B1130" s="563"/>
    </row>
    <row r="1131" spans="1:2">
      <c r="A1131" s="563"/>
      <c r="B1131" s="563"/>
    </row>
    <row r="1132" spans="1:2">
      <c r="A1132" s="563"/>
      <c r="B1132" s="563"/>
    </row>
    <row r="1133" spans="1:2">
      <c r="A1133" s="563"/>
      <c r="B1133" s="563"/>
    </row>
    <row r="1134" spans="1:2">
      <c r="A1134" s="563"/>
      <c r="B1134" s="563"/>
    </row>
    <row r="1135" spans="1:2">
      <c r="A1135" s="563"/>
      <c r="B1135" s="563"/>
    </row>
    <row r="1136" spans="1:2">
      <c r="A1136" s="563"/>
      <c r="B1136" s="563"/>
    </row>
    <row r="1137" spans="1:2">
      <c r="A1137" s="563"/>
      <c r="B1137" s="563"/>
    </row>
    <row r="1138" spans="1:2">
      <c r="A1138" s="563"/>
      <c r="B1138" s="563"/>
    </row>
    <row r="1139" spans="1:2">
      <c r="A1139" s="563"/>
      <c r="B1139" s="563"/>
    </row>
    <row r="1140" spans="1:2">
      <c r="A1140" s="563"/>
      <c r="B1140" s="563"/>
    </row>
    <row r="1141" spans="1:2">
      <c r="A1141" s="563"/>
      <c r="B1141" s="563"/>
    </row>
    <row r="1142" spans="1:2">
      <c r="A1142" s="563"/>
      <c r="B1142" s="563"/>
    </row>
    <row r="1143" spans="1:2">
      <c r="A1143" s="563"/>
      <c r="B1143" s="563"/>
    </row>
    <row r="1144" spans="1:2">
      <c r="A1144" s="563"/>
      <c r="B1144" s="563"/>
    </row>
    <row r="1145" spans="1:2">
      <c r="A1145" s="563"/>
      <c r="B1145" s="563"/>
    </row>
    <row r="1146" spans="1:2">
      <c r="A1146" s="563"/>
      <c r="B1146" s="563"/>
    </row>
    <row r="1147" spans="1:2">
      <c r="A1147" s="563"/>
      <c r="B1147" s="563"/>
    </row>
    <row r="1148" spans="1:2">
      <c r="A1148" s="563"/>
      <c r="B1148" s="563"/>
    </row>
    <row r="1149" spans="1:2">
      <c r="A1149" s="563"/>
      <c r="B1149" s="563"/>
    </row>
    <row r="1150" spans="1:2">
      <c r="A1150" s="563"/>
      <c r="B1150" s="563"/>
    </row>
    <row r="1151" spans="1:2">
      <c r="A1151" s="563"/>
      <c r="B1151" s="563"/>
    </row>
    <row r="1152" spans="1:2">
      <c r="A1152" s="563"/>
      <c r="B1152" s="563"/>
    </row>
    <row r="1153" spans="1:2">
      <c r="A1153" s="563"/>
      <c r="B1153" s="563"/>
    </row>
    <row r="1154" spans="1:2">
      <c r="A1154" s="563"/>
      <c r="B1154" s="563"/>
    </row>
    <row r="1155" spans="1:2">
      <c r="A1155" s="563"/>
      <c r="B1155" s="563"/>
    </row>
    <row r="1156" spans="1:2">
      <c r="A1156" s="563"/>
      <c r="B1156" s="563"/>
    </row>
    <row r="1157" spans="1:2">
      <c r="A1157" s="563"/>
      <c r="B1157" s="563"/>
    </row>
    <row r="1158" spans="1:2">
      <c r="A1158" s="563"/>
      <c r="B1158" s="563"/>
    </row>
    <row r="1159" spans="1:2">
      <c r="A1159" s="563"/>
      <c r="B1159" s="563"/>
    </row>
    <row r="1160" spans="1:2">
      <c r="A1160" s="563"/>
      <c r="B1160" s="563"/>
    </row>
    <row r="1161" spans="1:2">
      <c r="A1161" s="563"/>
      <c r="B1161" s="563"/>
    </row>
    <row r="1162" spans="1:2">
      <c r="A1162" s="563"/>
      <c r="B1162" s="563"/>
    </row>
    <row r="1163" spans="1:2">
      <c r="A1163" s="563"/>
      <c r="B1163" s="563"/>
    </row>
    <row r="1164" spans="1:2">
      <c r="A1164" s="563"/>
      <c r="B1164" s="563"/>
    </row>
    <row r="1165" spans="1:2">
      <c r="A1165" s="563"/>
      <c r="B1165" s="563"/>
    </row>
    <row r="1166" spans="1:2">
      <c r="A1166" s="563"/>
      <c r="B1166" s="563"/>
    </row>
    <row r="1167" spans="1:2">
      <c r="A1167" s="563"/>
      <c r="B1167" s="563"/>
    </row>
    <row r="1168" spans="1:2">
      <c r="A1168" s="563"/>
      <c r="B1168" s="563"/>
    </row>
    <row r="1169" spans="1:2">
      <c r="A1169" s="563"/>
      <c r="B1169" s="563"/>
    </row>
    <row r="1170" spans="1:2">
      <c r="A1170" s="563"/>
      <c r="B1170" s="563"/>
    </row>
    <row r="1171" spans="1:2">
      <c r="A1171" s="563"/>
      <c r="B1171" s="563"/>
    </row>
    <row r="1172" spans="1:2">
      <c r="A1172" s="563"/>
      <c r="B1172" s="563"/>
    </row>
    <row r="1173" spans="1:2">
      <c r="A1173" s="563"/>
      <c r="B1173" s="563"/>
    </row>
    <row r="1174" spans="1:2">
      <c r="A1174" s="563"/>
      <c r="B1174" s="563"/>
    </row>
    <row r="1175" spans="1:2">
      <c r="A1175" s="563"/>
      <c r="B1175" s="563"/>
    </row>
    <row r="1176" spans="1:2">
      <c r="A1176" s="563"/>
      <c r="B1176" s="563"/>
    </row>
    <row r="1177" spans="1:2">
      <c r="A1177" s="563"/>
      <c r="B1177" s="563"/>
    </row>
    <row r="1178" spans="1:2">
      <c r="A1178" s="563"/>
      <c r="B1178" s="563"/>
    </row>
    <row r="1179" spans="1:2">
      <c r="A1179" s="563"/>
      <c r="B1179" s="563"/>
    </row>
    <row r="1180" spans="1:2">
      <c r="A1180" s="563"/>
      <c r="B1180" s="563"/>
    </row>
    <row r="1181" spans="1:2">
      <c r="A1181" s="563"/>
      <c r="B1181" s="563"/>
    </row>
    <row r="1182" spans="1:2">
      <c r="A1182" s="563"/>
      <c r="B1182" s="563"/>
    </row>
    <row r="1183" spans="1:2">
      <c r="A1183" s="563"/>
      <c r="B1183" s="563"/>
    </row>
    <row r="1184" spans="1:2">
      <c r="A1184" s="563"/>
      <c r="B1184" s="563"/>
    </row>
    <row r="1185" spans="1:2">
      <c r="A1185" s="563"/>
      <c r="B1185" s="563"/>
    </row>
    <row r="1186" spans="1:2">
      <c r="A1186" s="563"/>
      <c r="B1186" s="563"/>
    </row>
    <row r="1187" spans="1:2">
      <c r="A1187" s="563"/>
      <c r="B1187" s="563"/>
    </row>
    <row r="1188" spans="1:2">
      <c r="A1188" s="563"/>
      <c r="B1188" s="563"/>
    </row>
    <row r="1189" spans="1:2">
      <c r="A1189" s="563"/>
      <c r="B1189" s="563"/>
    </row>
    <row r="1190" spans="1:2">
      <c r="A1190" s="563"/>
      <c r="B1190" s="563"/>
    </row>
    <row r="1191" spans="1:2">
      <c r="A1191" s="563"/>
      <c r="B1191" s="563"/>
    </row>
    <row r="1192" spans="1:2">
      <c r="A1192" s="563"/>
      <c r="B1192" s="563"/>
    </row>
    <row r="1193" spans="1:2">
      <c r="A1193" s="563"/>
      <c r="B1193" s="563"/>
    </row>
    <row r="1194" spans="1:2">
      <c r="A1194" s="563"/>
      <c r="B1194" s="563"/>
    </row>
    <row r="1195" spans="1:2">
      <c r="A1195" s="563"/>
      <c r="B1195" s="563"/>
    </row>
    <row r="1196" spans="1:2">
      <c r="A1196" s="563"/>
      <c r="B1196" s="563"/>
    </row>
    <row r="1197" spans="1:2">
      <c r="A1197" s="563"/>
      <c r="B1197" s="563"/>
    </row>
    <row r="1198" spans="1:2">
      <c r="A1198" s="563"/>
      <c r="B1198" s="563"/>
    </row>
    <row r="1199" spans="1:2">
      <c r="A1199" s="563"/>
      <c r="B1199" s="563"/>
    </row>
    <row r="1200" spans="1:2">
      <c r="A1200" s="563"/>
      <c r="B1200" s="563"/>
    </row>
    <row r="1201" spans="1:2">
      <c r="A1201" s="563"/>
      <c r="B1201" s="563"/>
    </row>
    <row r="1202" spans="1:2">
      <c r="A1202" s="563"/>
      <c r="B1202" s="563"/>
    </row>
    <row r="1203" spans="1:2">
      <c r="A1203" s="563"/>
      <c r="B1203" s="563"/>
    </row>
    <row r="1204" spans="1:2">
      <c r="A1204" s="563"/>
      <c r="B1204" s="563"/>
    </row>
    <row r="1205" spans="1:2">
      <c r="A1205" s="563"/>
      <c r="B1205" s="563"/>
    </row>
    <row r="1206" spans="1:2">
      <c r="A1206" s="563"/>
      <c r="B1206" s="563"/>
    </row>
    <row r="1207" spans="1:2">
      <c r="A1207" s="563"/>
      <c r="B1207" s="563"/>
    </row>
    <row r="1208" spans="1:2">
      <c r="A1208" s="563"/>
      <c r="B1208" s="563"/>
    </row>
    <row r="1209" spans="1:2">
      <c r="A1209" s="563"/>
      <c r="B1209" s="563"/>
    </row>
    <row r="1210" spans="1:2">
      <c r="A1210" s="563"/>
      <c r="B1210" s="563"/>
    </row>
    <row r="1211" spans="1:2">
      <c r="A1211" s="563"/>
      <c r="B1211" s="563"/>
    </row>
    <row r="1212" spans="1:2">
      <c r="A1212" s="563"/>
      <c r="B1212" s="563"/>
    </row>
    <row r="1213" spans="1:2">
      <c r="A1213" s="563"/>
      <c r="B1213" s="563"/>
    </row>
    <row r="1214" spans="1:2">
      <c r="A1214" s="563"/>
      <c r="B1214" s="563"/>
    </row>
    <row r="1215" spans="1:2">
      <c r="A1215" s="563"/>
      <c r="B1215" s="563"/>
    </row>
    <row r="1216" spans="1:2">
      <c r="A1216" s="563"/>
      <c r="B1216" s="563"/>
    </row>
    <row r="1217" spans="1:2">
      <c r="A1217" s="563"/>
      <c r="B1217" s="563"/>
    </row>
    <row r="1218" spans="1:2">
      <c r="A1218" s="563"/>
      <c r="B1218" s="563"/>
    </row>
    <row r="1219" spans="1:2">
      <c r="A1219" s="563"/>
      <c r="B1219" s="563"/>
    </row>
    <row r="1220" spans="1:2">
      <c r="A1220" s="563"/>
      <c r="B1220" s="563"/>
    </row>
    <row r="1221" spans="1:2">
      <c r="A1221" s="563"/>
      <c r="B1221" s="563"/>
    </row>
    <row r="1222" spans="1:2">
      <c r="A1222" s="563"/>
      <c r="B1222" s="563"/>
    </row>
    <row r="1223" spans="1:2">
      <c r="A1223" s="563"/>
      <c r="B1223" s="563"/>
    </row>
    <row r="1224" spans="1:2">
      <c r="A1224" s="563"/>
      <c r="B1224" s="563"/>
    </row>
    <row r="1225" spans="1:2">
      <c r="A1225" s="563"/>
      <c r="B1225" s="563"/>
    </row>
    <row r="1226" spans="1:2">
      <c r="A1226" s="563"/>
      <c r="B1226" s="563"/>
    </row>
    <row r="1227" spans="1:2">
      <c r="A1227" s="563"/>
      <c r="B1227" s="563"/>
    </row>
    <row r="1228" spans="1:2">
      <c r="A1228" s="563"/>
      <c r="B1228" s="563"/>
    </row>
    <row r="1229" spans="1:2">
      <c r="A1229" s="563"/>
      <c r="B1229" s="563"/>
    </row>
    <row r="1230" spans="1:2">
      <c r="A1230" s="563"/>
      <c r="B1230" s="563"/>
    </row>
    <row r="1231" spans="1:2">
      <c r="A1231" s="563"/>
      <c r="B1231" s="563"/>
    </row>
    <row r="1232" spans="1:2">
      <c r="A1232" s="563"/>
      <c r="B1232" s="563"/>
    </row>
    <row r="1233" spans="1:2">
      <c r="A1233" s="563"/>
      <c r="B1233" s="563"/>
    </row>
    <row r="1234" spans="1:2">
      <c r="A1234" s="563"/>
      <c r="B1234" s="563"/>
    </row>
    <row r="1235" spans="1:2">
      <c r="A1235" s="563"/>
      <c r="B1235" s="563"/>
    </row>
    <row r="1236" spans="1:2">
      <c r="A1236" s="563"/>
      <c r="B1236" s="563"/>
    </row>
    <row r="1237" spans="1:2">
      <c r="A1237" s="563"/>
      <c r="B1237" s="563"/>
    </row>
    <row r="1238" spans="1:2">
      <c r="A1238" s="563"/>
      <c r="B1238" s="563"/>
    </row>
    <row r="1239" spans="1:2">
      <c r="A1239" s="563"/>
      <c r="B1239" s="563"/>
    </row>
    <row r="1240" spans="1:2">
      <c r="A1240" s="563"/>
      <c r="B1240" s="563"/>
    </row>
    <row r="1241" spans="1:2">
      <c r="A1241" s="563"/>
      <c r="B1241" s="563"/>
    </row>
    <row r="1242" spans="1:2">
      <c r="A1242" s="563"/>
      <c r="B1242" s="563"/>
    </row>
    <row r="1243" spans="1:2">
      <c r="A1243" s="563"/>
      <c r="B1243" s="563"/>
    </row>
    <row r="1244" spans="1:2">
      <c r="A1244" s="563"/>
      <c r="B1244" s="563"/>
    </row>
    <row r="1245" spans="1:2">
      <c r="A1245" s="563"/>
      <c r="B1245" s="563"/>
    </row>
    <row r="1246" spans="1:2">
      <c r="A1246" s="563"/>
      <c r="B1246" s="563"/>
    </row>
    <row r="1247" spans="1:2">
      <c r="A1247" s="563"/>
      <c r="B1247" s="563"/>
    </row>
    <row r="1248" spans="1:2">
      <c r="A1248" s="563"/>
      <c r="B1248" s="563"/>
    </row>
    <row r="1249" spans="1:2">
      <c r="A1249" s="563"/>
      <c r="B1249" s="563"/>
    </row>
    <row r="1250" spans="1:2">
      <c r="A1250" s="563"/>
      <c r="B1250" s="563"/>
    </row>
    <row r="1251" spans="1:2">
      <c r="A1251" s="563"/>
      <c r="B1251" s="563"/>
    </row>
    <row r="1252" spans="1:2">
      <c r="A1252" s="563"/>
      <c r="B1252" s="563"/>
    </row>
    <row r="1253" spans="1:2">
      <c r="A1253" s="563"/>
      <c r="B1253" s="563"/>
    </row>
    <row r="1254" spans="1:2">
      <c r="A1254" s="563"/>
      <c r="B1254" s="563"/>
    </row>
    <row r="1255" spans="1:2">
      <c r="A1255" s="563"/>
      <c r="B1255" s="563"/>
    </row>
    <row r="1256" spans="1:2">
      <c r="A1256" s="563"/>
      <c r="B1256" s="563"/>
    </row>
    <row r="1257" spans="1:2">
      <c r="A1257" s="563"/>
      <c r="B1257" s="563"/>
    </row>
    <row r="1258" spans="1:2">
      <c r="A1258" s="563"/>
      <c r="B1258" s="563"/>
    </row>
    <row r="1259" spans="1:2">
      <c r="A1259" s="563"/>
      <c r="B1259" s="563"/>
    </row>
    <row r="1260" spans="1:2">
      <c r="A1260" s="563"/>
      <c r="B1260" s="563"/>
    </row>
    <row r="1261" spans="1:2">
      <c r="A1261" s="563"/>
      <c r="B1261" s="563"/>
    </row>
    <row r="1262" spans="1:2">
      <c r="A1262" s="563"/>
      <c r="B1262" s="563"/>
    </row>
    <row r="1263" spans="1:2">
      <c r="A1263" s="563"/>
      <c r="B1263" s="563"/>
    </row>
    <row r="1264" spans="1:2">
      <c r="A1264" s="563"/>
      <c r="B1264" s="563"/>
    </row>
    <row r="1265" spans="1:2">
      <c r="A1265" s="563"/>
      <c r="B1265" s="563"/>
    </row>
    <row r="1266" spans="1:2">
      <c r="A1266" s="563"/>
      <c r="B1266" s="563"/>
    </row>
    <row r="1267" spans="1:2">
      <c r="A1267" s="563"/>
      <c r="B1267" s="563"/>
    </row>
    <row r="1268" spans="1:2">
      <c r="A1268" s="563"/>
      <c r="B1268" s="563"/>
    </row>
    <row r="1269" spans="1:2">
      <c r="A1269" s="563"/>
      <c r="B1269" s="563"/>
    </row>
    <row r="1270" spans="1:2">
      <c r="A1270" s="563"/>
      <c r="B1270" s="563"/>
    </row>
    <row r="1271" spans="1:2">
      <c r="A1271" s="563"/>
      <c r="B1271" s="563"/>
    </row>
    <row r="1272" spans="1:2">
      <c r="A1272" s="563"/>
      <c r="B1272" s="563"/>
    </row>
    <row r="1273" spans="1:2">
      <c r="A1273" s="563"/>
      <c r="B1273" s="563"/>
    </row>
    <row r="1274" spans="1:2">
      <c r="A1274" s="563"/>
      <c r="B1274" s="563"/>
    </row>
    <row r="1275" spans="1:2">
      <c r="A1275" s="563"/>
      <c r="B1275" s="563"/>
    </row>
    <row r="1276" spans="1:2">
      <c r="A1276" s="563"/>
      <c r="B1276" s="563"/>
    </row>
    <row r="1277" spans="1:2">
      <c r="A1277" s="563"/>
      <c r="B1277" s="563"/>
    </row>
    <row r="1278" spans="1:2">
      <c r="A1278" s="563"/>
      <c r="B1278" s="563"/>
    </row>
    <row r="1279" spans="1:2">
      <c r="A1279" s="563"/>
      <c r="B1279" s="563"/>
    </row>
    <row r="1280" spans="1:2">
      <c r="A1280" s="563"/>
      <c r="B1280" s="563"/>
    </row>
    <row r="1281" spans="1:2">
      <c r="A1281" s="563"/>
      <c r="B1281" s="563"/>
    </row>
    <row r="1282" spans="1:2">
      <c r="A1282" s="563"/>
      <c r="B1282" s="563"/>
    </row>
    <row r="1283" spans="1:2">
      <c r="A1283" s="563"/>
      <c r="B1283" s="563"/>
    </row>
    <row r="1284" spans="1:2">
      <c r="A1284" s="563"/>
      <c r="B1284" s="563"/>
    </row>
    <row r="1285" spans="1:2">
      <c r="A1285" s="563"/>
      <c r="B1285" s="563"/>
    </row>
    <row r="1286" spans="1:2">
      <c r="A1286" s="563"/>
      <c r="B1286" s="563"/>
    </row>
    <row r="1287" spans="1:2">
      <c r="A1287" s="563"/>
      <c r="B1287" s="563"/>
    </row>
    <row r="1288" spans="1:2">
      <c r="A1288" s="563"/>
      <c r="B1288" s="563"/>
    </row>
    <row r="1289" spans="1:2">
      <c r="A1289" s="563"/>
      <c r="B1289" s="563"/>
    </row>
    <row r="1290" spans="1:2">
      <c r="A1290" s="563"/>
      <c r="B1290" s="563"/>
    </row>
    <row r="1291" spans="1:2">
      <c r="A1291" s="563"/>
      <c r="B1291" s="563"/>
    </row>
    <row r="1292" spans="1:2">
      <c r="A1292" s="563"/>
      <c r="B1292" s="563"/>
    </row>
    <row r="1293" spans="1:2">
      <c r="A1293" s="563"/>
      <c r="B1293" s="563"/>
    </row>
    <row r="1294" spans="1:2">
      <c r="A1294" s="563"/>
      <c r="B1294" s="563"/>
    </row>
    <row r="1295" spans="1:2">
      <c r="A1295" s="563"/>
      <c r="B1295" s="563"/>
    </row>
    <row r="1296" spans="1:2">
      <c r="A1296" s="563"/>
      <c r="B1296" s="563"/>
    </row>
    <row r="1297" spans="1:2">
      <c r="A1297" s="563"/>
      <c r="B1297" s="563"/>
    </row>
    <row r="1298" spans="1:2">
      <c r="A1298" s="563"/>
      <c r="B1298" s="563"/>
    </row>
    <row r="1299" spans="1:2">
      <c r="A1299" s="563"/>
      <c r="B1299" s="563"/>
    </row>
    <row r="1300" spans="1:2">
      <c r="A1300" s="563"/>
      <c r="B1300" s="563"/>
    </row>
    <row r="1301" spans="1:2">
      <c r="A1301" s="563"/>
      <c r="B1301" s="563"/>
    </row>
    <row r="1302" spans="1:2">
      <c r="A1302" s="563"/>
      <c r="B1302" s="563"/>
    </row>
    <row r="1303" spans="1:2">
      <c r="A1303" s="563"/>
      <c r="B1303" s="563"/>
    </row>
    <row r="1304" spans="1:2">
      <c r="A1304" s="563"/>
      <c r="B1304" s="563"/>
    </row>
    <row r="1305" spans="1:2">
      <c r="A1305" s="563"/>
      <c r="B1305" s="563"/>
    </row>
    <row r="1306" spans="1:2">
      <c r="A1306" s="563"/>
      <c r="B1306" s="563"/>
    </row>
    <row r="1307" spans="1:2">
      <c r="A1307" s="563"/>
      <c r="B1307" s="563"/>
    </row>
    <row r="1308" spans="1:2">
      <c r="A1308" s="563"/>
      <c r="B1308" s="563"/>
    </row>
    <row r="1309" spans="1:2">
      <c r="A1309" s="563"/>
      <c r="B1309" s="563"/>
    </row>
    <row r="1310" spans="1:2">
      <c r="A1310" s="563"/>
      <c r="B1310" s="563"/>
    </row>
    <row r="1311" spans="1:2">
      <c r="A1311" s="563"/>
      <c r="B1311" s="563"/>
    </row>
    <row r="1312" spans="1:2">
      <c r="A1312" s="563"/>
      <c r="B1312" s="563"/>
    </row>
    <row r="1313" spans="1:2">
      <c r="A1313" s="563"/>
      <c r="B1313" s="563"/>
    </row>
    <row r="1314" spans="1:2">
      <c r="A1314" s="563"/>
      <c r="B1314" s="563"/>
    </row>
    <row r="1315" spans="1:2">
      <c r="A1315" s="563"/>
      <c r="B1315" s="563"/>
    </row>
    <row r="1316" spans="1:2">
      <c r="A1316" s="563"/>
      <c r="B1316" s="563"/>
    </row>
    <row r="1317" spans="1:2">
      <c r="A1317" s="563"/>
      <c r="B1317" s="563"/>
    </row>
    <row r="1318" spans="1:2">
      <c r="A1318" s="563"/>
      <c r="B1318" s="563"/>
    </row>
    <row r="1319" spans="1:2">
      <c r="A1319" s="563"/>
      <c r="B1319" s="563"/>
    </row>
    <row r="1320" spans="1:2">
      <c r="A1320" s="563"/>
      <c r="B1320" s="563"/>
    </row>
    <row r="1321" spans="1:2">
      <c r="A1321" s="563"/>
      <c r="B1321" s="563"/>
    </row>
    <row r="1322" spans="1:2">
      <c r="A1322" s="563"/>
      <c r="B1322" s="563"/>
    </row>
    <row r="1323" spans="1:2">
      <c r="A1323" s="563"/>
      <c r="B1323" s="563"/>
    </row>
    <row r="1324" spans="1:2">
      <c r="A1324" s="563"/>
      <c r="B1324" s="563"/>
    </row>
    <row r="1325" spans="1:2">
      <c r="A1325" s="563"/>
      <c r="B1325" s="563"/>
    </row>
    <row r="1326" spans="1:2">
      <c r="A1326" s="563"/>
      <c r="B1326" s="563"/>
    </row>
    <row r="1327" spans="1:2">
      <c r="A1327" s="563"/>
      <c r="B1327" s="563"/>
    </row>
    <row r="1328" spans="1:2">
      <c r="A1328" s="563"/>
      <c r="B1328" s="563"/>
    </row>
    <row r="1329" spans="1:2">
      <c r="A1329" s="563"/>
      <c r="B1329" s="563"/>
    </row>
    <row r="1330" spans="1:2">
      <c r="A1330" s="563"/>
      <c r="B1330" s="563"/>
    </row>
    <row r="1331" spans="1:2">
      <c r="A1331" s="563"/>
      <c r="B1331" s="563"/>
    </row>
    <row r="1332" spans="1:2">
      <c r="A1332" s="563"/>
      <c r="B1332" s="563"/>
    </row>
    <row r="1333" spans="1:2">
      <c r="A1333" s="563"/>
      <c r="B1333" s="563"/>
    </row>
    <row r="1334" spans="1:2">
      <c r="A1334" s="563"/>
      <c r="B1334" s="563"/>
    </row>
    <row r="1335" spans="1:2">
      <c r="A1335" s="563"/>
      <c r="B1335" s="563"/>
    </row>
    <row r="1336" spans="1:2">
      <c r="A1336" s="563"/>
      <c r="B1336" s="563"/>
    </row>
    <row r="1337" spans="1:2">
      <c r="A1337" s="563"/>
      <c r="B1337" s="563"/>
    </row>
    <row r="1338" spans="1:2">
      <c r="A1338" s="563"/>
      <c r="B1338" s="563"/>
    </row>
    <row r="1339" spans="1:2">
      <c r="A1339" s="563"/>
      <c r="B1339" s="563"/>
    </row>
    <row r="1340" spans="1:2">
      <c r="A1340" s="563"/>
      <c r="B1340" s="563"/>
    </row>
    <row r="1341" spans="1:2">
      <c r="A1341" s="563"/>
      <c r="B1341" s="563"/>
    </row>
    <row r="1342" spans="1:2">
      <c r="A1342" s="563"/>
      <c r="B1342" s="563"/>
    </row>
    <row r="1343" spans="1:2">
      <c r="A1343" s="563"/>
      <c r="B1343" s="563"/>
    </row>
    <row r="1344" spans="1:2">
      <c r="A1344" s="563"/>
      <c r="B1344" s="563"/>
    </row>
    <row r="1345" spans="1:2">
      <c r="A1345" s="563"/>
      <c r="B1345" s="563"/>
    </row>
    <row r="1346" spans="1:2">
      <c r="A1346" s="563"/>
      <c r="B1346" s="563"/>
    </row>
    <row r="1347" spans="1:2">
      <c r="A1347" s="563"/>
      <c r="B1347" s="563"/>
    </row>
    <row r="1348" spans="1:2">
      <c r="A1348" s="563"/>
      <c r="B1348" s="563"/>
    </row>
    <row r="1349" spans="1:2">
      <c r="A1349" s="563"/>
      <c r="B1349" s="563"/>
    </row>
    <row r="1350" spans="1:2">
      <c r="A1350" s="563"/>
      <c r="B1350" s="563"/>
    </row>
    <row r="1351" spans="1:2">
      <c r="A1351" s="563"/>
      <c r="B1351" s="563"/>
    </row>
    <row r="1352" spans="1:2">
      <c r="A1352" s="563"/>
      <c r="B1352" s="563"/>
    </row>
    <row r="1353" spans="1:2">
      <c r="A1353" s="563"/>
      <c r="B1353" s="563"/>
    </row>
    <row r="1354" spans="1:2">
      <c r="A1354" s="563"/>
      <c r="B1354" s="563"/>
    </row>
    <row r="1355" spans="1:2">
      <c r="A1355" s="563"/>
      <c r="B1355" s="563"/>
    </row>
    <row r="1356" spans="1:2">
      <c r="A1356" s="563"/>
      <c r="B1356" s="563"/>
    </row>
    <row r="1357" spans="1:2">
      <c r="A1357" s="563"/>
      <c r="B1357" s="563"/>
    </row>
    <row r="1358" spans="1:2">
      <c r="A1358" s="563"/>
      <c r="B1358" s="563"/>
    </row>
    <row r="1359" spans="1:2">
      <c r="A1359" s="563"/>
      <c r="B1359" s="563"/>
    </row>
    <row r="1360" spans="1:2">
      <c r="A1360" s="563"/>
      <c r="B1360" s="563"/>
    </row>
    <row r="1361" spans="1:2">
      <c r="A1361" s="563"/>
      <c r="B1361" s="563"/>
    </row>
    <row r="1362" spans="1:2">
      <c r="A1362" s="563"/>
      <c r="B1362" s="563"/>
    </row>
    <row r="1363" spans="1:2">
      <c r="A1363" s="563"/>
      <c r="B1363" s="563"/>
    </row>
    <row r="1364" spans="1:2">
      <c r="A1364" s="563"/>
      <c r="B1364" s="563"/>
    </row>
    <row r="1365" spans="1:2">
      <c r="A1365" s="563"/>
      <c r="B1365" s="563"/>
    </row>
    <row r="1366" spans="1:2">
      <c r="A1366" s="563"/>
      <c r="B1366" s="563"/>
    </row>
    <row r="1367" spans="1:2">
      <c r="A1367" s="563"/>
      <c r="B1367" s="563"/>
    </row>
    <row r="1368" spans="1:2">
      <c r="A1368" s="563"/>
      <c r="B1368" s="563"/>
    </row>
    <row r="1369" spans="1:2">
      <c r="A1369" s="563"/>
      <c r="B1369" s="563"/>
    </row>
    <row r="1370" spans="1:2">
      <c r="A1370" s="563"/>
      <c r="B1370" s="563"/>
    </row>
    <row r="1371" spans="1:2">
      <c r="A1371" s="563"/>
      <c r="B1371" s="563"/>
    </row>
    <row r="1372" spans="1:2">
      <c r="A1372" s="563"/>
      <c r="B1372" s="563"/>
    </row>
    <row r="1373" spans="1:2">
      <c r="A1373" s="563"/>
      <c r="B1373" s="563"/>
    </row>
    <row r="1374" spans="1:2">
      <c r="A1374" s="563"/>
      <c r="B1374" s="563"/>
    </row>
    <row r="1375" spans="1:2">
      <c r="A1375" s="563"/>
      <c r="B1375" s="563"/>
    </row>
    <row r="1376" spans="1:2">
      <c r="A1376" s="563"/>
      <c r="B1376" s="563"/>
    </row>
    <row r="1377" spans="1:2">
      <c r="A1377" s="563"/>
      <c r="B1377" s="563"/>
    </row>
    <row r="1378" spans="1:2">
      <c r="A1378" s="563"/>
      <c r="B1378" s="563"/>
    </row>
    <row r="1379" spans="1:2">
      <c r="A1379" s="563"/>
      <c r="B1379" s="563"/>
    </row>
    <row r="1380" spans="1:2">
      <c r="A1380" s="563"/>
      <c r="B1380" s="563"/>
    </row>
    <row r="1381" spans="1:2">
      <c r="A1381" s="563"/>
      <c r="B1381" s="563"/>
    </row>
    <row r="1382" spans="1:2">
      <c r="A1382" s="563"/>
      <c r="B1382" s="563"/>
    </row>
    <row r="1383" spans="1:2">
      <c r="A1383" s="563"/>
      <c r="B1383" s="563"/>
    </row>
    <row r="1384" spans="1:2">
      <c r="A1384" s="563"/>
      <c r="B1384" s="563"/>
    </row>
    <row r="1385" spans="1:2">
      <c r="A1385" s="563"/>
      <c r="B1385" s="563"/>
    </row>
    <row r="1386" spans="1:2">
      <c r="A1386" s="563"/>
      <c r="B1386" s="563"/>
    </row>
    <row r="1387" spans="1:2">
      <c r="A1387" s="563"/>
      <c r="B1387" s="563"/>
    </row>
    <row r="1388" spans="1:2">
      <c r="A1388" s="563"/>
      <c r="B1388" s="563"/>
    </row>
    <row r="1389" spans="1:2">
      <c r="A1389" s="563"/>
      <c r="B1389" s="563"/>
    </row>
    <row r="1390" spans="1:2">
      <c r="A1390" s="563"/>
      <c r="B1390" s="563"/>
    </row>
    <row r="1391" spans="1:2">
      <c r="A1391" s="563"/>
      <c r="B1391" s="563"/>
    </row>
    <row r="1392" spans="1:2">
      <c r="A1392" s="563"/>
      <c r="B1392" s="563"/>
    </row>
    <row r="1393" spans="1:2">
      <c r="A1393" s="563"/>
      <c r="B1393" s="563"/>
    </row>
    <row r="1394" spans="1:2">
      <c r="A1394" s="563"/>
      <c r="B1394" s="563"/>
    </row>
    <row r="1395" spans="1:2">
      <c r="A1395" s="563"/>
      <c r="B1395" s="563"/>
    </row>
    <row r="1396" spans="1:2">
      <c r="A1396" s="563"/>
      <c r="B1396" s="563"/>
    </row>
    <row r="1397" spans="1:2">
      <c r="A1397" s="563"/>
      <c r="B1397" s="563"/>
    </row>
    <row r="1398" spans="1:2">
      <c r="A1398" s="563"/>
      <c r="B1398" s="563"/>
    </row>
    <row r="1399" spans="1:2">
      <c r="A1399" s="563"/>
      <c r="B1399" s="563"/>
    </row>
    <row r="1400" spans="1:2">
      <c r="A1400" s="563"/>
      <c r="B1400" s="563"/>
    </row>
    <row r="1401" spans="1:2">
      <c r="A1401" s="563"/>
      <c r="B1401" s="563"/>
    </row>
    <row r="1402" spans="1:2">
      <c r="A1402" s="563"/>
      <c r="B1402" s="563"/>
    </row>
    <row r="1403" spans="1:2">
      <c r="A1403" s="563"/>
      <c r="B1403" s="563"/>
    </row>
    <row r="1404" spans="1:2">
      <c r="A1404" s="563"/>
      <c r="B1404" s="563"/>
    </row>
    <row r="1405" spans="1:2">
      <c r="A1405" s="563"/>
      <c r="B1405" s="563"/>
    </row>
    <row r="1406" spans="1:2">
      <c r="A1406" s="563"/>
      <c r="B1406" s="563"/>
    </row>
    <row r="1407" spans="1:2">
      <c r="A1407" s="563"/>
      <c r="B1407" s="563"/>
    </row>
    <row r="1408" spans="1:2">
      <c r="A1408" s="563"/>
      <c r="B1408" s="563"/>
    </row>
    <row r="1409" spans="1:2">
      <c r="A1409" s="563"/>
      <c r="B1409" s="563"/>
    </row>
    <row r="1410" spans="1:2">
      <c r="A1410" s="563"/>
      <c r="B1410" s="563"/>
    </row>
    <row r="1411" spans="1:2">
      <c r="A1411" s="563"/>
      <c r="B1411" s="563"/>
    </row>
    <row r="1412" spans="1:2">
      <c r="A1412" s="563"/>
      <c r="B1412" s="563"/>
    </row>
    <row r="1413" spans="1:2">
      <c r="A1413" s="563"/>
      <c r="B1413" s="563"/>
    </row>
    <row r="1414" spans="1:2">
      <c r="A1414" s="563"/>
      <c r="B1414" s="563"/>
    </row>
    <row r="1415" spans="1:2">
      <c r="A1415" s="563"/>
      <c r="B1415" s="563"/>
    </row>
    <row r="1416" spans="1:2">
      <c r="A1416" s="563"/>
      <c r="B1416" s="563"/>
    </row>
    <row r="1417" spans="1:2">
      <c r="A1417" s="563"/>
      <c r="B1417" s="563"/>
    </row>
    <row r="1418" spans="1:2">
      <c r="A1418" s="563"/>
      <c r="B1418" s="563"/>
    </row>
    <row r="1419" spans="1:2">
      <c r="A1419" s="563"/>
      <c r="B1419" s="563"/>
    </row>
    <row r="1420" spans="1:2">
      <c r="A1420" s="563"/>
      <c r="B1420" s="563"/>
    </row>
    <row r="1421" spans="1:2">
      <c r="A1421" s="563"/>
      <c r="B1421" s="563"/>
    </row>
    <row r="1422" spans="1:2">
      <c r="A1422" s="563"/>
      <c r="B1422" s="563"/>
    </row>
    <row r="1423" spans="1:2">
      <c r="A1423" s="563"/>
      <c r="B1423" s="563"/>
    </row>
    <row r="1424" spans="1:2">
      <c r="A1424" s="563"/>
      <c r="B1424" s="563"/>
    </row>
    <row r="1425" spans="1:2">
      <c r="A1425" s="563"/>
      <c r="B1425" s="563"/>
    </row>
    <row r="1426" spans="1:2">
      <c r="A1426" s="563"/>
      <c r="B1426" s="563"/>
    </row>
    <row r="1427" spans="1:2">
      <c r="A1427" s="563"/>
      <c r="B1427" s="563"/>
    </row>
    <row r="1428" spans="1:2">
      <c r="A1428" s="563"/>
      <c r="B1428" s="563"/>
    </row>
    <row r="1429" spans="1:2">
      <c r="A1429" s="563"/>
      <c r="B1429" s="563"/>
    </row>
    <row r="1430" spans="1:2">
      <c r="A1430" s="563"/>
      <c r="B1430" s="563"/>
    </row>
    <row r="1431" spans="1:2">
      <c r="A1431" s="563"/>
      <c r="B1431" s="563"/>
    </row>
    <row r="1432" spans="1:2">
      <c r="A1432" s="563"/>
      <c r="B1432" s="563"/>
    </row>
    <row r="1433" spans="1:2">
      <c r="A1433" s="563"/>
      <c r="B1433" s="563"/>
    </row>
    <row r="1434" spans="1:2">
      <c r="A1434" s="563"/>
      <c r="B1434" s="563"/>
    </row>
    <row r="1435" spans="1:2">
      <c r="A1435" s="563"/>
      <c r="B1435" s="563"/>
    </row>
    <row r="1436" spans="1:2">
      <c r="A1436" s="563"/>
      <c r="B1436" s="563"/>
    </row>
    <row r="1437" spans="1:2">
      <c r="A1437" s="563"/>
      <c r="B1437" s="563"/>
    </row>
    <row r="1438" spans="1:2">
      <c r="A1438" s="563"/>
      <c r="B1438" s="563"/>
    </row>
    <row r="1439" spans="1:2">
      <c r="A1439" s="563"/>
      <c r="B1439" s="563"/>
    </row>
    <row r="1440" spans="1:2">
      <c r="A1440" s="563"/>
      <c r="B1440" s="563"/>
    </row>
    <row r="1441" spans="1:2">
      <c r="A1441" s="563"/>
      <c r="B1441" s="563"/>
    </row>
    <row r="1442" spans="1:2">
      <c r="A1442" s="563"/>
      <c r="B1442" s="563"/>
    </row>
    <row r="1443" spans="1:2">
      <c r="A1443" s="563"/>
      <c r="B1443" s="563"/>
    </row>
    <row r="1444" spans="1:2">
      <c r="A1444" s="563"/>
      <c r="B1444" s="563"/>
    </row>
    <row r="1445" spans="1:2">
      <c r="A1445" s="563"/>
      <c r="B1445" s="563"/>
    </row>
    <row r="1446" spans="1:2">
      <c r="A1446" s="563"/>
      <c r="B1446" s="563"/>
    </row>
    <row r="1447" spans="1:2">
      <c r="A1447" s="563"/>
      <c r="B1447" s="563"/>
    </row>
    <row r="1448" spans="1:2">
      <c r="A1448" s="563"/>
      <c r="B1448" s="563"/>
    </row>
    <row r="1449" spans="1:2">
      <c r="A1449" s="563"/>
      <c r="B1449" s="563"/>
    </row>
    <row r="1450" spans="1:2">
      <c r="A1450" s="563"/>
      <c r="B1450" s="563"/>
    </row>
    <row r="1451" spans="1:2">
      <c r="A1451" s="563"/>
      <c r="B1451" s="563"/>
    </row>
    <row r="1452" spans="1:2">
      <c r="A1452" s="563"/>
      <c r="B1452" s="563"/>
    </row>
    <row r="1453" spans="1:2">
      <c r="A1453" s="563"/>
      <c r="B1453" s="563"/>
    </row>
    <row r="1454" spans="1:2">
      <c r="A1454" s="563"/>
      <c r="B1454" s="563"/>
    </row>
    <row r="1455" spans="1:2">
      <c r="A1455" s="563"/>
      <c r="B1455" s="563"/>
    </row>
    <row r="1456" spans="1:2">
      <c r="A1456" s="563"/>
      <c r="B1456" s="563"/>
    </row>
    <row r="1457" spans="1:2">
      <c r="A1457" s="563"/>
      <c r="B1457" s="563"/>
    </row>
    <row r="1458" spans="1:2">
      <c r="A1458" s="563"/>
      <c r="B1458" s="563"/>
    </row>
    <row r="1459" spans="1:2">
      <c r="A1459" s="563"/>
      <c r="B1459" s="563"/>
    </row>
    <row r="1460" spans="1:2">
      <c r="A1460" s="563"/>
      <c r="B1460" s="563"/>
    </row>
    <row r="1461" spans="1:2">
      <c r="A1461" s="563"/>
      <c r="B1461" s="563"/>
    </row>
    <row r="1462" spans="1:2">
      <c r="A1462" s="563"/>
      <c r="B1462" s="563"/>
    </row>
    <row r="1463" spans="1:2">
      <c r="A1463" s="563"/>
      <c r="B1463" s="563"/>
    </row>
    <row r="1464" spans="1:2">
      <c r="A1464" s="563"/>
      <c r="B1464" s="563"/>
    </row>
    <row r="1465" spans="1:2">
      <c r="A1465" s="563"/>
      <c r="B1465" s="563"/>
    </row>
    <row r="1466" spans="1:2">
      <c r="A1466" s="563"/>
      <c r="B1466" s="563"/>
    </row>
    <row r="1467" spans="1:2">
      <c r="A1467" s="563"/>
      <c r="B1467" s="563"/>
    </row>
    <row r="1468" spans="1:2">
      <c r="A1468" s="563"/>
      <c r="B1468" s="563"/>
    </row>
    <row r="1469" spans="1:2">
      <c r="A1469" s="563"/>
      <c r="B1469" s="563"/>
    </row>
    <row r="1470" spans="1:2">
      <c r="A1470" s="563"/>
      <c r="B1470" s="563"/>
    </row>
    <row r="1471" spans="1:2">
      <c r="A1471" s="563"/>
      <c r="B1471" s="563"/>
    </row>
    <row r="1472" spans="1:2">
      <c r="A1472" s="563"/>
      <c r="B1472" s="563"/>
    </row>
    <row r="1473" spans="1:2">
      <c r="A1473" s="563"/>
      <c r="B1473" s="563"/>
    </row>
    <row r="1474" spans="1:2">
      <c r="A1474" s="563"/>
      <c r="B1474" s="563"/>
    </row>
    <row r="1475" spans="1:2">
      <c r="A1475" s="563"/>
      <c r="B1475" s="563"/>
    </row>
    <row r="1476" spans="1:2">
      <c r="A1476" s="563"/>
      <c r="B1476" s="563"/>
    </row>
    <row r="1477" spans="1:2">
      <c r="A1477" s="563"/>
      <c r="B1477" s="563"/>
    </row>
    <row r="1478" spans="1:2">
      <c r="A1478" s="563"/>
      <c r="B1478" s="563"/>
    </row>
    <row r="1479" spans="1:2">
      <c r="A1479" s="563"/>
      <c r="B1479" s="563"/>
    </row>
    <row r="1480" spans="1:2">
      <c r="A1480" s="563"/>
      <c r="B1480" s="563"/>
    </row>
    <row r="1481" spans="1:2">
      <c r="A1481" s="563"/>
      <c r="B1481" s="563"/>
    </row>
    <row r="1482" spans="1:2">
      <c r="A1482" s="563"/>
      <c r="B1482" s="563"/>
    </row>
    <row r="1483" spans="1:2">
      <c r="A1483" s="563"/>
      <c r="B1483" s="563"/>
    </row>
    <row r="1484" spans="1:2">
      <c r="A1484" s="563"/>
      <c r="B1484" s="563"/>
    </row>
    <row r="1485" spans="1:2">
      <c r="A1485" s="563"/>
      <c r="B1485" s="563"/>
    </row>
    <row r="1486" spans="1:2">
      <c r="A1486" s="563"/>
      <c r="B1486" s="563"/>
    </row>
    <row r="1487" spans="1:2">
      <c r="A1487" s="563"/>
      <c r="B1487" s="563"/>
    </row>
    <row r="1488" spans="1:2">
      <c r="A1488" s="563"/>
      <c r="B1488" s="563"/>
    </row>
    <row r="1489" spans="1:2">
      <c r="A1489" s="563"/>
      <c r="B1489" s="563"/>
    </row>
    <row r="1490" spans="1:2">
      <c r="A1490" s="563"/>
      <c r="B1490" s="563"/>
    </row>
    <row r="1491" spans="1:2">
      <c r="A1491" s="563"/>
      <c r="B1491" s="563"/>
    </row>
    <row r="1492" spans="1:2">
      <c r="A1492" s="563"/>
      <c r="B1492" s="563"/>
    </row>
    <row r="1493" spans="1:2">
      <c r="A1493" s="563"/>
      <c r="B1493" s="563"/>
    </row>
    <row r="1494" spans="1:2">
      <c r="A1494" s="563"/>
      <c r="B1494" s="563"/>
    </row>
    <row r="1495" spans="1:2">
      <c r="A1495" s="563"/>
      <c r="B1495" s="563"/>
    </row>
    <row r="1496" spans="1:2">
      <c r="A1496" s="563"/>
      <c r="B1496" s="563"/>
    </row>
    <row r="1497" spans="1:2">
      <c r="A1497" s="563"/>
      <c r="B1497" s="563"/>
    </row>
    <row r="1498" spans="1:2">
      <c r="A1498" s="563"/>
      <c r="B1498" s="563"/>
    </row>
    <row r="1499" spans="1:2">
      <c r="A1499" s="563"/>
      <c r="B1499" s="563"/>
    </row>
    <row r="1500" spans="1:2">
      <c r="A1500" s="563"/>
      <c r="B1500" s="563"/>
    </row>
    <row r="1501" spans="1:2">
      <c r="A1501" s="563"/>
      <c r="B1501" s="563"/>
    </row>
    <row r="1502" spans="1:2">
      <c r="A1502" s="563"/>
      <c r="B1502" s="563"/>
    </row>
    <row r="1503" spans="1:2">
      <c r="A1503" s="563"/>
      <c r="B1503" s="563"/>
    </row>
    <row r="1504" spans="1:2">
      <c r="A1504" s="563"/>
      <c r="B1504" s="563"/>
    </row>
    <row r="1505" spans="1:2">
      <c r="A1505" s="563"/>
      <c r="B1505" s="563"/>
    </row>
    <row r="1506" spans="1:2">
      <c r="A1506" s="563"/>
      <c r="B1506" s="563"/>
    </row>
    <row r="1507" spans="1:2">
      <c r="A1507" s="563"/>
      <c r="B1507" s="563"/>
    </row>
    <row r="1508" spans="1:2">
      <c r="A1508" s="563"/>
      <c r="B1508" s="563"/>
    </row>
    <row r="1509" spans="1:2">
      <c r="A1509" s="563"/>
      <c r="B1509" s="563"/>
    </row>
    <row r="1510" spans="1:2">
      <c r="A1510" s="563"/>
      <c r="B1510" s="563"/>
    </row>
    <row r="1511" spans="1:2">
      <c r="A1511" s="563"/>
      <c r="B1511" s="563"/>
    </row>
    <row r="1512" spans="1:2">
      <c r="A1512" s="563"/>
      <c r="B1512" s="563"/>
    </row>
    <row r="1513" spans="1:2">
      <c r="A1513" s="563"/>
      <c r="B1513" s="563"/>
    </row>
    <row r="1514" spans="1:2">
      <c r="A1514" s="563"/>
      <c r="B1514" s="563"/>
    </row>
    <row r="1515" spans="1:2">
      <c r="A1515" s="563"/>
      <c r="B1515" s="563"/>
    </row>
    <row r="1516" spans="1:2">
      <c r="A1516" s="563"/>
      <c r="B1516" s="563"/>
    </row>
    <row r="1517" spans="1:2">
      <c r="A1517" s="563"/>
      <c r="B1517" s="563"/>
    </row>
    <row r="1518" spans="1:2">
      <c r="A1518" s="563"/>
      <c r="B1518" s="563"/>
    </row>
    <row r="1519" spans="1:2">
      <c r="A1519" s="563"/>
      <c r="B1519" s="563"/>
    </row>
    <row r="1520" spans="1:2">
      <c r="A1520" s="563"/>
      <c r="B1520" s="563"/>
    </row>
    <row r="1521" spans="1:2">
      <c r="A1521" s="563"/>
      <c r="B1521" s="563"/>
    </row>
    <row r="1522" spans="1:2">
      <c r="A1522" s="563"/>
      <c r="B1522" s="563"/>
    </row>
    <row r="1523" spans="1:2">
      <c r="A1523" s="563"/>
      <c r="B1523" s="563"/>
    </row>
    <row r="1524" spans="1:2">
      <c r="A1524" s="563"/>
      <c r="B1524" s="563"/>
    </row>
    <row r="1525" spans="1:2">
      <c r="A1525" s="563"/>
      <c r="B1525" s="563"/>
    </row>
    <row r="1526" spans="1:2">
      <c r="A1526" s="563"/>
      <c r="B1526" s="563"/>
    </row>
    <row r="1527" spans="1:2">
      <c r="A1527" s="563"/>
      <c r="B1527" s="563"/>
    </row>
    <row r="1528" spans="1:2">
      <c r="A1528" s="563"/>
      <c r="B1528" s="563"/>
    </row>
    <row r="1529" spans="1:2">
      <c r="A1529" s="563"/>
      <c r="B1529" s="563"/>
    </row>
    <row r="1530" spans="1:2">
      <c r="A1530" s="563"/>
      <c r="B1530" s="563"/>
    </row>
    <row r="1531" spans="1:2">
      <c r="A1531" s="563"/>
      <c r="B1531" s="563"/>
    </row>
    <row r="1532" spans="1:2">
      <c r="A1532" s="563"/>
      <c r="B1532" s="563"/>
    </row>
    <row r="1533" spans="1:2">
      <c r="A1533" s="563"/>
      <c r="B1533" s="563"/>
    </row>
    <row r="1534" spans="1:2">
      <c r="A1534" s="563"/>
      <c r="B1534" s="563"/>
    </row>
    <row r="1535" spans="1:2">
      <c r="A1535" s="563"/>
      <c r="B1535" s="563"/>
    </row>
    <row r="1536" spans="1:2">
      <c r="A1536" s="563"/>
      <c r="B1536" s="563"/>
    </row>
    <row r="1537" spans="1:2">
      <c r="A1537" s="563"/>
      <c r="B1537" s="563"/>
    </row>
    <row r="1538" spans="1:2">
      <c r="A1538" s="563"/>
      <c r="B1538" s="563"/>
    </row>
    <row r="1539" spans="1:2">
      <c r="A1539" s="563"/>
      <c r="B1539" s="563"/>
    </row>
    <row r="1540" spans="1:2">
      <c r="A1540" s="563"/>
      <c r="B1540" s="563"/>
    </row>
    <row r="1541" spans="1:2">
      <c r="A1541" s="563"/>
      <c r="B1541" s="563"/>
    </row>
    <row r="1542" spans="1:2">
      <c r="A1542" s="563"/>
      <c r="B1542" s="563"/>
    </row>
    <row r="1543" spans="1:2">
      <c r="A1543" s="563"/>
      <c r="B1543" s="563"/>
    </row>
    <row r="1544" spans="1:2">
      <c r="A1544" s="563"/>
      <c r="B1544" s="563"/>
    </row>
    <row r="1545" spans="1:2">
      <c r="A1545" s="563"/>
      <c r="B1545" s="563"/>
    </row>
    <row r="1546" spans="1:2">
      <c r="A1546" s="563"/>
      <c r="B1546" s="563"/>
    </row>
    <row r="1547" spans="1:2">
      <c r="A1547" s="563"/>
      <c r="B1547" s="563"/>
    </row>
    <row r="1548" spans="1:2">
      <c r="A1548" s="563"/>
      <c r="B1548" s="563"/>
    </row>
    <row r="1549" spans="1:2">
      <c r="A1549" s="563"/>
      <c r="B1549" s="563"/>
    </row>
    <row r="1550" spans="1:2">
      <c r="A1550" s="563"/>
      <c r="B1550" s="563"/>
    </row>
    <row r="1551" spans="1:2">
      <c r="A1551" s="563"/>
      <c r="B1551" s="563"/>
    </row>
    <row r="1552" spans="1:2">
      <c r="A1552" s="563"/>
      <c r="B1552" s="563"/>
    </row>
    <row r="1553" spans="1:2">
      <c r="A1553" s="563"/>
      <c r="B1553" s="563"/>
    </row>
    <row r="1554" spans="1:2">
      <c r="A1554" s="563"/>
      <c r="B1554" s="563"/>
    </row>
    <row r="1555" spans="1:2">
      <c r="A1555" s="563"/>
      <c r="B1555" s="563"/>
    </row>
    <row r="1556" spans="1:2">
      <c r="A1556" s="563"/>
      <c r="B1556" s="563"/>
    </row>
    <row r="1557" spans="1:2">
      <c r="A1557" s="563"/>
      <c r="B1557" s="563"/>
    </row>
    <row r="1558" spans="1:2">
      <c r="A1558" s="563"/>
      <c r="B1558" s="563"/>
    </row>
    <row r="1559" spans="1:2">
      <c r="A1559" s="563"/>
      <c r="B1559" s="563"/>
    </row>
    <row r="1560" spans="1:2">
      <c r="A1560" s="563"/>
      <c r="B1560" s="563"/>
    </row>
    <row r="1561" spans="1:2">
      <c r="A1561" s="563"/>
      <c r="B1561" s="563"/>
    </row>
    <row r="1562" spans="1:2">
      <c r="A1562" s="563"/>
      <c r="B1562" s="563"/>
    </row>
    <row r="1563" spans="1:2">
      <c r="A1563" s="563"/>
      <c r="B1563" s="563"/>
    </row>
    <row r="1564" spans="1:2">
      <c r="A1564" s="563"/>
      <c r="B1564" s="563"/>
    </row>
    <row r="1565" spans="1:2">
      <c r="A1565" s="563"/>
      <c r="B1565" s="563"/>
    </row>
    <row r="1566" spans="1:2">
      <c r="A1566" s="563"/>
      <c r="B1566" s="563"/>
    </row>
    <row r="1567" spans="1:2">
      <c r="A1567" s="563"/>
      <c r="B1567" s="563"/>
    </row>
    <row r="1568" spans="1:2">
      <c r="A1568" s="563"/>
      <c r="B1568" s="563"/>
    </row>
    <row r="1569" spans="1:2">
      <c r="A1569" s="563"/>
      <c r="B1569" s="563"/>
    </row>
    <row r="1570" spans="1:2">
      <c r="A1570" s="563"/>
      <c r="B1570" s="563"/>
    </row>
    <row r="1571" spans="1:2">
      <c r="A1571" s="563"/>
      <c r="B1571" s="563"/>
    </row>
    <row r="1572" spans="1:2">
      <c r="A1572" s="563"/>
      <c r="B1572" s="563"/>
    </row>
    <row r="1573" spans="1:2">
      <c r="A1573" s="563"/>
      <c r="B1573" s="563"/>
    </row>
    <row r="1574" spans="1:2">
      <c r="A1574" s="563"/>
      <c r="B1574" s="563"/>
    </row>
    <row r="1575" spans="1:2">
      <c r="A1575" s="563"/>
      <c r="B1575" s="563"/>
    </row>
    <row r="1576" spans="1:2">
      <c r="A1576" s="563"/>
      <c r="B1576" s="563"/>
    </row>
    <row r="1577" spans="1:2">
      <c r="A1577" s="563"/>
      <c r="B1577" s="563"/>
    </row>
    <row r="1578" spans="1:2">
      <c r="A1578" s="563"/>
      <c r="B1578" s="563"/>
    </row>
    <row r="1579" spans="1:2">
      <c r="A1579" s="563"/>
      <c r="B1579" s="563"/>
    </row>
    <row r="1580" spans="1:2">
      <c r="A1580" s="563"/>
      <c r="B1580" s="563"/>
    </row>
    <row r="1581" spans="1:2">
      <c r="A1581" s="563"/>
      <c r="B1581" s="563"/>
    </row>
    <row r="1582" spans="1:2">
      <c r="A1582" s="563"/>
      <c r="B1582" s="563"/>
    </row>
    <row r="1583" spans="1:2">
      <c r="A1583" s="563"/>
      <c r="B1583" s="563"/>
    </row>
    <row r="1584" spans="1:2">
      <c r="A1584" s="563"/>
      <c r="B1584" s="563"/>
    </row>
    <row r="1585" spans="1:2">
      <c r="A1585" s="563"/>
      <c r="B1585" s="563"/>
    </row>
    <row r="1586" spans="1:2">
      <c r="A1586" s="563"/>
      <c r="B1586" s="563"/>
    </row>
    <row r="1587" spans="1:2">
      <c r="A1587" s="563"/>
      <c r="B1587" s="563"/>
    </row>
    <row r="1588" spans="1:2">
      <c r="A1588" s="563"/>
      <c r="B1588" s="563"/>
    </row>
    <row r="1589" spans="1:2">
      <c r="A1589" s="563"/>
      <c r="B1589" s="563"/>
    </row>
    <row r="1590" spans="1:2">
      <c r="A1590" s="563"/>
      <c r="B1590" s="563"/>
    </row>
    <row r="1591" spans="1:2">
      <c r="A1591" s="563"/>
      <c r="B1591" s="563"/>
    </row>
    <row r="1592" spans="1:2">
      <c r="A1592" s="563"/>
      <c r="B1592" s="563"/>
    </row>
    <row r="1593" spans="1:2">
      <c r="A1593" s="563"/>
      <c r="B1593" s="563"/>
    </row>
    <row r="1594" spans="1:2">
      <c r="A1594" s="563"/>
      <c r="B1594" s="563"/>
    </row>
    <row r="1595" spans="1:2">
      <c r="A1595" s="563"/>
      <c r="B1595" s="563"/>
    </row>
    <row r="1596" spans="1:2">
      <c r="A1596" s="563"/>
      <c r="B1596" s="563"/>
    </row>
    <row r="1597" spans="1:2">
      <c r="A1597" s="563"/>
      <c r="B1597" s="563"/>
    </row>
    <row r="1598" spans="1:2">
      <c r="A1598" s="563"/>
      <c r="B1598" s="563"/>
    </row>
    <row r="1599" spans="1:2">
      <c r="A1599" s="563"/>
      <c r="B1599" s="563"/>
    </row>
    <row r="1600" spans="1:2">
      <c r="A1600" s="563"/>
      <c r="B1600" s="563"/>
    </row>
    <row r="1601" spans="1:2">
      <c r="A1601" s="563"/>
      <c r="B1601" s="563"/>
    </row>
    <row r="1602" spans="1:2">
      <c r="A1602" s="563"/>
      <c r="B1602" s="563"/>
    </row>
    <row r="1603" spans="1:2">
      <c r="A1603" s="563"/>
      <c r="B1603" s="563"/>
    </row>
    <row r="1604" spans="1:2">
      <c r="A1604" s="563"/>
      <c r="B1604" s="563"/>
    </row>
    <row r="1605" spans="1:2">
      <c r="A1605" s="563"/>
      <c r="B1605" s="563"/>
    </row>
    <row r="1606" spans="1:2">
      <c r="A1606" s="563"/>
      <c r="B1606" s="563"/>
    </row>
    <row r="1607" spans="1:2">
      <c r="A1607" s="563"/>
      <c r="B1607" s="563"/>
    </row>
    <row r="1608" spans="1:2">
      <c r="A1608" s="563"/>
      <c r="B1608" s="563"/>
    </row>
    <row r="1609" spans="1:2">
      <c r="A1609" s="563"/>
      <c r="B1609" s="563"/>
    </row>
    <row r="1610" spans="1:2">
      <c r="A1610" s="563"/>
      <c r="B1610" s="563"/>
    </row>
    <row r="1611" spans="1:2">
      <c r="A1611" s="563"/>
      <c r="B1611" s="563"/>
    </row>
    <row r="1612" spans="1:2">
      <c r="A1612" s="563"/>
      <c r="B1612" s="563"/>
    </row>
    <row r="1613" spans="1:2">
      <c r="A1613" s="563"/>
      <c r="B1613" s="563"/>
    </row>
    <row r="1614" spans="1:2">
      <c r="A1614" s="563"/>
      <c r="B1614" s="563"/>
    </row>
    <row r="1615" spans="1:2">
      <c r="A1615" s="563"/>
      <c r="B1615" s="563"/>
    </row>
    <row r="1616" spans="1:2">
      <c r="A1616" s="563"/>
      <c r="B1616" s="563"/>
    </row>
    <row r="1617" spans="1:2">
      <c r="A1617" s="563"/>
      <c r="B1617" s="563"/>
    </row>
    <row r="1618" spans="1:2">
      <c r="A1618" s="563"/>
      <c r="B1618" s="563"/>
    </row>
    <row r="1619" spans="1:2">
      <c r="A1619" s="563"/>
      <c r="B1619" s="563"/>
    </row>
    <row r="1620" spans="1:2">
      <c r="A1620" s="563"/>
      <c r="B1620" s="563"/>
    </row>
    <row r="1621" spans="1:2">
      <c r="A1621" s="563"/>
      <c r="B1621" s="563"/>
    </row>
    <row r="1622" spans="1:2">
      <c r="A1622" s="563"/>
      <c r="B1622" s="563"/>
    </row>
    <row r="1623" spans="1:2">
      <c r="A1623" s="563"/>
      <c r="B1623" s="563"/>
    </row>
    <row r="1624" spans="1:2">
      <c r="A1624" s="563"/>
      <c r="B1624" s="563"/>
    </row>
    <row r="1625" spans="1:2">
      <c r="A1625" s="563"/>
      <c r="B1625" s="563"/>
    </row>
    <row r="1626" spans="1:2">
      <c r="A1626" s="563"/>
      <c r="B1626" s="563"/>
    </row>
    <row r="1627" spans="1:2">
      <c r="A1627" s="563"/>
      <c r="B1627" s="563"/>
    </row>
    <row r="1628" spans="1:2">
      <c r="A1628" s="563"/>
      <c r="B1628" s="563"/>
    </row>
    <row r="1629" spans="1:2">
      <c r="A1629" s="563"/>
      <c r="B1629" s="563"/>
    </row>
    <row r="1630" spans="1:2">
      <c r="A1630" s="563"/>
      <c r="B1630" s="563"/>
    </row>
    <row r="1631" spans="1:2">
      <c r="A1631" s="563"/>
      <c r="B1631" s="563"/>
    </row>
    <row r="1632" spans="1:2">
      <c r="A1632" s="563"/>
      <c r="B1632" s="563"/>
    </row>
    <row r="1633" spans="1:2">
      <c r="A1633" s="563"/>
      <c r="B1633" s="563"/>
    </row>
    <row r="1634" spans="1:2">
      <c r="A1634" s="563"/>
      <c r="B1634" s="563"/>
    </row>
    <row r="1635" spans="1:2">
      <c r="A1635" s="563"/>
      <c r="B1635" s="563"/>
    </row>
    <row r="1636" spans="1:2">
      <c r="A1636" s="563"/>
      <c r="B1636" s="563"/>
    </row>
    <row r="1637" spans="1:2">
      <c r="A1637" s="563"/>
      <c r="B1637" s="563"/>
    </row>
    <row r="1638" spans="1:2">
      <c r="A1638" s="563"/>
      <c r="B1638" s="563"/>
    </row>
    <row r="1639" spans="1:2">
      <c r="A1639" s="563"/>
      <c r="B1639" s="563"/>
    </row>
    <row r="1640" spans="1:2">
      <c r="A1640" s="563"/>
      <c r="B1640" s="563"/>
    </row>
    <row r="1641" spans="1:2">
      <c r="A1641" s="563"/>
      <c r="B1641" s="563"/>
    </row>
    <row r="1642" spans="1:2">
      <c r="A1642" s="563"/>
      <c r="B1642" s="563"/>
    </row>
    <row r="1643" spans="1:2">
      <c r="A1643" s="563"/>
      <c r="B1643" s="563"/>
    </row>
    <row r="1644" spans="1:2">
      <c r="A1644" s="563"/>
      <c r="B1644" s="563"/>
    </row>
    <row r="1645" spans="1:2">
      <c r="A1645" s="563"/>
      <c r="B1645" s="563"/>
    </row>
    <row r="1646" spans="1:2">
      <c r="A1646" s="563"/>
      <c r="B1646" s="563"/>
    </row>
    <row r="1647" spans="1:2">
      <c r="A1647" s="563"/>
      <c r="B1647" s="563"/>
    </row>
    <row r="1648" spans="1:2">
      <c r="A1648" s="563"/>
      <c r="B1648" s="563"/>
    </row>
    <row r="1649" spans="1:2">
      <c r="A1649" s="563"/>
      <c r="B1649" s="563"/>
    </row>
    <row r="1650" spans="1:2">
      <c r="A1650" s="563"/>
      <c r="B1650" s="563"/>
    </row>
    <row r="1651" spans="1:2">
      <c r="A1651" s="563"/>
      <c r="B1651" s="563"/>
    </row>
    <row r="1652" spans="1:2">
      <c r="A1652" s="563"/>
      <c r="B1652" s="563"/>
    </row>
    <row r="1653" spans="1:2">
      <c r="A1653" s="563"/>
      <c r="B1653" s="563"/>
    </row>
    <row r="1654" spans="1:2">
      <c r="A1654" s="563"/>
      <c r="B1654" s="563"/>
    </row>
    <row r="1655" spans="1:2">
      <c r="A1655" s="563"/>
      <c r="B1655" s="563"/>
    </row>
    <row r="1656" spans="1:2">
      <c r="A1656" s="563"/>
      <c r="B1656" s="563"/>
    </row>
    <row r="1657" spans="1:2">
      <c r="A1657" s="563"/>
      <c r="B1657" s="563"/>
    </row>
    <row r="1658" spans="1:2">
      <c r="A1658" s="563"/>
      <c r="B1658" s="563"/>
    </row>
    <row r="1659" spans="1:2">
      <c r="A1659" s="563"/>
      <c r="B1659" s="563"/>
    </row>
    <row r="1660" spans="1:2">
      <c r="A1660" s="563"/>
      <c r="B1660" s="563"/>
    </row>
    <row r="1661" spans="1:2">
      <c r="A1661" s="563"/>
      <c r="B1661" s="563"/>
    </row>
    <row r="1662" spans="1:2">
      <c r="A1662" s="563"/>
      <c r="B1662" s="563"/>
    </row>
    <row r="1663" spans="1:2">
      <c r="A1663" s="563"/>
      <c r="B1663" s="563"/>
    </row>
    <row r="1664" spans="1:2">
      <c r="A1664" s="563"/>
      <c r="B1664" s="563"/>
    </row>
    <row r="1665" spans="1:2">
      <c r="A1665" s="563"/>
      <c r="B1665" s="563"/>
    </row>
    <row r="1666" spans="1:2">
      <c r="A1666" s="563"/>
      <c r="B1666" s="563"/>
    </row>
    <row r="1667" spans="1:2">
      <c r="A1667" s="563"/>
      <c r="B1667" s="563"/>
    </row>
    <row r="1668" spans="1:2">
      <c r="A1668" s="563"/>
      <c r="B1668" s="563"/>
    </row>
    <row r="1669" spans="1:2">
      <c r="A1669" s="563"/>
      <c r="B1669" s="563"/>
    </row>
    <row r="1670" spans="1:2">
      <c r="A1670" s="563"/>
      <c r="B1670" s="563"/>
    </row>
    <row r="1671" spans="1:2">
      <c r="A1671" s="563"/>
      <c r="B1671" s="563"/>
    </row>
    <row r="1672" spans="1:2">
      <c r="A1672" s="563"/>
      <c r="B1672" s="563"/>
    </row>
    <row r="1673" spans="1:2">
      <c r="A1673" s="563"/>
      <c r="B1673" s="563"/>
    </row>
    <row r="1674" spans="1:2">
      <c r="A1674" s="563"/>
      <c r="B1674" s="563"/>
    </row>
    <row r="1675" spans="1:2">
      <c r="A1675" s="563"/>
      <c r="B1675" s="563"/>
    </row>
    <row r="1676" spans="1:2">
      <c r="A1676" s="563"/>
      <c r="B1676" s="563"/>
    </row>
    <row r="1677" spans="1:2">
      <c r="A1677" s="563"/>
      <c r="B1677" s="563"/>
    </row>
    <row r="1678" spans="1:2">
      <c r="A1678" s="563"/>
      <c r="B1678" s="563"/>
    </row>
    <row r="1679" spans="1:2">
      <c r="A1679" s="563"/>
      <c r="B1679" s="563"/>
    </row>
    <row r="1680" spans="1:2">
      <c r="A1680" s="563"/>
      <c r="B1680" s="563"/>
    </row>
    <row r="1681" spans="1:2">
      <c r="A1681" s="563"/>
      <c r="B1681" s="563"/>
    </row>
    <row r="1682" spans="1:2">
      <c r="A1682" s="563"/>
      <c r="B1682" s="563"/>
    </row>
    <row r="1683" spans="1:2">
      <c r="A1683" s="563"/>
      <c r="B1683" s="563"/>
    </row>
    <row r="1684" spans="1:2">
      <c r="A1684" s="563"/>
      <c r="B1684" s="563"/>
    </row>
    <row r="1685" spans="1:2">
      <c r="A1685" s="563"/>
      <c r="B1685" s="563"/>
    </row>
    <row r="1686" spans="1:2">
      <c r="A1686" s="563"/>
      <c r="B1686" s="563"/>
    </row>
    <row r="1687" spans="1:2">
      <c r="A1687" s="563"/>
      <c r="B1687" s="563"/>
    </row>
    <row r="1688" spans="1:2">
      <c r="A1688" s="563"/>
      <c r="B1688" s="563"/>
    </row>
    <row r="1689" spans="1:2">
      <c r="A1689" s="563"/>
      <c r="B1689" s="563"/>
    </row>
    <row r="1690" spans="1:2">
      <c r="A1690" s="563"/>
      <c r="B1690" s="563"/>
    </row>
    <row r="1691" spans="1:2">
      <c r="A1691" s="563"/>
      <c r="B1691" s="563"/>
    </row>
    <row r="1692" spans="1:2">
      <c r="A1692" s="563"/>
      <c r="B1692" s="563"/>
    </row>
    <row r="1693" spans="1:2">
      <c r="A1693" s="563"/>
      <c r="B1693" s="563"/>
    </row>
    <row r="1694" spans="1:2">
      <c r="A1694" s="563"/>
      <c r="B1694" s="563"/>
    </row>
    <row r="1695" spans="1:2">
      <c r="A1695" s="563"/>
      <c r="B1695" s="563"/>
    </row>
    <row r="1696" spans="1:2">
      <c r="A1696" s="563"/>
      <c r="B1696" s="563"/>
    </row>
    <row r="1697" spans="1:2">
      <c r="A1697" s="563"/>
      <c r="B1697" s="563"/>
    </row>
    <row r="1698" spans="1:2">
      <c r="A1698" s="563"/>
      <c r="B1698" s="563"/>
    </row>
    <row r="1699" spans="1:2">
      <c r="A1699" s="563"/>
      <c r="B1699" s="563"/>
    </row>
    <row r="1700" spans="1:2">
      <c r="A1700" s="563"/>
      <c r="B1700" s="563"/>
    </row>
    <row r="1701" spans="1:2">
      <c r="A1701" s="563"/>
      <c r="B1701" s="563"/>
    </row>
    <row r="1702" spans="1:2">
      <c r="A1702" s="563"/>
      <c r="B1702" s="563"/>
    </row>
    <row r="1703" spans="1:2">
      <c r="A1703" s="563"/>
      <c r="B1703" s="563"/>
    </row>
    <row r="1704" spans="1:2">
      <c r="A1704" s="563"/>
      <c r="B1704" s="563"/>
    </row>
    <row r="1705" spans="1:2">
      <c r="A1705" s="563"/>
      <c r="B1705" s="563"/>
    </row>
    <row r="1706" spans="1:2">
      <c r="A1706" s="563"/>
      <c r="B1706" s="563"/>
    </row>
    <row r="1707" spans="1:2">
      <c r="A1707" s="563"/>
      <c r="B1707" s="563"/>
    </row>
    <row r="1708" spans="1:2">
      <c r="A1708" s="563"/>
      <c r="B1708" s="563"/>
    </row>
    <row r="1709" spans="1:2">
      <c r="A1709" s="563"/>
      <c r="B1709" s="563"/>
    </row>
    <row r="1710" spans="1:2">
      <c r="A1710" s="563"/>
      <c r="B1710" s="563"/>
    </row>
    <row r="1711" spans="1:2">
      <c r="A1711" s="563"/>
      <c r="B1711" s="563"/>
    </row>
    <row r="1712" spans="1:2">
      <c r="A1712" s="563"/>
      <c r="B1712" s="563"/>
    </row>
    <row r="1713" spans="1:2">
      <c r="A1713" s="563"/>
      <c r="B1713" s="563"/>
    </row>
    <row r="1714" spans="1:2">
      <c r="A1714" s="563"/>
      <c r="B1714" s="563"/>
    </row>
    <row r="1715" spans="1:2">
      <c r="A1715" s="563"/>
      <c r="B1715" s="563"/>
    </row>
    <row r="1716" spans="1:2">
      <c r="A1716" s="563"/>
      <c r="B1716" s="563"/>
    </row>
    <row r="1717" spans="1:2">
      <c r="A1717" s="563"/>
      <c r="B1717" s="563"/>
    </row>
    <row r="1718" spans="1:2">
      <c r="A1718" s="563"/>
      <c r="B1718" s="563"/>
    </row>
    <row r="1719" spans="1:2">
      <c r="A1719" s="563"/>
      <c r="B1719" s="563"/>
    </row>
    <row r="1720" spans="1:2">
      <c r="A1720" s="563"/>
      <c r="B1720" s="563"/>
    </row>
    <row r="1721" spans="1:2">
      <c r="A1721" s="563"/>
      <c r="B1721" s="563"/>
    </row>
    <row r="1722" spans="1:2">
      <c r="A1722" s="563"/>
      <c r="B1722" s="563"/>
    </row>
    <row r="1723" spans="1:2">
      <c r="A1723" s="563"/>
      <c r="B1723" s="563"/>
    </row>
    <row r="1724" spans="1:2">
      <c r="A1724" s="563"/>
      <c r="B1724" s="563"/>
    </row>
    <row r="1725" spans="1:2">
      <c r="A1725" s="563"/>
      <c r="B1725" s="563"/>
    </row>
    <row r="1726" spans="1:2">
      <c r="A1726" s="563"/>
      <c r="B1726" s="563"/>
    </row>
    <row r="1727" spans="1:2">
      <c r="A1727" s="563"/>
      <c r="B1727" s="563"/>
    </row>
    <row r="1728" spans="1:2">
      <c r="A1728" s="563"/>
      <c r="B1728" s="563"/>
    </row>
    <row r="1729" spans="1:2">
      <c r="A1729" s="563"/>
      <c r="B1729" s="563"/>
    </row>
    <row r="1730" spans="1:2">
      <c r="A1730" s="563"/>
      <c r="B1730" s="563"/>
    </row>
    <row r="1731" spans="1:2">
      <c r="A1731" s="563"/>
      <c r="B1731" s="563"/>
    </row>
    <row r="1732" spans="1:2">
      <c r="A1732" s="563"/>
      <c r="B1732" s="563"/>
    </row>
    <row r="1733" spans="1:2">
      <c r="A1733" s="563"/>
      <c r="B1733" s="563"/>
    </row>
    <row r="1734" spans="1:2">
      <c r="A1734" s="563"/>
      <c r="B1734" s="563"/>
    </row>
    <row r="1735" spans="1:2">
      <c r="A1735" s="563"/>
      <c r="B1735" s="563"/>
    </row>
    <row r="1736" spans="1:2">
      <c r="A1736" s="563"/>
      <c r="B1736" s="563"/>
    </row>
    <row r="1737" spans="1:2">
      <c r="A1737" s="563"/>
      <c r="B1737" s="563"/>
    </row>
    <row r="1738" spans="1:2">
      <c r="A1738" s="563"/>
      <c r="B1738" s="563"/>
    </row>
    <row r="1739" spans="1:2">
      <c r="A1739" s="563"/>
      <c r="B1739" s="563"/>
    </row>
    <row r="1740" spans="1:2">
      <c r="A1740" s="563"/>
      <c r="B1740" s="563"/>
    </row>
    <row r="1741" spans="1:2">
      <c r="A1741" s="563"/>
      <c r="B1741" s="563"/>
    </row>
    <row r="1742" spans="1:2">
      <c r="A1742" s="563"/>
      <c r="B1742" s="563"/>
    </row>
    <row r="1743" spans="1:2">
      <c r="A1743" s="563"/>
      <c r="B1743" s="563"/>
    </row>
    <row r="1744" spans="1:2">
      <c r="A1744" s="563"/>
      <c r="B1744" s="563"/>
    </row>
    <row r="1745" spans="1:2">
      <c r="A1745" s="563"/>
      <c r="B1745" s="563"/>
    </row>
    <row r="1746" spans="1:2">
      <c r="A1746" s="563"/>
      <c r="B1746" s="563"/>
    </row>
    <row r="1747" spans="1:2">
      <c r="A1747" s="563"/>
      <c r="B1747" s="563"/>
    </row>
    <row r="1748" spans="1:2">
      <c r="A1748" s="563"/>
      <c r="B1748" s="563"/>
    </row>
    <row r="1749" spans="1:2">
      <c r="A1749" s="563"/>
      <c r="B1749" s="563"/>
    </row>
    <row r="1750" spans="1:2">
      <c r="A1750" s="563"/>
      <c r="B1750" s="563"/>
    </row>
    <row r="1751" spans="1:2">
      <c r="A1751" s="563"/>
      <c r="B1751" s="563"/>
    </row>
    <row r="1752" spans="1:2">
      <c r="A1752" s="563"/>
      <c r="B1752" s="563"/>
    </row>
    <row r="1753" spans="1:2">
      <c r="A1753" s="563"/>
      <c r="B1753" s="563"/>
    </row>
    <row r="1754" spans="1:2">
      <c r="A1754" s="563"/>
      <c r="B1754" s="563"/>
    </row>
    <row r="1755" spans="1:2">
      <c r="A1755" s="563"/>
      <c r="B1755" s="563"/>
    </row>
    <row r="1756" spans="1:2">
      <c r="A1756" s="563"/>
      <c r="B1756" s="563"/>
    </row>
    <row r="1757" spans="1:2">
      <c r="A1757" s="563"/>
      <c r="B1757" s="563"/>
    </row>
    <row r="1758" spans="1:2">
      <c r="A1758" s="563"/>
      <c r="B1758" s="563"/>
    </row>
    <row r="1759" spans="1:2">
      <c r="A1759" s="563"/>
      <c r="B1759" s="563"/>
    </row>
    <row r="1760" spans="1:2">
      <c r="A1760" s="563"/>
      <c r="B1760" s="563"/>
    </row>
    <row r="1761" spans="1:2">
      <c r="A1761" s="563"/>
      <c r="B1761" s="563"/>
    </row>
    <row r="1762" spans="1:2">
      <c r="A1762" s="563"/>
      <c r="B1762" s="563"/>
    </row>
    <row r="1763" spans="1:2">
      <c r="A1763" s="563"/>
      <c r="B1763" s="563"/>
    </row>
    <row r="1764" spans="1:2">
      <c r="A1764" s="563"/>
      <c r="B1764" s="563"/>
    </row>
    <row r="1765" spans="1:2">
      <c r="A1765" s="563"/>
      <c r="B1765" s="563"/>
    </row>
    <row r="1766" spans="1:2">
      <c r="A1766" s="563"/>
      <c r="B1766" s="563"/>
    </row>
    <row r="1767" spans="1:2">
      <c r="A1767" s="563"/>
      <c r="B1767" s="563"/>
    </row>
    <row r="1768" spans="1:2">
      <c r="A1768" s="563"/>
      <c r="B1768" s="563"/>
    </row>
    <row r="1769" spans="1:2">
      <c r="A1769" s="563"/>
      <c r="B1769" s="563"/>
    </row>
    <row r="1770" spans="1:2">
      <c r="A1770" s="563"/>
      <c r="B1770" s="563"/>
    </row>
    <row r="1771" spans="1:2">
      <c r="A1771" s="563"/>
      <c r="B1771" s="563"/>
    </row>
    <row r="1772" spans="1:2">
      <c r="A1772" s="563"/>
      <c r="B1772" s="563"/>
    </row>
    <row r="1773" spans="1:2">
      <c r="A1773" s="563"/>
      <c r="B1773" s="563"/>
    </row>
    <row r="1774" spans="1:2">
      <c r="A1774" s="563"/>
      <c r="B1774" s="563"/>
    </row>
    <row r="1775" spans="1:2">
      <c r="A1775" s="563"/>
      <c r="B1775" s="563"/>
    </row>
    <row r="1776" spans="1:2">
      <c r="A1776" s="563"/>
      <c r="B1776" s="563"/>
    </row>
    <row r="1777" spans="1:2">
      <c r="A1777" s="563"/>
      <c r="B1777" s="563"/>
    </row>
    <row r="1778" spans="1:2">
      <c r="A1778" s="563"/>
      <c r="B1778" s="563"/>
    </row>
    <row r="1779" spans="1:2">
      <c r="A1779" s="563"/>
      <c r="B1779" s="563"/>
    </row>
    <row r="1780" spans="1:2">
      <c r="A1780" s="563"/>
      <c r="B1780" s="563"/>
    </row>
    <row r="1781" spans="1:2">
      <c r="A1781" s="563"/>
      <c r="B1781" s="563"/>
    </row>
    <row r="1782" spans="1:2">
      <c r="A1782" s="563"/>
      <c r="B1782" s="563"/>
    </row>
    <row r="1783" spans="1:2">
      <c r="A1783" s="563"/>
      <c r="B1783" s="563"/>
    </row>
    <row r="1784" spans="1:2">
      <c r="A1784" s="563"/>
      <c r="B1784" s="563"/>
    </row>
    <row r="1785" spans="1:2">
      <c r="A1785" s="563"/>
      <c r="B1785" s="563"/>
    </row>
    <row r="1786" spans="1:2">
      <c r="A1786" s="563"/>
      <c r="B1786" s="563"/>
    </row>
    <row r="1787" spans="1:2">
      <c r="A1787" s="563"/>
      <c r="B1787" s="563"/>
    </row>
    <row r="1788" spans="1:2">
      <c r="A1788" s="563"/>
      <c r="B1788" s="563"/>
    </row>
    <row r="1789" spans="1:2">
      <c r="A1789" s="563"/>
      <c r="B1789" s="563"/>
    </row>
    <row r="1790" spans="1:2">
      <c r="A1790" s="563"/>
      <c r="B1790" s="563"/>
    </row>
    <row r="1791" spans="1:2">
      <c r="A1791" s="563"/>
      <c r="B1791" s="563"/>
    </row>
    <row r="1792" spans="1:2">
      <c r="A1792" s="563"/>
      <c r="B1792" s="563"/>
    </row>
    <row r="1793" spans="1:2">
      <c r="A1793" s="563"/>
      <c r="B1793" s="563"/>
    </row>
    <row r="1794" spans="1:2">
      <c r="A1794" s="563"/>
      <c r="B1794" s="563"/>
    </row>
    <row r="1795" spans="1:2">
      <c r="A1795" s="563"/>
      <c r="B1795" s="563"/>
    </row>
    <row r="1796" spans="1:2">
      <c r="A1796" s="563"/>
      <c r="B1796" s="563"/>
    </row>
    <row r="1797" spans="1:2">
      <c r="A1797" s="563"/>
      <c r="B1797" s="563"/>
    </row>
    <row r="1798" spans="1:2">
      <c r="A1798" s="563"/>
      <c r="B1798" s="563"/>
    </row>
    <row r="1799" spans="1:2">
      <c r="A1799" s="563"/>
      <c r="B1799" s="563"/>
    </row>
    <row r="1800" spans="1:2">
      <c r="A1800" s="563"/>
      <c r="B1800" s="563"/>
    </row>
    <row r="1801" spans="1:2">
      <c r="A1801" s="563"/>
      <c r="B1801" s="563"/>
    </row>
    <row r="1802" spans="1:2">
      <c r="A1802" s="563"/>
      <c r="B1802" s="563"/>
    </row>
    <row r="1803" spans="1:2">
      <c r="A1803" s="563"/>
      <c r="B1803" s="563"/>
    </row>
    <row r="1804" spans="1:2">
      <c r="A1804" s="563"/>
      <c r="B1804" s="563"/>
    </row>
    <row r="1805" spans="1:2">
      <c r="A1805" s="563"/>
      <c r="B1805" s="563"/>
    </row>
    <row r="1806" spans="1:2">
      <c r="A1806" s="563"/>
      <c r="B1806" s="563"/>
    </row>
    <row r="1807" spans="1:2">
      <c r="A1807" s="563"/>
      <c r="B1807" s="563"/>
    </row>
    <row r="1808" spans="1:2">
      <c r="A1808" s="563"/>
      <c r="B1808" s="563"/>
    </row>
    <row r="1809" spans="1:2">
      <c r="A1809" s="563"/>
      <c r="B1809" s="563"/>
    </row>
    <row r="1810" spans="1:2">
      <c r="A1810" s="563"/>
      <c r="B1810" s="563"/>
    </row>
    <row r="1811" spans="1:2">
      <c r="A1811" s="563"/>
      <c r="B1811" s="563"/>
    </row>
    <row r="1812" spans="1:2">
      <c r="A1812" s="563"/>
      <c r="B1812" s="563"/>
    </row>
    <row r="1813" spans="1:2">
      <c r="A1813" s="563"/>
      <c r="B1813" s="563"/>
    </row>
    <row r="1814" spans="1:2">
      <c r="A1814" s="563"/>
      <c r="B1814" s="563"/>
    </row>
    <row r="1815" spans="1:2">
      <c r="A1815" s="563"/>
      <c r="B1815" s="563"/>
    </row>
    <row r="1816" spans="1:2">
      <c r="A1816" s="563"/>
      <c r="B1816" s="563"/>
    </row>
    <row r="1817" spans="1:2">
      <c r="A1817" s="563"/>
      <c r="B1817" s="563"/>
    </row>
    <row r="1818" spans="1:2">
      <c r="A1818" s="563"/>
      <c r="B1818" s="563"/>
    </row>
    <row r="1819" spans="1:2">
      <c r="A1819" s="563"/>
      <c r="B1819" s="563"/>
    </row>
    <row r="1820" spans="1:2">
      <c r="A1820" s="563"/>
      <c r="B1820" s="563"/>
    </row>
    <row r="1821" spans="1:2">
      <c r="A1821" s="563"/>
      <c r="B1821" s="563"/>
    </row>
    <row r="1822" spans="1:2">
      <c r="A1822" s="563"/>
      <c r="B1822" s="563"/>
    </row>
    <row r="1823" spans="1:2">
      <c r="A1823" s="563"/>
      <c r="B1823" s="563"/>
    </row>
    <row r="1824" spans="1:2">
      <c r="A1824" s="563"/>
      <c r="B1824" s="563"/>
    </row>
    <row r="1825" spans="1:2">
      <c r="A1825" s="563"/>
      <c r="B1825" s="563"/>
    </row>
    <row r="1826" spans="1:2">
      <c r="A1826" s="563"/>
      <c r="B1826" s="563"/>
    </row>
    <row r="1827" spans="1:2">
      <c r="A1827" s="563"/>
      <c r="B1827" s="563"/>
    </row>
    <row r="1828" spans="1:2">
      <c r="A1828" s="563"/>
      <c r="B1828" s="563"/>
    </row>
    <row r="1829" spans="1:2">
      <c r="A1829" s="563"/>
      <c r="B1829" s="563"/>
    </row>
    <row r="1830" spans="1:2">
      <c r="A1830" s="563"/>
      <c r="B1830" s="563"/>
    </row>
    <row r="1831" spans="1:2">
      <c r="A1831" s="563"/>
      <c r="B1831" s="563"/>
    </row>
    <row r="1832" spans="1:2">
      <c r="A1832" s="563"/>
      <c r="B1832" s="563"/>
    </row>
    <row r="1833" spans="1:2">
      <c r="A1833" s="563"/>
      <c r="B1833" s="563"/>
    </row>
    <row r="1834" spans="1:2">
      <c r="A1834" s="563"/>
      <c r="B1834" s="563"/>
    </row>
    <row r="1835" spans="1:2">
      <c r="A1835" s="563"/>
      <c r="B1835" s="563"/>
    </row>
    <row r="1836" spans="1:2">
      <c r="A1836" s="563"/>
      <c r="B1836" s="563"/>
    </row>
    <row r="1837" spans="1:2">
      <c r="A1837" s="563"/>
      <c r="B1837" s="563"/>
    </row>
    <row r="1838" spans="1:2">
      <c r="A1838" s="563"/>
      <c r="B1838" s="563"/>
    </row>
    <row r="1839" spans="1:2">
      <c r="A1839" s="563"/>
      <c r="B1839" s="563"/>
    </row>
    <row r="1840" spans="1:2">
      <c r="A1840" s="563"/>
      <c r="B1840" s="563"/>
    </row>
    <row r="1841" spans="1:2">
      <c r="A1841" s="563"/>
      <c r="B1841" s="563"/>
    </row>
    <row r="1842" spans="1:2">
      <c r="A1842" s="563"/>
      <c r="B1842" s="563"/>
    </row>
    <row r="1843" spans="1:2">
      <c r="A1843" s="563"/>
      <c r="B1843" s="563"/>
    </row>
    <row r="1844" spans="1:2">
      <c r="A1844" s="563"/>
      <c r="B1844" s="563"/>
    </row>
    <row r="1845" spans="1:2">
      <c r="A1845" s="563"/>
      <c r="B1845" s="563"/>
    </row>
    <row r="1846" spans="1:2">
      <c r="A1846" s="563"/>
      <c r="B1846" s="563"/>
    </row>
    <row r="1847" spans="1:2">
      <c r="A1847" s="563"/>
      <c r="B1847" s="563"/>
    </row>
    <row r="1848" spans="1:2">
      <c r="A1848" s="563"/>
      <c r="B1848" s="563"/>
    </row>
    <row r="1849" spans="1:2">
      <c r="A1849" s="563"/>
      <c r="B1849" s="563"/>
    </row>
    <row r="1850" spans="1:2">
      <c r="A1850" s="563"/>
      <c r="B1850" s="563"/>
    </row>
    <row r="1851" spans="1:2">
      <c r="A1851" s="563"/>
      <c r="B1851" s="563"/>
    </row>
    <row r="1852" spans="1:2">
      <c r="A1852" s="563"/>
      <c r="B1852" s="563"/>
    </row>
    <row r="1853" spans="1:2">
      <c r="A1853" s="563"/>
      <c r="B1853" s="563"/>
    </row>
    <row r="1854" spans="1:2">
      <c r="A1854" s="563"/>
      <c r="B1854" s="563"/>
    </row>
    <row r="1855" spans="1:2">
      <c r="A1855" s="563"/>
      <c r="B1855" s="563"/>
    </row>
    <row r="1856" spans="1:2">
      <c r="A1856" s="563"/>
      <c r="B1856" s="563"/>
    </row>
    <row r="1857" spans="1:2">
      <c r="A1857" s="563"/>
      <c r="B1857" s="563"/>
    </row>
    <row r="1858" spans="1:2">
      <c r="A1858" s="563"/>
      <c r="B1858" s="563"/>
    </row>
    <row r="1859" spans="1:2">
      <c r="A1859" s="563"/>
      <c r="B1859" s="563"/>
    </row>
    <row r="1860" spans="1:2">
      <c r="A1860" s="563"/>
      <c r="B1860" s="563"/>
    </row>
    <row r="1861" spans="1:2">
      <c r="A1861" s="563"/>
      <c r="B1861" s="563"/>
    </row>
    <row r="1862" spans="1:2">
      <c r="A1862" s="563"/>
      <c r="B1862" s="563"/>
    </row>
    <row r="1863" spans="1:2">
      <c r="A1863" s="563"/>
      <c r="B1863" s="563"/>
    </row>
    <row r="1864" spans="1:2">
      <c r="A1864" s="563"/>
      <c r="B1864" s="563"/>
    </row>
    <row r="1865" spans="1:2">
      <c r="A1865" s="563"/>
      <c r="B1865" s="563"/>
    </row>
    <row r="1866" spans="1:2">
      <c r="A1866" s="563"/>
      <c r="B1866" s="563"/>
    </row>
    <row r="1867" spans="1:2">
      <c r="A1867" s="563"/>
      <c r="B1867" s="563"/>
    </row>
    <row r="1868" spans="1:2">
      <c r="A1868" s="563"/>
      <c r="B1868" s="563"/>
    </row>
    <row r="1869" spans="1:2">
      <c r="A1869" s="563"/>
      <c r="B1869" s="563"/>
    </row>
    <row r="1870" spans="1:2">
      <c r="A1870" s="563"/>
      <c r="B1870" s="563"/>
    </row>
    <row r="1871" spans="1:2">
      <c r="A1871" s="563"/>
      <c r="B1871" s="563"/>
    </row>
    <row r="1872" spans="1:2">
      <c r="A1872" s="563"/>
      <c r="B1872" s="563"/>
    </row>
    <row r="1873" spans="1:2">
      <c r="A1873" s="563"/>
      <c r="B1873" s="563"/>
    </row>
    <row r="1874" spans="1:2">
      <c r="A1874" s="563"/>
      <c r="B1874" s="563"/>
    </row>
    <row r="1875" spans="1:2">
      <c r="A1875" s="563"/>
      <c r="B1875" s="563"/>
    </row>
    <row r="1876" spans="1:2">
      <c r="A1876" s="563"/>
      <c r="B1876" s="563"/>
    </row>
    <row r="1877" spans="1:2">
      <c r="A1877" s="563"/>
      <c r="B1877" s="563"/>
    </row>
    <row r="1878" spans="1:2">
      <c r="A1878" s="563"/>
      <c r="B1878" s="563"/>
    </row>
    <row r="1879" spans="1:2">
      <c r="A1879" s="563"/>
      <c r="B1879" s="563"/>
    </row>
    <row r="1880" spans="1:2">
      <c r="A1880" s="563"/>
      <c r="B1880" s="563"/>
    </row>
    <row r="1881" spans="1:2">
      <c r="A1881" s="563"/>
      <c r="B1881" s="563"/>
    </row>
    <row r="1882" spans="1:2">
      <c r="A1882" s="563"/>
      <c r="B1882" s="563"/>
    </row>
    <row r="1883" spans="1:2">
      <c r="A1883" s="563"/>
      <c r="B1883" s="563"/>
    </row>
    <row r="1884" spans="1:2">
      <c r="A1884" s="563"/>
      <c r="B1884" s="563"/>
    </row>
    <row r="1885" spans="1:2">
      <c r="A1885" s="563"/>
      <c r="B1885" s="563"/>
    </row>
    <row r="1886" spans="1:2">
      <c r="A1886" s="563"/>
      <c r="B1886" s="563"/>
    </row>
    <row r="1887" spans="1:2">
      <c r="A1887" s="563"/>
      <c r="B1887" s="563"/>
    </row>
    <row r="1888" spans="1:2">
      <c r="A1888" s="563"/>
      <c r="B1888" s="563"/>
    </row>
    <row r="1889" spans="1:2">
      <c r="A1889" s="563"/>
      <c r="B1889" s="563"/>
    </row>
    <row r="1890" spans="1:2">
      <c r="A1890" s="563"/>
      <c r="B1890" s="563"/>
    </row>
    <row r="1891" spans="1:2">
      <c r="A1891" s="563"/>
      <c r="B1891" s="563"/>
    </row>
    <row r="1892" spans="1:2">
      <c r="A1892" s="563"/>
      <c r="B1892" s="563"/>
    </row>
    <row r="1893" spans="1:2">
      <c r="A1893" s="563"/>
      <c r="B1893" s="563"/>
    </row>
    <row r="1894" spans="1:2">
      <c r="A1894" s="563"/>
      <c r="B1894" s="563"/>
    </row>
    <row r="1895" spans="1:2">
      <c r="A1895" s="563"/>
      <c r="B1895" s="563"/>
    </row>
    <row r="1896" spans="1:2">
      <c r="A1896" s="563"/>
      <c r="B1896" s="563"/>
    </row>
    <row r="1897" spans="1:2">
      <c r="A1897" s="563"/>
      <c r="B1897" s="563"/>
    </row>
    <row r="1898" spans="1:2">
      <c r="A1898" s="563"/>
      <c r="B1898" s="563"/>
    </row>
    <row r="1899" spans="1:2">
      <c r="A1899" s="563"/>
      <c r="B1899" s="563"/>
    </row>
    <row r="1900" spans="1:2">
      <c r="A1900" s="563"/>
      <c r="B1900" s="563"/>
    </row>
    <row r="1901" spans="1:2">
      <c r="A1901" s="563"/>
      <c r="B1901" s="563"/>
    </row>
    <row r="1902" spans="1:2">
      <c r="A1902" s="563"/>
      <c r="B1902" s="563"/>
    </row>
    <row r="1903" spans="1:2">
      <c r="A1903" s="563"/>
      <c r="B1903" s="563"/>
    </row>
    <row r="1904" spans="1:2">
      <c r="A1904" s="563"/>
      <c r="B1904" s="563"/>
    </row>
    <row r="1905" spans="1:2">
      <c r="A1905" s="563"/>
      <c r="B1905" s="563"/>
    </row>
    <row r="1906" spans="1:2">
      <c r="A1906" s="563"/>
      <c r="B1906" s="563"/>
    </row>
    <row r="1907" spans="1:2">
      <c r="A1907" s="563"/>
      <c r="B1907" s="563"/>
    </row>
    <row r="1908" spans="1:2">
      <c r="A1908" s="563"/>
      <c r="B1908" s="563"/>
    </row>
    <row r="1909" spans="1:2">
      <c r="A1909" s="563"/>
      <c r="B1909" s="563"/>
    </row>
    <row r="1910" spans="1:2">
      <c r="A1910" s="563"/>
      <c r="B1910" s="563"/>
    </row>
    <row r="1911" spans="1:2">
      <c r="A1911" s="563"/>
      <c r="B1911" s="563"/>
    </row>
    <row r="1912" spans="1:2">
      <c r="A1912" s="563"/>
      <c r="B1912" s="563"/>
    </row>
    <row r="1913" spans="1:2">
      <c r="A1913" s="563"/>
      <c r="B1913" s="563"/>
    </row>
    <row r="1914" spans="1:2">
      <c r="A1914" s="563"/>
      <c r="B1914" s="563"/>
    </row>
    <row r="1915" spans="1:2">
      <c r="A1915" s="563"/>
      <c r="B1915" s="563"/>
    </row>
    <row r="1916" spans="1:2">
      <c r="A1916" s="563"/>
      <c r="B1916" s="563"/>
    </row>
    <row r="1917" spans="1:2">
      <c r="A1917" s="563"/>
      <c r="B1917" s="563"/>
    </row>
    <row r="1918" spans="1:2">
      <c r="A1918" s="563"/>
      <c r="B1918" s="563"/>
    </row>
    <row r="1919" spans="1:2">
      <c r="A1919" s="563"/>
      <c r="B1919" s="563"/>
    </row>
    <row r="1920" spans="1:2">
      <c r="A1920" s="563"/>
      <c r="B1920" s="563"/>
    </row>
    <row r="1921" spans="1:2">
      <c r="A1921" s="563"/>
      <c r="B1921" s="563"/>
    </row>
    <row r="1922" spans="1:2">
      <c r="A1922" s="563"/>
      <c r="B1922" s="563"/>
    </row>
    <row r="1923" spans="1:2">
      <c r="A1923" s="563"/>
      <c r="B1923" s="563"/>
    </row>
    <row r="1924" spans="1:2">
      <c r="A1924" s="563"/>
      <c r="B1924" s="563"/>
    </row>
    <row r="1925" spans="1:2">
      <c r="A1925" s="563"/>
      <c r="B1925" s="563"/>
    </row>
    <row r="1926" spans="1:2">
      <c r="A1926" s="563"/>
      <c r="B1926" s="563"/>
    </row>
    <row r="1927" spans="1:2">
      <c r="A1927" s="563"/>
      <c r="B1927" s="563"/>
    </row>
    <row r="1928" spans="1:2">
      <c r="A1928" s="563"/>
      <c r="B1928" s="563"/>
    </row>
    <row r="1929" spans="1:2">
      <c r="A1929" s="563"/>
      <c r="B1929" s="563"/>
    </row>
    <row r="1930" spans="1:2">
      <c r="A1930" s="563"/>
      <c r="B1930" s="563"/>
    </row>
    <row r="1931" spans="1:2">
      <c r="A1931" s="563"/>
      <c r="B1931" s="563"/>
    </row>
    <row r="1932" spans="1:2">
      <c r="A1932" s="563"/>
      <c r="B1932" s="563"/>
    </row>
    <row r="1933" spans="1:2">
      <c r="A1933" s="563"/>
      <c r="B1933" s="563"/>
    </row>
    <row r="1934" spans="1:2">
      <c r="A1934" s="563"/>
      <c r="B1934" s="563"/>
    </row>
    <row r="1935" spans="1:2">
      <c r="A1935" s="563"/>
      <c r="B1935" s="563"/>
    </row>
    <row r="1936" spans="1:2">
      <c r="A1936" s="563"/>
      <c r="B1936" s="563"/>
    </row>
    <row r="1937" spans="1:2">
      <c r="A1937" s="563"/>
      <c r="B1937" s="563"/>
    </row>
    <row r="1938" spans="1:2">
      <c r="A1938" s="563"/>
      <c r="B1938" s="563"/>
    </row>
    <row r="1939" spans="1:2">
      <c r="A1939" s="563"/>
      <c r="B1939" s="563"/>
    </row>
    <row r="1940" spans="1:2">
      <c r="A1940" s="563"/>
      <c r="B1940" s="563"/>
    </row>
    <row r="1941" spans="1:2">
      <c r="A1941" s="563"/>
      <c r="B1941" s="563"/>
    </row>
    <row r="1942" spans="1:2">
      <c r="A1942" s="563"/>
      <c r="B1942" s="563"/>
    </row>
    <row r="1943" spans="1:2">
      <c r="A1943" s="563"/>
      <c r="B1943" s="563"/>
    </row>
    <row r="1944" spans="1:2">
      <c r="A1944" s="563"/>
      <c r="B1944" s="563"/>
    </row>
    <row r="1945" spans="1:2">
      <c r="A1945" s="563"/>
      <c r="B1945" s="563"/>
    </row>
    <row r="1946" spans="1:2">
      <c r="A1946" s="563"/>
      <c r="B1946" s="563"/>
    </row>
    <row r="1947" spans="1:2">
      <c r="A1947" s="563"/>
      <c r="B1947" s="563"/>
    </row>
    <row r="1948" spans="1:2">
      <c r="A1948" s="563"/>
      <c r="B1948" s="563"/>
    </row>
    <row r="1949" spans="1:2">
      <c r="A1949" s="563"/>
      <c r="B1949" s="563"/>
    </row>
    <row r="1950" spans="1:2">
      <c r="A1950" s="563"/>
      <c r="B1950" s="563"/>
    </row>
    <row r="1951" spans="1:2">
      <c r="A1951" s="563"/>
      <c r="B1951" s="563"/>
    </row>
    <row r="1952" spans="1:2">
      <c r="A1952" s="563"/>
      <c r="B1952" s="563"/>
    </row>
    <row r="1953" spans="1:2">
      <c r="A1953" s="563"/>
      <c r="B1953" s="563"/>
    </row>
    <row r="1954" spans="1:2">
      <c r="A1954" s="563"/>
      <c r="B1954" s="563"/>
    </row>
    <row r="1955" spans="1:2">
      <c r="A1955" s="563"/>
      <c r="B1955" s="563"/>
    </row>
    <row r="1956" spans="1:2">
      <c r="A1956" s="563"/>
      <c r="B1956" s="563"/>
    </row>
    <row r="1957" spans="1:2">
      <c r="A1957" s="563"/>
      <c r="B1957" s="563"/>
    </row>
    <row r="1958" spans="1:2">
      <c r="A1958" s="563"/>
      <c r="B1958" s="563"/>
    </row>
    <row r="1959" spans="1:2">
      <c r="A1959" s="563"/>
      <c r="B1959" s="563"/>
    </row>
    <row r="1960" spans="1:2">
      <c r="A1960" s="563"/>
      <c r="B1960" s="563"/>
    </row>
    <row r="1961" spans="1:2">
      <c r="A1961" s="563"/>
      <c r="B1961" s="563"/>
    </row>
    <row r="1962" spans="1:2">
      <c r="A1962" s="563"/>
      <c r="B1962" s="563"/>
    </row>
    <row r="1963" spans="1:2">
      <c r="A1963" s="563"/>
      <c r="B1963" s="563"/>
    </row>
    <row r="1964" spans="1:2">
      <c r="A1964" s="563"/>
      <c r="B1964" s="563"/>
    </row>
    <row r="1965" spans="1:2">
      <c r="A1965" s="563"/>
      <c r="B1965" s="563"/>
    </row>
    <row r="1966" spans="1:2">
      <c r="A1966" s="563"/>
      <c r="B1966" s="563"/>
    </row>
    <row r="1967" spans="1:2">
      <c r="A1967" s="563"/>
      <c r="B1967" s="563"/>
    </row>
    <row r="1968" spans="1:2">
      <c r="A1968" s="563"/>
      <c r="B1968" s="563"/>
    </row>
    <row r="1969" spans="1:2">
      <c r="A1969" s="563"/>
      <c r="B1969" s="563"/>
    </row>
    <row r="1970" spans="1:2">
      <c r="A1970" s="563"/>
      <c r="B1970" s="563"/>
    </row>
    <row r="1971" spans="1:2">
      <c r="A1971" s="563"/>
      <c r="B1971" s="563"/>
    </row>
    <row r="1972" spans="1:2">
      <c r="A1972" s="563"/>
      <c r="B1972" s="563"/>
    </row>
    <row r="1973" spans="1:2">
      <c r="A1973" s="563"/>
      <c r="B1973" s="563"/>
    </row>
    <row r="1974" spans="1:2">
      <c r="A1974" s="563"/>
      <c r="B1974" s="563"/>
    </row>
    <row r="1975" spans="1:2">
      <c r="A1975" s="563"/>
      <c r="B1975" s="563"/>
    </row>
    <row r="1976" spans="1:2">
      <c r="A1976" s="563"/>
      <c r="B1976" s="563"/>
    </row>
    <row r="1977" spans="1:2">
      <c r="A1977" s="563"/>
      <c r="B1977" s="563"/>
    </row>
    <row r="1978" spans="1:2">
      <c r="A1978" s="563"/>
      <c r="B1978" s="563"/>
    </row>
    <row r="1979" spans="1:2">
      <c r="A1979" s="563"/>
      <c r="B1979" s="563"/>
    </row>
    <row r="1980" spans="1:2">
      <c r="A1980" s="563"/>
      <c r="B1980" s="563"/>
    </row>
    <row r="1981" spans="1:2">
      <c r="A1981" s="563"/>
      <c r="B1981" s="563"/>
    </row>
    <row r="1982" spans="1:2">
      <c r="A1982" s="563"/>
      <c r="B1982" s="563"/>
    </row>
    <row r="1983" spans="1:2">
      <c r="A1983" s="563"/>
      <c r="B1983" s="563"/>
    </row>
    <row r="1984" spans="1:2">
      <c r="A1984" s="563"/>
      <c r="B1984" s="563"/>
    </row>
    <row r="1985" spans="1:2">
      <c r="A1985" s="563"/>
      <c r="B1985" s="563"/>
    </row>
    <row r="1986" spans="1:2">
      <c r="A1986" s="563"/>
      <c r="B1986" s="563"/>
    </row>
    <row r="1987" spans="1:2">
      <c r="A1987" s="563"/>
      <c r="B1987" s="563"/>
    </row>
    <row r="1988" spans="1:2">
      <c r="A1988" s="563"/>
      <c r="B1988" s="563"/>
    </row>
    <row r="1989" spans="1:2">
      <c r="A1989" s="563"/>
      <c r="B1989" s="563"/>
    </row>
    <row r="1990" spans="1:2">
      <c r="A1990" s="563"/>
      <c r="B1990" s="563"/>
    </row>
    <row r="1991" spans="1:2">
      <c r="A1991" s="563"/>
      <c r="B1991" s="563"/>
    </row>
    <row r="1992" spans="1:2">
      <c r="A1992" s="563"/>
      <c r="B1992" s="563"/>
    </row>
    <row r="1993" spans="1:2">
      <c r="A1993" s="563"/>
      <c r="B1993" s="563"/>
    </row>
    <row r="1994" spans="1:2">
      <c r="A1994" s="563"/>
      <c r="B1994" s="563"/>
    </row>
    <row r="1995" spans="1:2">
      <c r="A1995" s="563"/>
      <c r="B1995" s="563"/>
    </row>
    <row r="1996" spans="1:2">
      <c r="A1996" s="563"/>
      <c r="B1996" s="563"/>
    </row>
    <row r="1997" spans="1:2">
      <c r="A1997" s="563"/>
      <c r="B1997" s="563"/>
    </row>
    <row r="1998" spans="1:2">
      <c r="A1998" s="563"/>
      <c r="B1998" s="563"/>
    </row>
    <row r="1999" spans="1:2">
      <c r="A1999" s="563"/>
      <c r="B1999" s="563"/>
    </row>
    <row r="2000" spans="1:2">
      <c r="A2000" s="563"/>
      <c r="B2000" s="563"/>
    </row>
    <row r="2001" spans="1:2">
      <c r="A2001" s="563"/>
      <c r="B2001" s="563"/>
    </row>
    <row r="2002" spans="1:2">
      <c r="A2002" s="563"/>
      <c r="B2002" s="563"/>
    </row>
    <row r="2003" spans="1:2">
      <c r="A2003" s="563"/>
      <c r="B2003" s="563"/>
    </row>
    <row r="2004" spans="1:2">
      <c r="A2004" s="563"/>
      <c r="B2004" s="563"/>
    </row>
    <row r="2005" spans="1:2">
      <c r="A2005" s="563"/>
      <c r="B2005" s="563"/>
    </row>
    <row r="2006" spans="1:2">
      <c r="A2006" s="563"/>
      <c r="B2006" s="563"/>
    </row>
    <row r="2007" spans="1:2">
      <c r="A2007" s="563"/>
      <c r="B2007" s="563"/>
    </row>
    <row r="2008" spans="1:2">
      <c r="A2008" s="563"/>
      <c r="B2008" s="563"/>
    </row>
    <row r="2009" spans="1:2">
      <c r="A2009" s="563"/>
      <c r="B2009" s="563"/>
    </row>
    <row r="2010" spans="1:2">
      <c r="A2010" s="563"/>
      <c r="B2010" s="563"/>
    </row>
    <row r="2011" spans="1:2">
      <c r="A2011" s="563"/>
      <c r="B2011" s="563"/>
    </row>
    <row r="2012" spans="1:2">
      <c r="A2012" s="563"/>
      <c r="B2012" s="563"/>
    </row>
    <row r="2013" spans="1:2">
      <c r="A2013" s="563"/>
      <c r="B2013" s="563"/>
    </row>
    <row r="2014" spans="1:2">
      <c r="A2014" s="563"/>
      <c r="B2014" s="563"/>
    </row>
    <row r="2015" spans="1:2">
      <c r="A2015" s="563"/>
      <c r="B2015" s="563"/>
    </row>
    <row r="2016" spans="1:2">
      <c r="A2016" s="563"/>
      <c r="B2016" s="563"/>
    </row>
    <row r="2017" spans="1:2">
      <c r="A2017" s="563"/>
      <c r="B2017" s="563"/>
    </row>
    <row r="2018" spans="1:2">
      <c r="A2018" s="563"/>
      <c r="B2018" s="563"/>
    </row>
    <row r="2019" spans="1:2">
      <c r="A2019" s="563"/>
      <c r="B2019" s="563"/>
    </row>
    <row r="2020" spans="1:2">
      <c r="A2020" s="563"/>
      <c r="B2020" s="563"/>
    </row>
    <row r="2021" spans="1:2">
      <c r="A2021" s="563"/>
      <c r="B2021" s="563"/>
    </row>
    <row r="2022" spans="1:2">
      <c r="A2022" s="563"/>
      <c r="B2022" s="563"/>
    </row>
    <row r="2023" spans="1:2">
      <c r="A2023" s="563"/>
      <c r="B2023" s="563"/>
    </row>
    <row r="2024" spans="1:2">
      <c r="A2024" s="563"/>
      <c r="B2024" s="563"/>
    </row>
    <row r="2025" spans="1:2">
      <c r="A2025" s="563"/>
      <c r="B2025" s="563"/>
    </row>
    <row r="2026" spans="1:2">
      <c r="A2026" s="563"/>
      <c r="B2026" s="563"/>
    </row>
    <row r="2027" spans="1:2">
      <c r="A2027" s="563"/>
      <c r="B2027" s="563"/>
    </row>
    <row r="2028" spans="1:2">
      <c r="A2028" s="563"/>
      <c r="B2028" s="563"/>
    </row>
    <row r="2029" spans="1:2">
      <c r="A2029" s="563"/>
      <c r="B2029" s="563"/>
    </row>
    <row r="2030" spans="1:2">
      <c r="A2030" s="563"/>
      <c r="B2030" s="563"/>
    </row>
    <row r="2031" spans="1:2">
      <c r="A2031" s="563"/>
      <c r="B2031" s="563"/>
    </row>
    <row r="2032" spans="1:2">
      <c r="A2032" s="563"/>
      <c r="B2032" s="563"/>
    </row>
    <row r="2033" spans="1:2">
      <c r="A2033" s="563"/>
      <c r="B2033" s="563"/>
    </row>
    <row r="2034" spans="1:2">
      <c r="A2034" s="563"/>
      <c r="B2034" s="563"/>
    </row>
    <row r="2035" spans="1:2">
      <c r="A2035" s="563"/>
      <c r="B2035" s="563"/>
    </row>
    <row r="2036" spans="1:2">
      <c r="A2036" s="563"/>
      <c r="B2036" s="563"/>
    </row>
    <row r="2037" spans="1:2">
      <c r="A2037" s="563"/>
      <c r="B2037" s="563"/>
    </row>
    <row r="2038" spans="1:2">
      <c r="A2038" s="563"/>
      <c r="B2038" s="563"/>
    </row>
    <row r="2039" spans="1:2">
      <c r="A2039" s="563"/>
      <c r="B2039" s="563"/>
    </row>
    <row r="2040" spans="1:2">
      <c r="A2040" s="563"/>
      <c r="B2040" s="563"/>
    </row>
    <row r="2041" spans="1:2">
      <c r="A2041" s="563"/>
      <c r="B2041" s="563"/>
    </row>
    <row r="2042" spans="1:2">
      <c r="A2042" s="563"/>
      <c r="B2042" s="563"/>
    </row>
    <row r="2043" spans="1:2">
      <c r="A2043" s="563"/>
      <c r="B2043" s="563"/>
    </row>
    <row r="2044" spans="1:2">
      <c r="A2044" s="563"/>
      <c r="B2044" s="563"/>
    </row>
    <row r="2045" spans="1:2">
      <c r="A2045" s="563"/>
      <c r="B2045" s="563"/>
    </row>
    <row r="2046" spans="1:2">
      <c r="A2046" s="563"/>
      <c r="B2046" s="563"/>
    </row>
    <row r="2047" spans="1:2">
      <c r="A2047" s="563"/>
      <c r="B2047" s="563"/>
    </row>
    <row r="2048" spans="1:2">
      <c r="A2048" s="563"/>
      <c r="B2048" s="563"/>
    </row>
    <row r="2049" spans="1:2">
      <c r="A2049" s="563"/>
      <c r="B2049" s="563"/>
    </row>
    <row r="2050" spans="1:2">
      <c r="A2050" s="563"/>
      <c r="B2050" s="563"/>
    </row>
    <row r="2051" spans="1:2">
      <c r="A2051" s="563"/>
      <c r="B2051" s="563"/>
    </row>
    <row r="2052" spans="1:2">
      <c r="A2052" s="563"/>
      <c r="B2052" s="563"/>
    </row>
    <row r="2053" spans="1:2">
      <c r="A2053" s="563"/>
      <c r="B2053" s="563"/>
    </row>
    <row r="2054" spans="1:2">
      <c r="A2054" s="563"/>
      <c r="B2054" s="563"/>
    </row>
    <row r="2055" spans="1:2">
      <c r="A2055" s="563"/>
      <c r="B2055" s="563"/>
    </row>
    <row r="2056" spans="1:2">
      <c r="A2056" s="563"/>
      <c r="B2056" s="563"/>
    </row>
    <row r="2057" spans="1:2">
      <c r="A2057" s="563"/>
      <c r="B2057" s="563"/>
    </row>
    <row r="2058" spans="1:2">
      <c r="A2058" s="563"/>
      <c r="B2058" s="563"/>
    </row>
    <row r="2059" spans="1:2">
      <c r="A2059" s="563"/>
      <c r="B2059" s="563"/>
    </row>
    <row r="2060" spans="1:2">
      <c r="A2060" s="563"/>
      <c r="B2060" s="563"/>
    </row>
    <row r="2061" spans="1:2">
      <c r="A2061" s="563"/>
      <c r="B2061" s="563"/>
    </row>
    <row r="2062" spans="1:2">
      <c r="A2062" s="563"/>
      <c r="B2062" s="563"/>
    </row>
    <row r="2063" spans="1:2">
      <c r="A2063" s="563"/>
      <c r="B2063" s="563"/>
    </row>
    <row r="2064" spans="1:2">
      <c r="A2064" s="563"/>
      <c r="B2064" s="563"/>
    </row>
    <row r="2065" spans="1:2">
      <c r="A2065" s="563"/>
      <c r="B2065" s="563"/>
    </row>
    <row r="2066" spans="1:2">
      <c r="A2066" s="563"/>
      <c r="B2066" s="563"/>
    </row>
    <row r="2067" spans="1:2">
      <c r="A2067" s="563"/>
      <c r="B2067" s="563"/>
    </row>
    <row r="2068" spans="1:2">
      <c r="A2068" s="563"/>
      <c r="B2068" s="563"/>
    </row>
    <row r="2069" spans="1:2">
      <c r="A2069" s="563"/>
      <c r="B2069" s="563"/>
    </row>
    <row r="2070" spans="1:2">
      <c r="A2070" s="563"/>
      <c r="B2070" s="563"/>
    </row>
    <row r="2071" spans="1:2">
      <c r="A2071" s="563"/>
      <c r="B2071" s="563"/>
    </row>
    <row r="2072" spans="1:2">
      <c r="A2072" s="563"/>
      <c r="B2072" s="563"/>
    </row>
    <row r="2073" spans="1:2">
      <c r="A2073" s="563"/>
      <c r="B2073" s="563"/>
    </row>
    <row r="2074" spans="1:2">
      <c r="A2074" s="563"/>
      <c r="B2074" s="563"/>
    </row>
    <row r="2075" spans="1:2">
      <c r="A2075" s="563"/>
      <c r="B2075" s="563"/>
    </row>
    <row r="2076" spans="1:2">
      <c r="A2076" s="563"/>
      <c r="B2076" s="563"/>
    </row>
    <row r="2077" spans="1:2">
      <c r="A2077" s="563"/>
      <c r="B2077" s="563"/>
    </row>
    <row r="2078" spans="1:2">
      <c r="A2078" s="563"/>
      <c r="B2078" s="563"/>
    </row>
    <row r="2079" spans="1:2">
      <c r="A2079" s="563"/>
      <c r="B2079" s="563"/>
    </row>
    <row r="2080" spans="1:2">
      <c r="A2080" s="563"/>
      <c r="B2080" s="563"/>
    </row>
    <row r="2081" spans="1:2">
      <c r="A2081" s="563"/>
      <c r="B2081" s="563"/>
    </row>
    <row r="2082" spans="1:2">
      <c r="A2082" s="563"/>
      <c r="B2082" s="563"/>
    </row>
    <row r="2083" spans="1:2">
      <c r="A2083" s="563"/>
      <c r="B2083" s="563"/>
    </row>
    <row r="2084" spans="1:2">
      <c r="A2084" s="563"/>
      <c r="B2084" s="563"/>
    </row>
    <row r="2085" spans="1:2">
      <c r="A2085" s="563"/>
      <c r="B2085" s="563"/>
    </row>
    <row r="2086" spans="1:2">
      <c r="A2086" s="563"/>
      <c r="B2086" s="563"/>
    </row>
    <row r="2087" spans="1:2">
      <c r="A2087" s="563"/>
      <c r="B2087" s="563"/>
    </row>
    <row r="2088" spans="1:2">
      <c r="A2088" s="563"/>
      <c r="B2088" s="563"/>
    </row>
    <row r="2089" spans="1:2">
      <c r="A2089" s="563"/>
      <c r="B2089" s="563"/>
    </row>
    <row r="2090" spans="1:2">
      <c r="A2090" s="563"/>
      <c r="B2090" s="563"/>
    </row>
    <row r="2091" spans="1:2">
      <c r="A2091" s="563"/>
      <c r="B2091" s="563"/>
    </row>
    <row r="2092" spans="1:2">
      <c r="A2092" s="563"/>
      <c r="B2092" s="563"/>
    </row>
    <row r="2093" spans="1:2">
      <c r="A2093" s="563"/>
      <c r="B2093" s="563"/>
    </row>
    <row r="2094" spans="1:2">
      <c r="A2094" s="563"/>
      <c r="B2094" s="563"/>
    </row>
    <row r="2095" spans="1:2">
      <c r="A2095" s="563"/>
      <c r="B2095" s="563"/>
    </row>
    <row r="2096" spans="1:2">
      <c r="A2096" s="563"/>
      <c r="B2096" s="563"/>
    </row>
    <row r="2097" spans="1:2">
      <c r="A2097" s="563"/>
      <c r="B2097" s="563"/>
    </row>
    <row r="2098" spans="1:2">
      <c r="A2098" s="563"/>
      <c r="B2098" s="563"/>
    </row>
    <row r="2099" spans="1:2">
      <c r="A2099" s="563"/>
      <c r="B2099" s="563"/>
    </row>
    <row r="2100" spans="1:2">
      <c r="A2100" s="563"/>
      <c r="B2100" s="563"/>
    </row>
    <row r="2101" spans="1:2">
      <c r="A2101" s="563"/>
      <c r="B2101" s="563"/>
    </row>
    <row r="2102" spans="1:2">
      <c r="A2102" s="563"/>
      <c r="B2102" s="563"/>
    </row>
    <row r="2103" spans="1:2">
      <c r="A2103" s="563"/>
      <c r="B2103" s="563"/>
    </row>
    <row r="2104" spans="1:2">
      <c r="A2104" s="563"/>
      <c r="B2104" s="563"/>
    </row>
    <row r="2105" spans="1:2">
      <c r="A2105" s="563"/>
      <c r="B2105" s="563"/>
    </row>
    <row r="2106" spans="1:2">
      <c r="A2106" s="563"/>
      <c r="B2106" s="563"/>
    </row>
    <row r="2107" spans="1:2">
      <c r="A2107" s="563"/>
      <c r="B2107" s="563"/>
    </row>
    <row r="2108" spans="1:2">
      <c r="A2108" s="563"/>
      <c r="B2108" s="563"/>
    </row>
    <row r="2109" spans="1:2">
      <c r="A2109" s="563"/>
      <c r="B2109" s="563"/>
    </row>
    <row r="2110" spans="1:2">
      <c r="A2110" s="563"/>
      <c r="B2110" s="563"/>
    </row>
    <row r="2111" spans="1:2">
      <c r="A2111" s="563"/>
      <c r="B2111" s="563"/>
    </row>
    <row r="2112" spans="1:2">
      <c r="A2112" s="563"/>
      <c r="B2112" s="563"/>
    </row>
    <row r="2113" spans="1:2">
      <c r="A2113" s="563"/>
      <c r="B2113" s="563"/>
    </row>
    <row r="2114" spans="1:2">
      <c r="A2114" s="563"/>
      <c r="B2114" s="563"/>
    </row>
    <row r="2115" spans="1:2">
      <c r="A2115" s="563"/>
      <c r="B2115" s="563"/>
    </row>
    <row r="2116" spans="1:2">
      <c r="A2116" s="563"/>
      <c r="B2116" s="563"/>
    </row>
    <row r="2117" spans="1:2">
      <c r="A2117" s="563"/>
      <c r="B2117" s="563"/>
    </row>
    <row r="2118" spans="1:2">
      <c r="A2118" s="563"/>
      <c r="B2118" s="563"/>
    </row>
    <row r="2119" spans="1:2">
      <c r="A2119" s="563"/>
      <c r="B2119" s="563"/>
    </row>
    <row r="2120" spans="1:2">
      <c r="A2120" s="563"/>
      <c r="B2120" s="563"/>
    </row>
    <row r="2121" spans="1:2">
      <c r="A2121" s="563"/>
      <c r="B2121" s="563"/>
    </row>
    <row r="2122" spans="1:2">
      <c r="A2122" s="563"/>
      <c r="B2122" s="563"/>
    </row>
    <row r="2123" spans="1:2">
      <c r="A2123" s="563"/>
      <c r="B2123" s="563"/>
    </row>
    <row r="2124" spans="1:2">
      <c r="A2124" s="563"/>
      <c r="B2124" s="563"/>
    </row>
    <row r="2125" spans="1:2">
      <c r="A2125" s="563"/>
      <c r="B2125" s="563"/>
    </row>
    <row r="2126" spans="1:2">
      <c r="A2126" s="563"/>
      <c r="B2126" s="563"/>
    </row>
    <row r="2127" spans="1:2">
      <c r="A2127" s="563"/>
      <c r="B2127" s="563"/>
    </row>
    <row r="2128" spans="1:2">
      <c r="A2128" s="563"/>
      <c r="B2128" s="563"/>
    </row>
    <row r="2129" spans="1:2">
      <c r="A2129" s="563"/>
      <c r="B2129" s="563"/>
    </row>
    <row r="2130" spans="1:2">
      <c r="A2130" s="563"/>
      <c r="B2130" s="563"/>
    </row>
    <row r="2131" spans="1:2">
      <c r="A2131" s="563"/>
      <c r="B2131" s="563"/>
    </row>
    <row r="2132" spans="1:2">
      <c r="A2132" s="563"/>
      <c r="B2132" s="563"/>
    </row>
    <row r="2133" spans="1:2">
      <c r="A2133" s="563"/>
      <c r="B2133" s="563"/>
    </row>
    <row r="2134" spans="1:2">
      <c r="A2134" s="563"/>
      <c r="B2134" s="563"/>
    </row>
    <row r="2135" spans="1:2">
      <c r="A2135" s="563"/>
      <c r="B2135" s="563"/>
    </row>
    <row r="2136" spans="1:2">
      <c r="A2136" s="563"/>
      <c r="B2136" s="563"/>
    </row>
    <row r="2137" spans="1:2">
      <c r="A2137" s="563"/>
      <c r="B2137" s="563"/>
    </row>
    <row r="2138" spans="1:2">
      <c r="A2138" s="563"/>
      <c r="B2138" s="563"/>
    </row>
    <row r="2139" spans="1:2">
      <c r="A2139" s="563"/>
      <c r="B2139" s="563"/>
    </row>
    <row r="2140" spans="1:2">
      <c r="A2140" s="563"/>
      <c r="B2140" s="563"/>
    </row>
    <row r="2141" spans="1:2">
      <c r="A2141" s="563"/>
      <c r="B2141" s="563"/>
    </row>
    <row r="2142" spans="1:2">
      <c r="A2142" s="563"/>
      <c r="B2142" s="563"/>
    </row>
    <row r="2143" spans="1:2">
      <c r="A2143" s="563"/>
      <c r="B2143" s="563"/>
    </row>
    <row r="2144" spans="1:2">
      <c r="A2144" s="563"/>
      <c r="B2144" s="563"/>
    </row>
    <row r="3014" spans="5:5">
      <c r="E3014" s="559">
        <f>F3014*C3014</f>
        <v>0</v>
      </c>
    </row>
    <row r="3015" spans="5:5">
      <c r="E3015" s="559">
        <f>F3015*C3015</f>
        <v>0</v>
      </c>
    </row>
    <row r="3016" spans="5:5">
      <c r="E3016" s="559">
        <f>F3016*C3016</f>
        <v>0</v>
      </c>
    </row>
    <row r="3017" spans="5:5">
      <c r="E3017" s="559">
        <f>F3017*C3017</f>
        <v>0</v>
      </c>
    </row>
    <row r="3018" spans="5:5">
      <c r="E3018" s="559">
        <f>F3018*C3018</f>
        <v>0</v>
      </c>
    </row>
    <row r="3019" spans="5:5">
      <c r="E3019" s="559">
        <f>F3019*C3019</f>
        <v>0</v>
      </c>
    </row>
    <row r="3020" spans="5:5">
      <c r="E3020" s="559">
        <f>F3020*C3020</f>
        <v>0</v>
      </c>
    </row>
    <row r="3021" spans="5:5">
      <c r="E3021" s="559">
        <f>F3021*C3021</f>
        <v>0</v>
      </c>
    </row>
    <row r="3022" spans="5:5">
      <c r="E3022" s="559">
        <f>F3022*C3022</f>
        <v>0</v>
      </c>
    </row>
    <row r="3023" spans="5:5">
      <c r="E3023" s="559">
        <f>F3023*C3023</f>
        <v>0</v>
      </c>
    </row>
    <row r="3024" spans="5:5">
      <c r="E3024" s="559">
        <f>F3024*C3024</f>
        <v>0</v>
      </c>
    </row>
    <row r="3025" spans="5:5">
      <c r="E3025" s="559">
        <f>F3025*C3025</f>
        <v>0</v>
      </c>
    </row>
    <row r="3026" spans="5:5">
      <c r="E3026" s="559">
        <f>F3026*C3026</f>
        <v>0</v>
      </c>
    </row>
    <row r="3027" spans="5:5">
      <c r="E3027" s="559">
        <f>F3027*C3027</f>
        <v>0</v>
      </c>
    </row>
    <row r="3028" spans="5:5">
      <c r="E3028" s="559">
        <f>F3028*C3028</f>
        <v>0</v>
      </c>
    </row>
    <row r="3029" spans="5:5">
      <c r="E3029" s="559">
        <f>F3029*C3029</f>
        <v>0</v>
      </c>
    </row>
    <row r="3030" spans="5:5">
      <c r="E3030" s="559">
        <f>F3030*C3030</f>
        <v>0</v>
      </c>
    </row>
    <row r="3031" spans="5:5">
      <c r="E3031" s="559">
        <f>F3031*C3031</f>
        <v>0</v>
      </c>
    </row>
    <row r="3032" spans="5:5">
      <c r="E3032" s="559">
        <f>F3032*C3032</f>
        <v>0</v>
      </c>
    </row>
    <row r="3033" spans="5:5">
      <c r="E3033" s="559">
        <f>F3033*C3033</f>
        <v>0</v>
      </c>
    </row>
    <row r="3034" spans="5:5">
      <c r="E3034" s="559">
        <f>F3034*C3034</f>
        <v>0</v>
      </c>
    </row>
    <row r="3035" spans="5:5">
      <c r="E3035" s="559">
        <f>F3035*C3035</f>
        <v>0</v>
      </c>
    </row>
    <row r="3036" spans="5:5">
      <c r="E3036" s="559">
        <f>F3036*C3036</f>
        <v>0</v>
      </c>
    </row>
    <row r="3037" spans="5:5">
      <c r="E3037" s="559">
        <f>F3037*C3037</f>
        <v>0</v>
      </c>
    </row>
    <row r="3038" spans="5:5">
      <c r="E3038" s="559">
        <f>F3038*C3038</f>
        <v>0</v>
      </c>
    </row>
    <row r="3039" spans="5:5">
      <c r="E3039" s="559">
        <f>F3039*C3039</f>
        <v>0</v>
      </c>
    </row>
    <row r="3040" spans="5:5">
      <c r="E3040" s="559">
        <f>F3040*C3040</f>
        <v>0</v>
      </c>
    </row>
    <row r="3041" spans="5:5">
      <c r="E3041" s="559">
        <f>F3041*C3041</f>
        <v>0</v>
      </c>
    </row>
    <row r="3042" spans="5:5">
      <c r="E3042" s="559">
        <f>F3042*C3042</f>
        <v>0</v>
      </c>
    </row>
    <row r="3043" spans="5:5">
      <c r="E3043" s="559">
        <f>F3043*C3043</f>
        <v>0</v>
      </c>
    </row>
    <row r="3044" spans="5:5">
      <c r="E3044" s="559">
        <f>F3044*C3044</f>
        <v>0</v>
      </c>
    </row>
    <row r="3045" spans="5:5">
      <c r="E3045" s="559">
        <f>F3045*C3045</f>
        <v>0</v>
      </c>
    </row>
    <row r="3046" spans="5:5">
      <c r="E3046" s="559">
        <f>F3046*C3046</f>
        <v>0</v>
      </c>
    </row>
    <row r="3047" spans="5:5">
      <c r="E3047" s="559">
        <f>F3047*C3047</f>
        <v>0</v>
      </c>
    </row>
    <row r="3048" spans="5:5">
      <c r="E3048" s="559">
        <f>F3048*C3048</f>
        <v>0</v>
      </c>
    </row>
    <row r="3049" spans="5:5">
      <c r="E3049" s="559">
        <f>F3049*C3049</f>
        <v>0</v>
      </c>
    </row>
    <row r="3050" spans="5:5">
      <c r="E3050" s="559">
        <f>F3050*C3050</f>
        <v>0</v>
      </c>
    </row>
    <row r="3051" spans="5:5">
      <c r="E3051" s="559">
        <f>F3051*C3051</f>
        <v>0</v>
      </c>
    </row>
    <row r="3052" spans="5:5">
      <c r="E3052" s="559">
        <f>F3052*C3052</f>
        <v>0</v>
      </c>
    </row>
    <row r="3053" spans="5:5">
      <c r="E3053" s="559">
        <f>F3053*C3053</f>
        <v>0</v>
      </c>
    </row>
    <row r="3054" spans="5:5">
      <c r="E3054" s="559">
        <f>F3054*C3054</f>
        <v>0</v>
      </c>
    </row>
    <row r="3055" spans="5:5">
      <c r="E3055" s="559">
        <f>F3055*C3055</f>
        <v>0</v>
      </c>
    </row>
    <row r="3056" spans="5:5">
      <c r="E3056" s="559">
        <f>F3056*C3056</f>
        <v>0</v>
      </c>
    </row>
    <row r="3057" spans="5:5">
      <c r="E3057" s="559">
        <f>F3057*C3057</f>
        <v>0</v>
      </c>
    </row>
    <row r="3058" spans="5:5">
      <c r="E3058" s="559">
        <f>F3058*C3058</f>
        <v>0</v>
      </c>
    </row>
    <row r="3059" spans="5:5">
      <c r="E3059" s="559">
        <f>F3059*C3059</f>
        <v>0</v>
      </c>
    </row>
    <row r="3060" spans="5:5">
      <c r="E3060" s="559">
        <f>F3060*C3060</f>
        <v>0</v>
      </c>
    </row>
    <row r="3061" spans="5:5">
      <c r="E3061" s="559">
        <f>F3061*C3061</f>
        <v>0</v>
      </c>
    </row>
    <row r="3062" spans="5:5">
      <c r="E3062" s="559">
        <f>F3062*C3062</f>
        <v>0</v>
      </c>
    </row>
    <row r="3063" spans="5:5">
      <c r="E3063" s="559">
        <f>F3063*C3063</f>
        <v>0</v>
      </c>
    </row>
    <row r="3064" spans="5:5">
      <c r="E3064" s="559">
        <f>F3064*C3064</f>
        <v>0</v>
      </c>
    </row>
    <row r="3065" spans="5:5">
      <c r="E3065" s="559">
        <f>F3065*C3065</f>
        <v>0</v>
      </c>
    </row>
    <row r="3066" spans="5:5">
      <c r="E3066" s="559">
        <f>F3066*C3066</f>
        <v>0</v>
      </c>
    </row>
    <row r="3067" spans="5:5">
      <c r="E3067" s="559">
        <f>F3067*C3067</f>
        <v>0</v>
      </c>
    </row>
    <row r="3068" spans="5:5">
      <c r="E3068" s="559">
        <f>F3068*C3068</f>
        <v>0</v>
      </c>
    </row>
    <row r="3069" spans="5:5">
      <c r="E3069" s="559">
        <f>F3069*C3069</f>
        <v>0</v>
      </c>
    </row>
    <row r="3070" spans="5:5">
      <c r="E3070" s="559">
        <f>F3070*C3070</f>
        <v>0</v>
      </c>
    </row>
    <row r="3071" spans="5:5">
      <c r="E3071" s="559">
        <f>F3071*C3071</f>
        <v>0</v>
      </c>
    </row>
    <row r="3072" spans="5:5">
      <c r="E3072" s="559">
        <f>F3072*C3072</f>
        <v>0</v>
      </c>
    </row>
    <row r="3073" spans="5:5">
      <c r="E3073" s="559">
        <f>F3073*C3073</f>
        <v>0</v>
      </c>
    </row>
    <row r="3074" spans="5:5">
      <c r="E3074" s="559">
        <f>F3074*C3074</f>
        <v>0</v>
      </c>
    </row>
    <row r="3075" spans="5:5">
      <c r="E3075" s="559">
        <f>F3075*C3075</f>
        <v>0</v>
      </c>
    </row>
    <row r="3076" spans="5:5">
      <c r="E3076" s="559">
        <f>F3076*C3076</f>
        <v>0</v>
      </c>
    </row>
    <row r="3077" spans="5:5">
      <c r="E3077" s="559">
        <f>F3077*C3077</f>
        <v>0</v>
      </c>
    </row>
    <row r="3078" spans="5:5">
      <c r="E3078" s="559">
        <f>F3078*C3078</f>
        <v>0</v>
      </c>
    </row>
    <row r="3079" spans="5:5">
      <c r="E3079" s="559">
        <f>F3079*C3079</f>
        <v>0</v>
      </c>
    </row>
    <row r="3080" spans="5:5">
      <c r="E3080" s="559">
        <f>F3080*C3080</f>
        <v>0</v>
      </c>
    </row>
    <row r="3081" spans="5:5">
      <c r="E3081" s="559">
        <f>F3081*C3081</f>
        <v>0</v>
      </c>
    </row>
    <row r="3082" spans="5:5">
      <c r="E3082" s="559">
        <f>F3082*C3082</f>
        <v>0</v>
      </c>
    </row>
    <row r="3083" spans="5:5">
      <c r="E3083" s="559">
        <f>F3083*C3083</f>
        <v>0</v>
      </c>
    </row>
    <row r="3084" spans="5:5">
      <c r="E3084" s="559">
        <f>F3084*C3084</f>
        <v>0</v>
      </c>
    </row>
    <row r="3085" spans="5:5">
      <c r="E3085" s="559">
        <f>F3085*C3085</f>
        <v>0</v>
      </c>
    </row>
    <row r="3086" spans="5:5">
      <c r="E3086" s="559">
        <f>F3086*C3086</f>
        <v>0</v>
      </c>
    </row>
    <row r="3087" spans="5:5">
      <c r="E3087" s="559">
        <f>F3087*C3087</f>
        <v>0</v>
      </c>
    </row>
    <row r="3088" spans="5:5">
      <c r="E3088" s="559">
        <f>F3088*C3088</f>
        <v>0</v>
      </c>
    </row>
    <row r="3089" spans="5:5">
      <c r="E3089" s="559">
        <f>F3089*C3089</f>
        <v>0</v>
      </c>
    </row>
    <row r="3090" spans="5:5">
      <c r="E3090" s="559">
        <f>F3090*C3090</f>
        <v>0</v>
      </c>
    </row>
    <row r="3091" spans="5:5">
      <c r="E3091" s="559">
        <f>F3091*C3091</f>
        <v>0</v>
      </c>
    </row>
    <row r="3092" spans="5:5">
      <c r="E3092" s="559">
        <f>F3092*C3092</f>
        <v>0</v>
      </c>
    </row>
    <row r="3093" spans="5:5">
      <c r="E3093" s="559">
        <f>F3093*C3093</f>
        <v>0</v>
      </c>
    </row>
    <row r="3094" spans="5:5">
      <c r="E3094" s="559">
        <f>F3094*C3094</f>
        <v>0</v>
      </c>
    </row>
    <row r="3095" spans="5:5">
      <c r="E3095" s="559">
        <f>F3095*C3095</f>
        <v>0</v>
      </c>
    </row>
    <row r="3096" spans="5:5">
      <c r="E3096" s="559">
        <f>F3096*C3096</f>
        <v>0</v>
      </c>
    </row>
    <row r="3097" spans="5:5">
      <c r="E3097" s="559">
        <f>F3097*C3097</f>
        <v>0</v>
      </c>
    </row>
    <row r="3098" spans="5:5">
      <c r="E3098" s="559">
        <f>F3098*C3098</f>
        <v>0</v>
      </c>
    </row>
    <row r="3099" spans="5:5">
      <c r="E3099" s="559">
        <f>F3099*C3099</f>
        <v>0</v>
      </c>
    </row>
    <row r="3100" spans="5:5">
      <c r="E3100" s="559">
        <f>F3100*C3100</f>
        <v>0</v>
      </c>
    </row>
    <row r="3101" spans="5:5">
      <c r="E3101" s="559">
        <f>F3101*C3101</f>
        <v>0</v>
      </c>
    </row>
    <row r="3102" spans="5:5">
      <c r="E3102" s="559">
        <f>F3102*C3102</f>
        <v>0</v>
      </c>
    </row>
    <row r="3103" spans="5:5">
      <c r="E3103" s="559">
        <f>F3103*C3103</f>
        <v>0</v>
      </c>
    </row>
    <row r="3104" spans="5:5">
      <c r="E3104" s="559">
        <f>F3104*C3104</f>
        <v>0</v>
      </c>
    </row>
    <row r="3105" spans="5:5">
      <c r="E3105" s="559">
        <f>F3105*C3105</f>
        <v>0</v>
      </c>
    </row>
    <row r="3106" spans="5:5">
      <c r="E3106" s="559">
        <f>F3106*C3106</f>
        <v>0</v>
      </c>
    </row>
    <row r="3107" spans="5:5">
      <c r="E3107" s="559">
        <f>F3107*C3107</f>
        <v>0</v>
      </c>
    </row>
    <row r="3108" spans="5:5">
      <c r="E3108" s="559">
        <f>F3108*C3108</f>
        <v>0</v>
      </c>
    </row>
    <row r="3109" spans="5:5">
      <c r="E3109" s="559">
        <f>F3109*C3109</f>
        <v>0</v>
      </c>
    </row>
    <row r="3110" spans="5:5">
      <c r="E3110" s="559">
        <f>F3110*C3110</f>
        <v>0</v>
      </c>
    </row>
    <row r="3111" spans="5:5">
      <c r="E3111" s="559">
        <f>F3111*C3111</f>
        <v>0</v>
      </c>
    </row>
    <row r="3112" spans="5:5">
      <c r="E3112" s="559">
        <f>F3112*C3112</f>
        <v>0</v>
      </c>
    </row>
    <row r="3113" spans="5:5">
      <c r="E3113" s="559">
        <f>F3113*C3113</f>
        <v>0</v>
      </c>
    </row>
    <row r="3114" spans="5:5">
      <c r="E3114" s="559">
        <f>F3114*C3114</f>
        <v>0</v>
      </c>
    </row>
    <row r="3115" spans="5:5">
      <c r="E3115" s="559">
        <f>F3115*C3115</f>
        <v>0</v>
      </c>
    </row>
    <row r="3116" spans="5:5">
      <c r="E3116" s="559">
        <f>F3116*C3116</f>
        <v>0</v>
      </c>
    </row>
    <row r="3117" spans="5:5">
      <c r="E3117" s="559">
        <f>F3117*C3117</f>
        <v>0</v>
      </c>
    </row>
    <row r="3118" spans="5:5">
      <c r="E3118" s="559">
        <f>F3118*C3118</f>
        <v>0</v>
      </c>
    </row>
    <row r="3119" spans="5:5">
      <c r="E3119" s="559">
        <f>F3119*C3119</f>
        <v>0</v>
      </c>
    </row>
    <row r="3120" spans="5:5">
      <c r="E3120" s="559">
        <f>F3120*C3120</f>
        <v>0</v>
      </c>
    </row>
    <row r="3121" spans="5:5">
      <c r="E3121" s="559">
        <f>F3121*C3121</f>
        <v>0</v>
      </c>
    </row>
    <row r="3122" spans="5:5">
      <c r="E3122" s="559">
        <f>F3122*C3122</f>
        <v>0</v>
      </c>
    </row>
    <row r="3123" spans="5:5">
      <c r="E3123" s="559">
        <f>F3123*C3123</f>
        <v>0</v>
      </c>
    </row>
    <row r="3124" spans="5:5">
      <c r="E3124" s="559">
        <f>F3124*C3124</f>
        <v>0</v>
      </c>
    </row>
    <row r="3125" spans="5:5">
      <c r="E3125" s="559">
        <f>F3125*C3125</f>
        <v>0</v>
      </c>
    </row>
    <row r="3126" spans="5:5">
      <c r="E3126" s="559">
        <f>F3126*C3126</f>
        <v>0</v>
      </c>
    </row>
    <row r="3127" spans="5:5">
      <c r="E3127" s="559">
        <f>F3127*C3127</f>
        <v>0</v>
      </c>
    </row>
    <row r="3128" spans="5:5">
      <c r="E3128" s="559">
        <f>F3128*C3128</f>
        <v>0</v>
      </c>
    </row>
    <row r="3129" spans="5:5">
      <c r="E3129" s="559">
        <f>F3129*C3129</f>
        <v>0</v>
      </c>
    </row>
    <row r="3130" spans="5:5">
      <c r="E3130" s="559">
        <f>F3130*C3130</f>
        <v>0</v>
      </c>
    </row>
    <row r="3131" spans="5:5">
      <c r="E3131" s="559">
        <f>F3131*C3131</f>
        <v>0</v>
      </c>
    </row>
    <row r="3132" spans="5:5">
      <c r="E3132" s="559">
        <f>F3132*C3132</f>
        <v>0</v>
      </c>
    </row>
    <row r="3133" spans="5:5">
      <c r="E3133" s="559">
        <f>F3133*C3133</f>
        <v>0</v>
      </c>
    </row>
    <row r="3134" spans="5:5">
      <c r="E3134" s="559">
        <f>F3134*C3134</f>
        <v>0</v>
      </c>
    </row>
    <row r="3135" spans="5:5">
      <c r="E3135" s="559">
        <f>F3135*C3135</f>
        <v>0</v>
      </c>
    </row>
    <row r="3136" spans="5:5">
      <c r="E3136" s="559">
        <f>F3136*C3136</f>
        <v>0</v>
      </c>
    </row>
    <row r="3137" spans="5:5">
      <c r="E3137" s="559">
        <f>F3137*C3137</f>
        <v>0</v>
      </c>
    </row>
    <row r="3138" spans="5:5">
      <c r="E3138" s="559">
        <f>F3138*C3138</f>
        <v>0</v>
      </c>
    </row>
    <row r="3139" spans="5:5">
      <c r="E3139" s="559">
        <f>F3139*C3139</f>
        <v>0</v>
      </c>
    </row>
    <row r="3140" spans="5:5">
      <c r="E3140" s="559">
        <f>F3140*C3140</f>
        <v>0</v>
      </c>
    </row>
    <row r="3141" spans="5:5">
      <c r="E3141" s="559">
        <f>F3141*C3141</f>
        <v>0</v>
      </c>
    </row>
    <row r="3142" spans="5:5">
      <c r="E3142" s="559">
        <f>F3142*C3142</f>
        <v>0</v>
      </c>
    </row>
    <row r="3143" spans="5:5">
      <c r="E3143" s="559">
        <f>F3143*C3143</f>
        <v>0</v>
      </c>
    </row>
    <row r="3144" spans="5:5">
      <c r="E3144" s="559">
        <f>F3144*C3144</f>
        <v>0</v>
      </c>
    </row>
    <row r="3145" spans="5:5">
      <c r="E3145" s="559">
        <f>F3145*C3145</f>
        <v>0</v>
      </c>
    </row>
    <row r="3146" spans="5:5">
      <c r="E3146" s="559">
        <f>F3146*C3146</f>
        <v>0</v>
      </c>
    </row>
    <row r="3147" spans="5:5">
      <c r="E3147" s="559">
        <f>F3147*C3147</f>
        <v>0</v>
      </c>
    </row>
    <row r="3148" spans="5:5">
      <c r="E3148" s="559">
        <f>F3148*C3148</f>
        <v>0</v>
      </c>
    </row>
    <row r="3149" spans="5:5">
      <c r="E3149" s="559">
        <f>F3149*C3149</f>
        <v>0</v>
      </c>
    </row>
    <row r="3150" spans="5:5">
      <c r="E3150" s="559">
        <f>F3150*C3150</f>
        <v>0</v>
      </c>
    </row>
    <row r="3151" spans="5:5">
      <c r="E3151" s="559">
        <f>F3151*C3151</f>
        <v>0</v>
      </c>
    </row>
    <row r="3152" spans="5:5">
      <c r="E3152" s="559">
        <f>F3152*C3152</f>
        <v>0</v>
      </c>
    </row>
    <row r="3153" spans="5:5">
      <c r="E3153" s="559">
        <f>F3153*C3153</f>
        <v>0</v>
      </c>
    </row>
    <row r="3154" spans="5:5">
      <c r="E3154" s="559">
        <f>F3154*C3154</f>
        <v>0</v>
      </c>
    </row>
    <row r="3155" spans="5:5">
      <c r="E3155" s="559">
        <f>F3155*C3155</f>
        <v>0</v>
      </c>
    </row>
    <row r="3156" spans="5:5">
      <c r="E3156" s="559">
        <f>F3156*C3156</f>
        <v>0</v>
      </c>
    </row>
    <row r="3157" spans="5:5">
      <c r="E3157" s="559">
        <f>F3157*C3157</f>
        <v>0</v>
      </c>
    </row>
    <row r="3158" spans="5:5">
      <c r="E3158" s="559">
        <f>F3158*C3158</f>
        <v>0</v>
      </c>
    </row>
    <row r="3159" spans="5:5">
      <c r="E3159" s="559">
        <f>F3159*C3159</f>
        <v>0</v>
      </c>
    </row>
    <row r="3160" spans="5:5">
      <c r="E3160" s="559">
        <f>F3160*C3160</f>
        <v>0</v>
      </c>
    </row>
    <row r="3161" spans="5:5">
      <c r="E3161" s="559">
        <f>F3161*C3161</f>
        <v>0</v>
      </c>
    </row>
    <row r="3162" spans="5:5">
      <c r="E3162" s="559">
        <f>F3162*C3162</f>
        <v>0</v>
      </c>
    </row>
    <row r="3163" spans="5:5">
      <c r="E3163" s="559">
        <f>F3163*C3163</f>
        <v>0</v>
      </c>
    </row>
    <row r="3164" spans="5:5">
      <c r="E3164" s="559">
        <f>F3164*C3164</f>
        <v>0</v>
      </c>
    </row>
    <row r="3165" spans="5:5">
      <c r="E3165" s="559">
        <f>F3165*C3165</f>
        <v>0</v>
      </c>
    </row>
    <row r="3166" spans="5:5">
      <c r="E3166" s="559">
        <f>F3166*C3166</f>
        <v>0</v>
      </c>
    </row>
    <row r="3167" spans="5:5">
      <c r="E3167" s="559">
        <f>F3167*C3167</f>
        <v>0</v>
      </c>
    </row>
    <row r="3168" spans="5:5">
      <c r="E3168" s="559">
        <f>F3168*C3168</f>
        <v>0</v>
      </c>
    </row>
    <row r="3169" spans="5:5">
      <c r="E3169" s="559">
        <f>F3169*C3169</f>
        <v>0</v>
      </c>
    </row>
    <row r="3170" spans="5:5">
      <c r="E3170" s="559">
        <f>F3170*C3170</f>
        <v>0</v>
      </c>
    </row>
    <row r="3171" spans="5:5">
      <c r="E3171" s="559">
        <f>F3171*C3171</f>
        <v>0</v>
      </c>
    </row>
    <row r="3172" spans="5:5">
      <c r="E3172" s="559">
        <f>F3172*C3172</f>
        <v>0</v>
      </c>
    </row>
    <row r="3173" spans="5:5">
      <c r="E3173" s="559">
        <f>F3173*C3173</f>
        <v>0</v>
      </c>
    </row>
    <row r="3174" spans="5:5">
      <c r="E3174" s="559">
        <f>F3174*C3174</f>
        <v>0</v>
      </c>
    </row>
    <row r="3175" spans="5:5">
      <c r="E3175" s="559">
        <f>F3175*C3175</f>
        <v>0</v>
      </c>
    </row>
    <row r="3176" spans="5:5">
      <c r="E3176" s="559">
        <f>F3176*C3176</f>
        <v>0</v>
      </c>
    </row>
    <row r="3177" spans="5:5">
      <c r="E3177" s="559">
        <f>F3177*C3177</f>
        <v>0</v>
      </c>
    </row>
    <row r="3178" spans="5:5">
      <c r="E3178" s="559">
        <f>F3178*C3178</f>
        <v>0</v>
      </c>
    </row>
    <row r="3179" spans="5:5">
      <c r="E3179" s="559">
        <f>F3179*C3179</f>
        <v>0</v>
      </c>
    </row>
    <row r="3180" spans="5:5">
      <c r="E3180" s="559">
        <f>F3180*C3180</f>
        <v>0</v>
      </c>
    </row>
    <row r="3181" spans="5:5">
      <c r="E3181" s="559">
        <f>F3181*C3181</f>
        <v>0</v>
      </c>
    </row>
    <row r="3182" spans="5:5">
      <c r="E3182" s="559">
        <f>F3182*C3182</f>
        <v>0</v>
      </c>
    </row>
    <row r="3183" spans="5:5">
      <c r="E3183" s="559">
        <f>F3183*C3183</f>
        <v>0</v>
      </c>
    </row>
    <row r="3184" spans="5:5">
      <c r="E3184" s="559">
        <f>F3184*C3184</f>
        <v>0</v>
      </c>
    </row>
    <row r="3185" spans="5:5">
      <c r="E3185" s="559">
        <f>F3185*C3185</f>
        <v>0</v>
      </c>
    </row>
    <row r="3186" spans="5:5">
      <c r="E3186" s="559">
        <f>F3186*C3186</f>
        <v>0</v>
      </c>
    </row>
    <row r="3187" spans="5:5">
      <c r="E3187" s="559">
        <f>F3187*C3187</f>
        <v>0</v>
      </c>
    </row>
    <row r="3188" spans="5:5">
      <c r="E3188" s="559">
        <f>F3188*C3188</f>
        <v>0</v>
      </c>
    </row>
    <row r="3189" spans="5:5">
      <c r="E3189" s="559">
        <f>F3189*C3189</f>
        <v>0</v>
      </c>
    </row>
    <row r="3190" spans="5:5">
      <c r="E3190" s="559">
        <f>F3190*C3190</f>
        <v>0</v>
      </c>
    </row>
    <row r="3191" spans="5:5">
      <c r="E3191" s="559">
        <f>F3191*C3191</f>
        <v>0</v>
      </c>
    </row>
    <row r="3192" spans="5:5">
      <c r="E3192" s="559">
        <f>F3192*C3192</f>
        <v>0</v>
      </c>
    </row>
    <row r="3193" spans="5:5">
      <c r="E3193" s="559">
        <f>F3193*C3193</f>
        <v>0</v>
      </c>
    </row>
    <row r="3194" spans="5:5">
      <c r="E3194" s="559">
        <f>F3194*C3194</f>
        <v>0</v>
      </c>
    </row>
    <row r="3195" spans="5:5">
      <c r="E3195" s="559">
        <f>F3195*C3195</f>
        <v>0</v>
      </c>
    </row>
    <row r="3196" spans="5:5">
      <c r="E3196" s="559">
        <f>F3196*C3196</f>
        <v>0</v>
      </c>
    </row>
    <row r="3197" spans="5:5">
      <c r="E3197" s="559">
        <f>F3197*C3197</f>
        <v>0</v>
      </c>
    </row>
    <row r="3198" spans="5:5">
      <c r="E3198" s="559">
        <f>F3198*C3198</f>
        <v>0</v>
      </c>
    </row>
    <row r="3199" spans="5:5">
      <c r="E3199" s="559">
        <f>F3199*C3199</f>
        <v>0</v>
      </c>
    </row>
    <row r="3200" spans="5:5">
      <c r="E3200" s="559">
        <f>F3200*C3200</f>
        <v>0</v>
      </c>
    </row>
    <row r="3201" spans="5:5">
      <c r="E3201" s="559">
        <f>F3201*C3201</f>
        <v>0</v>
      </c>
    </row>
    <row r="3202" spans="5:5">
      <c r="E3202" s="559">
        <f>F3202*C3202</f>
        <v>0</v>
      </c>
    </row>
    <row r="3203" spans="5:5">
      <c r="E3203" s="559">
        <f>F3203*C3203</f>
        <v>0</v>
      </c>
    </row>
    <row r="3204" spans="5:5">
      <c r="E3204" s="559">
        <f>F3204*C3204</f>
        <v>0</v>
      </c>
    </row>
    <row r="3205" spans="5:5">
      <c r="E3205" s="559">
        <f>F3205*C3205</f>
        <v>0</v>
      </c>
    </row>
    <row r="3206" spans="5:5">
      <c r="E3206" s="559">
        <f>F3206*C3206</f>
        <v>0</v>
      </c>
    </row>
    <row r="3207" spans="5:5">
      <c r="E3207" s="559">
        <f>F3207*C3207</f>
        <v>0</v>
      </c>
    </row>
    <row r="3208" spans="5:5">
      <c r="E3208" s="559">
        <f>F3208*C3208</f>
        <v>0</v>
      </c>
    </row>
    <row r="3209" spans="5:5">
      <c r="E3209" s="559">
        <f>F3209*C3209</f>
        <v>0</v>
      </c>
    </row>
    <row r="3210" spans="5:5">
      <c r="E3210" s="559">
        <f>F3210*C3210</f>
        <v>0</v>
      </c>
    </row>
    <row r="3211" spans="5:5">
      <c r="E3211" s="559">
        <f>F3211*C3211</f>
        <v>0</v>
      </c>
    </row>
    <row r="3212" spans="5:5">
      <c r="E3212" s="559">
        <f>F3212*C3212</f>
        <v>0</v>
      </c>
    </row>
    <row r="3213" spans="5:5">
      <c r="E3213" s="559">
        <f>F3213*C3213</f>
        <v>0</v>
      </c>
    </row>
    <row r="3214" spans="5:5">
      <c r="E3214" s="559">
        <f>F3214*C3214</f>
        <v>0</v>
      </c>
    </row>
    <row r="3215" spans="5:5">
      <c r="E3215" s="559">
        <f>F3215*C3215</f>
        <v>0</v>
      </c>
    </row>
    <row r="3216" spans="5:5">
      <c r="E3216" s="559">
        <f>F3216*C3216</f>
        <v>0</v>
      </c>
    </row>
    <row r="3217" spans="5:5">
      <c r="E3217" s="559">
        <f>F3217*C3217</f>
        <v>0</v>
      </c>
    </row>
    <row r="3218" spans="5:5">
      <c r="E3218" s="559">
        <f>F3218*C3218</f>
        <v>0</v>
      </c>
    </row>
    <row r="3219" spans="5:5">
      <c r="E3219" s="559">
        <f>F3219*C3219</f>
        <v>0</v>
      </c>
    </row>
    <row r="3220" spans="5:5">
      <c r="E3220" s="559">
        <f>F3220*C3220</f>
        <v>0</v>
      </c>
    </row>
    <row r="3221" spans="5:5">
      <c r="E3221" s="559">
        <f>F3221*C3221</f>
        <v>0</v>
      </c>
    </row>
    <row r="3222" spans="5:5">
      <c r="E3222" s="559">
        <f>F3222*C3222</f>
        <v>0</v>
      </c>
    </row>
    <row r="3223" spans="5:5">
      <c r="E3223" s="559">
        <f>F3223*C3223</f>
        <v>0</v>
      </c>
    </row>
    <row r="3224" spans="5:5">
      <c r="E3224" s="559">
        <f>F3224*C3224</f>
        <v>0</v>
      </c>
    </row>
    <row r="3225" spans="5:5">
      <c r="E3225" s="559">
        <f>F3225*C3225</f>
        <v>0</v>
      </c>
    </row>
    <row r="3226" spans="5:5">
      <c r="E3226" s="559">
        <f>F3226*C3226</f>
        <v>0</v>
      </c>
    </row>
    <row r="3227" spans="5:5">
      <c r="E3227" s="559">
        <f>F3227*C3227</f>
        <v>0</v>
      </c>
    </row>
    <row r="3228" spans="5:5">
      <c r="E3228" s="559">
        <f>F3228*C3228</f>
        <v>0</v>
      </c>
    </row>
    <row r="3229" spans="5:5">
      <c r="E3229" s="559">
        <f>F3229*C3229</f>
        <v>0</v>
      </c>
    </row>
    <row r="3230" spans="5:5">
      <c r="E3230" s="559">
        <f>F3230*C3230</f>
        <v>0</v>
      </c>
    </row>
    <row r="3231" spans="5:5">
      <c r="E3231" s="559">
        <f>F3231*C3231</f>
        <v>0</v>
      </c>
    </row>
    <row r="3232" spans="5:5">
      <c r="E3232" s="559">
        <f>F3232*C3232</f>
        <v>0</v>
      </c>
    </row>
    <row r="3233" spans="5:5">
      <c r="E3233" s="559">
        <f>F3233*C3233</f>
        <v>0</v>
      </c>
    </row>
    <row r="3234" spans="5:5">
      <c r="E3234" s="559">
        <f>F3234*C3234</f>
        <v>0</v>
      </c>
    </row>
    <row r="3235" spans="5:5">
      <c r="E3235" s="559">
        <f>F3235*C3235</f>
        <v>0</v>
      </c>
    </row>
    <row r="3236" spans="5:5">
      <c r="E3236" s="559">
        <f>F3236*C3236</f>
        <v>0</v>
      </c>
    </row>
    <row r="3237" spans="5:5">
      <c r="E3237" s="559">
        <f>F3237*C3237</f>
        <v>0</v>
      </c>
    </row>
    <row r="3238" spans="5:5">
      <c r="E3238" s="559">
        <f>F3238*C3238</f>
        <v>0</v>
      </c>
    </row>
    <row r="3239" spans="5:5">
      <c r="E3239" s="559">
        <f>F3239*C3239</f>
        <v>0</v>
      </c>
    </row>
    <row r="3240" spans="5:5">
      <c r="E3240" s="559">
        <f>F3240*C3240</f>
        <v>0</v>
      </c>
    </row>
    <row r="3241" spans="5:5">
      <c r="E3241" s="559">
        <f>F3241*C3241</f>
        <v>0</v>
      </c>
    </row>
    <row r="3242" spans="5:5">
      <c r="E3242" s="559">
        <f>F3242*C3242</f>
        <v>0</v>
      </c>
    </row>
    <row r="3243" spans="5:5">
      <c r="E3243" s="559">
        <f>F3243*C3243</f>
        <v>0</v>
      </c>
    </row>
    <row r="3244" spans="5:5">
      <c r="E3244" s="559">
        <f>F3244*C3244</f>
        <v>0</v>
      </c>
    </row>
    <row r="3245" spans="5:5">
      <c r="E3245" s="559">
        <f>F3245*C3245</f>
        <v>0</v>
      </c>
    </row>
    <row r="3246" spans="5:5">
      <c r="E3246" s="559">
        <f>F3246*C3246</f>
        <v>0</v>
      </c>
    </row>
    <row r="3247" spans="5:5">
      <c r="E3247" s="559">
        <f>F3247*C3247</f>
        <v>0</v>
      </c>
    </row>
    <row r="3248" spans="5:5">
      <c r="E3248" s="559">
        <f>F3248*C3248</f>
        <v>0</v>
      </c>
    </row>
    <row r="3249" spans="5:5">
      <c r="E3249" s="559">
        <f>F3249*C3249</f>
        <v>0</v>
      </c>
    </row>
    <row r="3250" spans="5:5">
      <c r="E3250" s="559">
        <f>F3250*C3250</f>
        <v>0</v>
      </c>
    </row>
    <row r="3251" spans="5:5">
      <c r="E3251" s="559">
        <f>F3251*C3251</f>
        <v>0</v>
      </c>
    </row>
    <row r="3252" spans="5:5">
      <c r="E3252" s="559">
        <f>F3252*C3252</f>
        <v>0</v>
      </c>
    </row>
    <row r="3253" spans="5:5">
      <c r="E3253" s="559">
        <f>F3253*C3253</f>
        <v>0</v>
      </c>
    </row>
    <row r="3254" spans="5:5">
      <c r="E3254" s="559">
        <f>F3254*C3254</f>
        <v>0</v>
      </c>
    </row>
    <row r="3255" spans="5:5">
      <c r="E3255" s="559">
        <f>F3255*C3255</f>
        <v>0</v>
      </c>
    </row>
    <row r="3256" spans="5:5">
      <c r="E3256" s="559">
        <f>F3256*C3256</f>
        <v>0</v>
      </c>
    </row>
    <row r="3257" spans="5:5">
      <c r="E3257" s="559">
        <f>F3257*C3257</f>
        <v>0</v>
      </c>
    </row>
    <row r="3258" spans="5:5">
      <c r="E3258" s="559">
        <f>F3258*C3258</f>
        <v>0</v>
      </c>
    </row>
    <row r="3259" spans="5:5">
      <c r="E3259" s="559">
        <f>F3259*C3259</f>
        <v>0</v>
      </c>
    </row>
    <row r="3260" spans="5:5">
      <c r="E3260" s="559">
        <f>F3260*C3260</f>
        <v>0</v>
      </c>
    </row>
    <row r="3261" spans="5:5">
      <c r="E3261" s="559">
        <f>F3261*C3261</f>
        <v>0</v>
      </c>
    </row>
    <row r="3262" spans="5:5">
      <c r="E3262" s="559">
        <f>F3262*C3262</f>
        <v>0</v>
      </c>
    </row>
    <row r="3263" spans="5:5">
      <c r="E3263" s="559">
        <f>F3263*C3263</f>
        <v>0</v>
      </c>
    </row>
    <row r="3264" spans="5:5">
      <c r="E3264" s="559">
        <f>F3264*C3264</f>
        <v>0</v>
      </c>
    </row>
    <row r="3265" spans="5:5">
      <c r="E3265" s="559">
        <f>F3265*C3265</f>
        <v>0</v>
      </c>
    </row>
    <row r="3266" spans="5:5">
      <c r="E3266" s="559">
        <f>F3266*C3266</f>
        <v>0</v>
      </c>
    </row>
    <row r="3267" spans="5:5">
      <c r="E3267" s="559">
        <f>F3267*C3267</f>
        <v>0</v>
      </c>
    </row>
    <row r="3268" spans="5:5">
      <c r="E3268" s="559">
        <f>F3268*C3268</f>
        <v>0</v>
      </c>
    </row>
    <row r="3269" spans="5:5">
      <c r="E3269" s="559">
        <f>F3269*C3269</f>
        <v>0</v>
      </c>
    </row>
    <row r="3270" spans="5:5">
      <c r="E3270" s="559">
        <f>F3270*C3270</f>
        <v>0</v>
      </c>
    </row>
    <row r="3271" spans="5:5">
      <c r="E3271" s="559">
        <f>F3271*C3271</f>
        <v>0</v>
      </c>
    </row>
    <row r="3272" spans="5:5">
      <c r="E3272" s="559">
        <f>F3272*C3272</f>
        <v>0</v>
      </c>
    </row>
    <row r="3273" spans="5:5">
      <c r="E3273" s="559">
        <f>F3273*C3273</f>
        <v>0</v>
      </c>
    </row>
    <row r="3274" spans="5:5">
      <c r="E3274" s="559">
        <f>F3274*C3274</f>
        <v>0</v>
      </c>
    </row>
    <row r="3275" spans="5:5">
      <c r="E3275" s="559">
        <f>F3275*C3275</f>
        <v>0</v>
      </c>
    </row>
    <row r="3276" spans="5:5">
      <c r="E3276" s="559">
        <f>F3276*C3276</f>
        <v>0</v>
      </c>
    </row>
    <row r="3277" spans="5:5">
      <c r="E3277" s="559">
        <f>F3277*C3277</f>
        <v>0</v>
      </c>
    </row>
    <row r="3278" spans="5:5">
      <c r="E3278" s="559">
        <f>F3278*C3278</f>
        <v>0</v>
      </c>
    </row>
    <row r="3279" spans="5:5">
      <c r="E3279" s="559">
        <f>F3279*C3279</f>
        <v>0</v>
      </c>
    </row>
    <row r="3280" spans="5:5">
      <c r="E3280" s="559">
        <f>F3280*C3280</f>
        <v>0</v>
      </c>
    </row>
    <row r="3281" spans="5:5">
      <c r="E3281" s="559">
        <f>F3281*C3281</f>
        <v>0</v>
      </c>
    </row>
    <row r="3282" spans="5:5">
      <c r="E3282" s="559">
        <f>F3282*C3282</f>
        <v>0</v>
      </c>
    </row>
    <row r="3283" spans="5:5">
      <c r="E3283" s="559">
        <f>F3283*C3283</f>
        <v>0</v>
      </c>
    </row>
    <row r="3284" spans="5:5">
      <c r="E3284" s="559">
        <f>F3284*C3284</f>
        <v>0</v>
      </c>
    </row>
    <row r="3285" spans="5:5">
      <c r="E3285" s="559">
        <f>F3285*C3285</f>
        <v>0</v>
      </c>
    </row>
    <row r="3286" spans="5:5">
      <c r="E3286" s="559">
        <f>F3286*C3286</f>
        <v>0</v>
      </c>
    </row>
    <row r="3287" spans="5:5">
      <c r="E3287" s="559">
        <f>F3287*C3287</f>
        <v>0</v>
      </c>
    </row>
    <row r="3288" spans="5:5">
      <c r="E3288" s="559">
        <f>F3288*C3288</f>
        <v>0</v>
      </c>
    </row>
    <row r="3289" spans="5:5">
      <c r="E3289" s="559">
        <f>F3289*C3289</f>
        <v>0</v>
      </c>
    </row>
    <row r="3290" spans="5:5">
      <c r="E3290" s="559">
        <f>F3290*C3290</f>
        <v>0</v>
      </c>
    </row>
    <row r="3291" spans="5:5">
      <c r="E3291" s="559">
        <f>F3291*C3291</f>
        <v>0</v>
      </c>
    </row>
    <row r="3292" spans="5:5">
      <c r="E3292" s="559">
        <f>F3292*C3292</f>
        <v>0</v>
      </c>
    </row>
    <row r="3293" spans="5:5">
      <c r="E3293" s="559">
        <f>F3293*C3293</f>
        <v>0</v>
      </c>
    </row>
    <row r="3294" spans="5:5">
      <c r="E3294" s="559">
        <f>F3294*C3294</f>
        <v>0</v>
      </c>
    </row>
    <row r="3295" spans="5:5">
      <c r="E3295" s="559">
        <f>F3295*C3295</f>
        <v>0</v>
      </c>
    </row>
    <row r="3296" spans="5:5">
      <c r="E3296" s="559">
        <f>F3296*C3296</f>
        <v>0</v>
      </c>
    </row>
    <row r="3297" spans="5:5">
      <c r="E3297" s="559">
        <f>F3297*C3297</f>
        <v>0</v>
      </c>
    </row>
    <row r="3298" spans="5:5">
      <c r="E3298" s="559">
        <f>F3298*C3298</f>
        <v>0</v>
      </c>
    </row>
    <row r="3299" spans="5:5">
      <c r="E3299" s="559">
        <f>F3299*C3299</f>
        <v>0</v>
      </c>
    </row>
    <row r="3300" spans="5:5">
      <c r="E3300" s="559">
        <f>F3300*C3300</f>
        <v>0</v>
      </c>
    </row>
    <row r="3301" spans="5:5">
      <c r="E3301" s="559">
        <f>F3301*C3301</f>
        <v>0</v>
      </c>
    </row>
    <row r="3302" spans="5:5">
      <c r="E3302" s="559">
        <f>F3302*C3302</f>
        <v>0</v>
      </c>
    </row>
    <row r="3303" spans="5:5">
      <c r="E3303" s="559">
        <f>F3303*C3303</f>
        <v>0</v>
      </c>
    </row>
    <row r="3304" spans="5:5">
      <c r="E3304" s="559">
        <f>F3304*C3304</f>
        <v>0</v>
      </c>
    </row>
    <row r="3305" spans="5:5">
      <c r="E3305" s="559">
        <f>F3305*C3305</f>
        <v>0</v>
      </c>
    </row>
    <row r="3306" spans="5:5">
      <c r="E3306" s="559">
        <f>F3306*C3306</f>
        <v>0</v>
      </c>
    </row>
    <row r="3307" spans="5:5">
      <c r="E3307" s="559">
        <f>F3307*C3307</f>
        <v>0</v>
      </c>
    </row>
    <row r="3308" spans="5:5">
      <c r="E3308" s="559">
        <f>F3308*C3308</f>
        <v>0</v>
      </c>
    </row>
    <row r="3309" spans="5:5">
      <c r="E3309" s="559">
        <f>F3309*C3309</f>
        <v>0</v>
      </c>
    </row>
    <row r="3310" spans="5:5">
      <c r="E3310" s="559">
        <f>F3310*C3310</f>
        <v>0</v>
      </c>
    </row>
    <row r="3311" spans="5:5">
      <c r="E3311" s="559">
        <f>F3311*C3311</f>
        <v>0</v>
      </c>
    </row>
    <row r="3312" spans="5:5">
      <c r="E3312" s="559">
        <f>F3312*C3312</f>
        <v>0</v>
      </c>
    </row>
    <row r="3313" spans="5:5">
      <c r="E3313" s="559">
        <f>F3313*C3313</f>
        <v>0</v>
      </c>
    </row>
    <row r="3314" spans="5:5">
      <c r="E3314" s="559">
        <f>F3314*C3314</f>
        <v>0</v>
      </c>
    </row>
    <row r="3315" spans="5:5">
      <c r="E3315" s="559">
        <f>F3315*C3315</f>
        <v>0</v>
      </c>
    </row>
    <row r="3316" spans="5:5">
      <c r="E3316" s="559">
        <f>F3316*C3316</f>
        <v>0</v>
      </c>
    </row>
    <row r="3317" spans="5:5">
      <c r="E3317" s="559">
        <f>F3317*C3317</f>
        <v>0</v>
      </c>
    </row>
    <row r="3318" spans="5:5">
      <c r="E3318" s="559">
        <f>F3318*C3318</f>
        <v>0</v>
      </c>
    </row>
    <row r="3319" spans="5:5">
      <c r="E3319" s="559">
        <f>F3319*C3319</f>
        <v>0</v>
      </c>
    </row>
    <row r="3320" spans="5:5">
      <c r="E3320" s="559">
        <f>F3320*C3320</f>
        <v>0</v>
      </c>
    </row>
    <row r="3321" spans="5:5">
      <c r="E3321" s="559">
        <f>F3321*C3321</f>
        <v>0</v>
      </c>
    </row>
    <row r="3322" spans="5:5">
      <c r="E3322" s="559">
        <f>F3322*C3322</f>
        <v>0</v>
      </c>
    </row>
    <row r="3323" spans="5:5">
      <c r="E3323" s="559">
        <f>F3323*C3323</f>
        <v>0</v>
      </c>
    </row>
    <row r="3324" spans="5:5">
      <c r="E3324" s="559">
        <f>F3324*C3324</f>
        <v>0</v>
      </c>
    </row>
    <row r="3325" spans="5:5">
      <c r="E3325" s="559">
        <f>F3325*C3325</f>
        <v>0</v>
      </c>
    </row>
    <row r="3326" spans="5:5">
      <c r="E3326" s="559">
        <f>F3326*C3326</f>
        <v>0</v>
      </c>
    </row>
    <row r="3327" spans="5:5">
      <c r="E3327" s="559">
        <f>F3327*C3327</f>
        <v>0</v>
      </c>
    </row>
    <row r="3328" spans="5:5">
      <c r="E3328" s="559">
        <f>F3328*C3328</f>
        <v>0</v>
      </c>
    </row>
    <row r="3329" spans="5:5">
      <c r="E3329" s="559">
        <f>F3329*C3329</f>
        <v>0</v>
      </c>
    </row>
    <row r="3330" spans="5:5">
      <c r="E3330" s="559">
        <f>F3330*C3330</f>
        <v>0</v>
      </c>
    </row>
    <row r="3331" spans="5:5">
      <c r="E3331" s="559">
        <f>F3331*C3331</f>
        <v>0</v>
      </c>
    </row>
    <row r="3332" spans="5:5">
      <c r="E3332" s="559">
        <f>F3332*C3332</f>
        <v>0</v>
      </c>
    </row>
    <row r="3333" spans="5:5">
      <c r="E3333" s="559">
        <f>F3333*C3333</f>
        <v>0</v>
      </c>
    </row>
    <row r="3334" spans="5:5">
      <c r="E3334" s="559">
        <f>F3334*C3334</f>
        <v>0</v>
      </c>
    </row>
    <row r="3335" spans="5:5">
      <c r="E3335" s="559">
        <f>F3335*C3335</f>
        <v>0</v>
      </c>
    </row>
    <row r="3336" spans="5:5">
      <c r="E3336" s="559">
        <f>F3336*C3336</f>
        <v>0</v>
      </c>
    </row>
    <row r="3337" spans="5:5">
      <c r="E3337" s="559">
        <f>F3337*C3337</f>
        <v>0</v>
      </c>
    </row>
    <row r="3338" spans="5:5">
      <c r="E3338" s="559">
        <f>F3338*C3338</f>
        <v>0</v>
      </c>
    </row>
    <row r="3339" spans="5:5">
      <c r="E3339" s="559">
        <f>F3339*C3339</f>
        <v>0</v>
      </c>
    </row>
    <row r="3340" spans="5:5">
      <c r="E3340" s="559">
        <f>F3340*C3340</f>
        <v>0</v>
      </c>
    </row>
    <row r="3341" spans="5:5">
      <c r="E3341" s="559">
        <f>F3341*C3341</f>
        <v>0</v>
      </c>
    </row>
    <row r="3342" spans="5:5">
      <c r="E3342" s="559">
        <f>F3342*C3342</f>
        <v>0</v>
      </c>
    </row>
    <row r="3343" spans="5:5">
      <c r="E3343" s="559">
        <f>F3343*C3343</f>
        <v>0</v>
      </c>
    </row>
    <row r="3344" spans="5:5">
      <c r="E3344" s="559">
        <f>F3344*C3344</f>
        <v>0</v>
      </c>
    </row>
    <row r="3345" spans="5:5">
      <c r="E3345" s="559">
        <f>F3345*C3345</f>
        <v>0</v>
      </c>
    </row>
    <row r="3346" spans="5:5">
      <c r="E3346" s="559">
        <f>F3346*C3346</f>
        <v>0</v>
      </c>
    </row>
    <row r="3347" spans="5:5">
      <c r="E3347" s="559">
        <f>F3347*C3347</f>
        <v>0</v>
      </c>
    </row>
    <row r="3348" spans="5:5">
      <c r="E3348" s="559">
        <f>F3348*C3348</f>
        <v>0</v>
      </c>
    </row>
    <row r="3349" spans="5:5">
      <c r="E3349" s="559">
        <f>F3349*C3349</f>
        <v>0</v>
      </c>
    </row>
    <row r="3350" spans="5:5">
      <c r="E3350" s="559">
        <f>F3350*C3350</f>
        <v>0</v>
      </c>
    </row>
    <row r="3351" spans="5:5">
      <c r="E3351" s="559">
        <f>F3351*C3351</f>
        <v>0</v>
      </c>
    </row>
    <row r="3352" spans="5:5">
      <c r="E3352" s="559">
        <f>F3352*C3352</f>
        <v>0</v>
      </c>
    </row>
    <row r="3353" spans="5:5">
      <c r="E3353" s="559">
        <f>F3353*C3353</f>
        <v>0</v>
      </c>
    </row>
    <row r="3354" spans="5:5">
      <c r="E3354" s="559">
        <f>F3354*C3354</f>
        <v>0</v>
      </c>
    </row>
    <row r="3355" spans="5:5">
      <c r="E3355" s="559">
        <f>F3355*C3355</f>
        <v>0</v>
      </c>
    </row>
    <row r="3356" spans="5:5">
      <c r="E3356" s="559">
        <f>F3356*C3356</f>
        <v>0</v>
      </c>
    </row>
    <row r="3357" spans="5:5">
      <c r="E3357" s="559">
        <f>F3357*C3357</f>
        <v>0</v>
      </c>
    </row>
    <row r="3358" spans="5:5">
      <c r="E3358" s="559">
        <f>F3358*C3358</f>
        <v>0</v>
      </c>
    </row>
    <row r="3359" spans="5:5">
      <c r="E3359" s="559">
        <f>F3359*C3359</f>
        <v>0</v>
      </c>
    </row>
    <row r="3360" spans="5:5">
      <c r="E3360" s="559">
        <f>F3360*C3360</f>
        <v>0</v>
      </c>
    </row>
    <row r="3361" spans="5:5">
      <c r="E3361" s="559">
        <f>F3361*C3361</f>
        <v>0</v>
      </c>
    </row>
    <row r="3362" spans="5:5">
      <c r="E3362" s="559">
        <f>F3362*C3362</f>
        <v>0</v>
      </c>
    </row>
    <row r="3363" spans="5:5">
      <c r="E3363" s="559">
        <f>F3363*C3363</f>
        <v>0</v>
      </c>
    </row>
    <row r="3364" spans="5:5">
      <c r="E3364" s="559">
        <f>F3364*C3364</f>
        <v>0</v>
      </c>
    </row>
    <row r="3365" spans="5:5">
      <c r="E3365" s="559">
        <f>F3365*C3365</f>
        <v>0</v>
      </c>
    </row>
    <row r="3366" spans="5:5">
      <c r="E3366" s="559">
        <f>F3366*C3366</f>
        <v>0</v>
      </c>
    </row>
    <row r="3367" spans="5:5">
      <c r="E3367" s="559">
        <f>F3367*C3367</f>
        <v>0</v>
      </c>
    </row>
    <row r="3368" spans="5:5">
      <c r="E3368" s="559">
        <f>F3368*C3368</f>
        <v>0</v>
      </c>
    </row>
    <row r="3369" spans="5:5">
      <c r="E3369" s="559">
        <f>F3369*C3369</f>
        <v>0</v>
      </c>
    </row>
    <row r="3370" spans="5:5">
      <c r="E3370" s="559">
        <f>F3370*C3370</f>
        <v>0</v>
      </c>
    </row>
    <row r="3371" spans="5:5">
      <c r="E3371" s="559">
        <f>F3371*C3371</f>
        <v>0</v>
      </c>
    </row>
    <row r="3372" spans="5:5">
      <c r="E3372" s="559">
        <f>F3372*C3372</f>
        <v>0</v>
      </c>
    </row>
    <row r="3373" spans="5:5">
      <c r="E3373" s="559">
        <f>F3373*C3373</f>
        <v>0</v>
      </c>
    </row>
    <row r="3374" spans="5:5">
      <c r="E3374" s="559">
        <f>F3374*C3374</f>
        <v>0</v>
      </c>
    </row>
    <row r="3375" spans="5:5">
      <c r="E3375" s="559">
        <f>F3375*C3375</f>
        <v>0</v>
      </c>
    </row>
    <row r="3376" spans="5:5">
      <c r="E3376" s="559">
        <f>F3376*C3376</f>
        <v>0</v>
      </c>
    </row>
    <row r="3377" spans="5:5">
      <c r="E3377" s="559">
        <f>F3377*C3377</f>
        <v>0</v>
      </c>
    </row>
    <row r="3378" spans="5:5">
      <c r="E3378" s="559">
        <f>F3378*C3378</f>
        <v>0</v>
      </c>
    </row>
    <row r="3379" spans="5:5">
      <c r="E3379" s="559">
        <f>F3379*C3379</f>
        <v>0</v>
      </c>
    </row>
    <row r="3380" spans="5:5">
      <c r="E3380" s="559">
        <f>F3380*C3380</f>
        <v>0</v>
      </c>
    </row>
    <row r="3381" spans="5:5">
      <c r="E3381" s="559">
        <f>F3381*C3381</f>
        <v>0</v>
      </c>
    </row>
    <row r="3382" spans="5:5">
      <c r="E3382" s="559">
        <f>F3382*C3382</f>
        <v>0</v>
      </c>
    </row>
    <row r="3383" spans="5:5">
      <c r="E3383" s="559">
        <f>F3383*C3383</f>
        <v>0</v>
      </c>
    </row>
    <row r="3384" spans="5:5">
      <c r="E3384" s="559">
        <f>F3384*C3384</f>
        <v>0</v>
      </c>
    </row>
    <row r="3385" spans="5:5">
      <c r="E3385" s="559">
        <f>F3385*C3385</f>
        <v>0</v>
      </c>
    </row>
    <row r="3386" spans="5:5">
      <c r="E3386" s="559">
        <f>F3386*C3386</f>
        <v>0</v>
      </c>
    </row>
    <row r="3387" spans="5:5">
      <c r="E3387" s="559">
        <f>F3387*C3387</f>
        <v>0</v>
      </c>
    </row>
    <row r="3388" spans="5:5">
      <c r="E3388" s="559">
        <f>F3388*C3388</f>
        <v>0</v>
      </c>
    </row>
    <row r="3389" spans="5:5">
      <c r="E3389" s="559">
        <f>F3389*C3389</f>
        <v>0</v>
      </c>
    </row>
    <row r="3390" spans="5:5">
      <c r="E3390" s="559">
        <f>F3390*C3390</f>
        <v>0</v>
      </c>
    </row>
    <row r="3391" spans="5:5">
      <c r="E3391" s="559">
        <f>F3391*C3391</f>
        <v>0</v>
      </c>
    </row>
    <row r="3392" spans="5:5">
      <c r="E3392" s="559">
        <f>F3392*C3392</f>
        <v>0</v>
      </c>
    </row>
    <row r="3393" spans="5:5">
      <c r="E3393" s="559">
        <f>F3393*C3393</f>
        <v>0</v>
      </c>
    </row>
    <row r="3394" spans="5:5">
      <c r="E3394" s="559">
        <f>F3394*C3394</f>
        <v>0</v>
      </c>
    </row>
    <row r="3395" spans="5:5">
      <c r="E3395" s="559">
        <f>F3395*C3395</f>
        <v>0</v>
      </c>
    </row>
    <row r="3396" spans="5:5">
      <c r="E3396" s="559">
        <f>F3396*C3396</f>
        <v>0</v>
      </c>
    </row>
    <row r="3397" spans="5:5">
      <c r="E3397" s="559">
        <f>F3397*C3397</f>
        <v>0</v>
      </c>
    </row>
    <row r="3398" spans="5:5">
      <c r="E3398" s="559">
        <f>F3398*C3398</f>
        <v>0</v>
      </c>
    </row>
    <row r="3399" spans="5:5">
      <c r="E3399" s="559">
        <f>F3399*C3399</f>
        <v>0</v>
      </c>
    </row>
    <row r="3400" spans="5:5">
      <c r="E3400" s="559">
        <f>F3400*C3400</f>
        <v>0</v>
      </c>
    </row>
    <row r="3401" spans="5:5">
      <c r="E3401" s="559">
        <f>F3401*C3401</f>
        <v>0</v>
      </c>
    </row>
    <row r="3402" spans="5:5">
      <c r="E3402" s="559">
        <f>F3402*C3402</f>
        <v>0</v>
      </c>
    </row>
    <row r="3403" spans="5:5">
      <c r="E3403" s="559">
        <f>F3403*C3403</f>
        <v>0</v>
      </c>
    </row>
    <row r="3404" spans="5:5">
      <c r="E3404" s="559">
        <f>F3404*C3404</f>
        <v>0</v>
      </c>
    </row>
    <row r="3405" spans="5:5">
      <c r="E3405" s="559">
        <f>F3405*C3405</f>
        <v>0</v>
      </c>
    </row>
    <row r="3406" spans="5:5">
      <c r="E3406" s="559">
        <f>F3406*C3406</f>
        <v>0</v>
      </c>
    </row>
    <row r="3407" spans="5:5">
      <c r="E3407" s="559">
        <f>F3407*C3407</f>
        <v>0</v>
      </c>
    </row>
    <row r="3408" spans="5:5">
      <c r="E3408" s="559">
        <f>F3408*C3408</f>
        <v>0</v>
      </c>
    </row>
    <row r="3409" spans="5:5">
      <c r="E3409" s="559">
        <f>F3409*C3409</f>
        <v>0</v>
      </c>
    </row>
    <row r="3410" spans="5:5">
      <c r="E3410" s="559">
        <f>F3410*C3410</f>
        <v>0</v>
      </c>
    </row>
    <row r="3411" spans="5:5">
      <c r="E3411" s="559">
        <f>F3411*C3411</f>
        <v>0</v>
      </c>
    </row>
    <row r="3412" spans="5:5">
      <c r="E3412" s="559">
        <f>F3412*C3412</f>
        <v>0</v>
      </c>
    </row>
    <row r="3413" spans="5:5">
      <c r="E3413" s="559">
        <f>F3413*C3413</f>
        <v>0</v>
      </c>
    </row>
    <row r="3414" spans="5:5">
      <c r="E3414" s="559">
        <f>F3414*C3414</f>
        <v>0</v>
      </c>
    </row>
    <row r="3415" spans="5:5">
      <c r="E3415" s="559">
        <f>F3415*C3415</f>
        <v>0</v>
      </c>
    </row>
    <row r="3416" spans="5:5">
      <c r="E3416" s="559">
        <f>F3416*C3416</f>
        <v>0</v>
      </c>
    </row>
    <row r="3417" spans="5:5">
      <c r="E3417" s="559">
        <f>F3417*C3417</f>
        <v>0</v>
      </c>
    </row>
    <row r="3418" spans="5:5">
      <c r="E3418" s="559">
        <f>F3418*C3418</f>
        <v>0</v>
      </c>
    </row>
    <row r="3419" spans="5:5">
      <c r="E3419" s="559">
        <f>F3419*C3419</f>
        <v>0</v>
      </c>
    </row>
    <row r="3420" spans="5:5">
      <c r="E3420" s="559">
        <f>F3420*C3420</f>
        <v>0</v>
      </c>
    </row>
    <row r="3421" spans="5:5">
      <c r="E3421" s="559">
        <f>F3421*C3421</f>
        <v>0</v>
      </c>
    </row>
    <row r="3422" spans="5:5">
      <c r="E3422" s="559">
        <f>F3422*C3422</f>
        <v>0</v>
      </c>
    </row>
    <row r="3423" spans="5:5">
      <c r="E3423" s="559">
        <f>F3423*C3423</f>
        <v>0</v>
      </c>
    </row>
    <row r="3424" spans="5:5">
      <c r="E3424" s="559">
        <f>F3424*C3424</f>
        <v>0</v>
      </c>
    </row>
    <row r="3425" spans="5:5">
      <c r="E3425" s="559">
        <f>F3425*C3425</f>
        <v>0</v>
      </c>
    </row>
    <row r="3426" spans="5:5">
      <c r="E3426" s="559">
        <f>F3426*C3426</f>
        <v>0</v>
      </c>
    </row>
    <row r="3427" spans="5:5">
      <c r="E3427" s="559">
        <f>F3427*C3427</f>
        <v>0</v>
      </c>
    </row>
    <row r="3428" spans="5:5">
      <c r="E3428" s="559">
        <f>F3428*C3428</f>
        <v>0</v>
      </c>
    </row>
    <row r="3429" spans="5:5">
      <c r="E3429" s="559">
        <f>F3429*C3429</f>
        <v>0</v>
      </c>
    </row>
    <row r="3430" spans="5:5">
      <c r="E3430" s="559">
        <f>F3430*C3430</f>
        <v>0</v>
      </c>
    </row>
    <row r="3431" spans="5:5">
      <c r="E3431" s="559">
        <f>F3431*C3431</f>
        <v>0</v>
      </c>
    </row>
    <row r="3432" spans="5:5">
      <c r="E3432" s="559">
        <f>F3432*C3432</f>
        <v>0</v>
      </c>
    </row>
    <row r="3433" spans="5:5">
      <c r="E3433" s="559">
        <f>F3433*C3433</f>
        <v>0</v>
      </c>
    </row>
    <row r="3434" spans="5:5">
      <c r="E3434" s="559">
        <f>F3434*C3434</f>
        <v>0</v>
      </c>
    </row>
    <row r="3435" spans="5:5">
      <c r="E3435" s="559">
        <f>F3435*C3435</f>
        <v>0</v>
      </c>
    </row>
    <row r="3436" spans="5:5">
      <c r="E3436" s="559">
        <f>F3436*C3436</f>
        <v>0</v>
      </c>
    </row>
    <row r="3437" spans="5:5">
      <c r="E3437" s="559">
        <f>F3437*C3437</f>
        <v>0</v>
      </c>
    </row>
    <row r="3438" spans="5:5">
      <c r="E3438" s="559">
        <f>F3438*C3438</f>
        <v>0</v>
      </c>
    </row>
    <row r="3439" spans="5:5">
      <c r="E3439" s="559">
        <f>F3439*C3439</f>
        <v>0</v>
      </c>
    </row>
    <row r="3440" spans="5:5">
      <c r="E3440" s="559">
        <f>F3440*C3440</f>
        <v>0</v>
      </c>
    </row>
    <row r="3441" spans="5:5">
      <c r="E3441" s="559">
        <f>F3441*C3441</f>
        <v>0</v>
      </c>
    </row>
    <row r="3442" spans="5:5">
      <c r="E3442" s="559">
        <f>F3442*C3442</f>
        <v>0</v>
      </c>
    </row>
    <row r="3443" spans="5:5">
      <c r="E3443" s="559">
        <f>F3443*C3443</f>
        <v>0</v>
      </c>
    </row>
    <row r="3444" spans="5:5">
      <c r="E3444" s="559">
        <f>F3444*C3444</f>
        <v>0</v>
      </c>
    </row>
    <row r="3445" spans="5:5">
      <c r="E3445" s="559">
        <f>F3445*C3445</f>
        <v>0</v>
      </c>
    </row>
    <row r="3446" spans="5:5">
      <c r="E3446" s="559">
        <f>F3446*C3446</f>
        <v>0</v>
      </c>
    </row>
    <row r="3447" spans="5:5">
      <c r="E3447" s="559">
        <f>F3447*C3447</f>
        <v>0</v>
      </c>
    </row>
    <row r="3448" spans="5:5">
      <c r="E3448" s="559">
        <f>F3448*C3448</f>
        <v>0</v>
      </c>
    </row>
    <row r="3449" spans="5:5">
      <c r="E3449" s="559">
        <f>F3449*C3449</f>
        <v>0</v>
      </c>
    </row>
    <row r="3450" spans="5:5">
      <c r="E3450" s="559">
        <f>F3450*C3450</f>
        <v>0</v>
      </c>
    </row>
    <row r="3451" spans="5:5">
      <c r="E3451" s="559">
        <f>F3451*C3451</f>
        <v>0</v>
      </c>
    </row>
    <row r="3452" spans="5:5">
      <c r="E3452" s="559">
        <f>F3452*C3452</f>
        <v>0</v>
      </c>
    </row>
    <row r="3453" spans="5:5">
      <c r="E3453" s="559">
        <f>F3453*C3453</f>
        <v>0</v>
      </c>
    </row>
    <row r="3454" spans="5:5">
      <c r="E3454" s="559">
        <f>F3454*C3454</f>
        <v>0</v>
      </c>
    </row>
    <row r="3455" spans="5:5">
      <c r="E3455" s="559">
        <f>F3455*C3455</f>
        <v>0</v>
      </c>
    </row>
    <row r="3456" spans="5:5">
      <c r="E3456" s="559">
        <f>F3456*C3456</f>
        <v>0</v>
      </c>
    </row>
    <row r="3457" spans="5:5">
      <c r="E3457" s="559">
        <f>F3457*C3457</f>
        <v>0</v>
      </c>
    </row>
    <row r="3458" spans="5:5">
      <c r="E3458" s="559">
        <f>F3458*C3458</f>
        <v>0</v>
      </c>
    </row>
    <row r="3459" spans="5:5">
      <c r="E3459" s="559">
        <f>F3459*C3459</f>
        <v>0</v>
      </c>
    </row>
    <row r="3460" spans="5:5">
      <c r="E3460" s="559">
        <f>F3460*C3460</f>
        <v>0</v>
      </c>
    </row>
    <row r="3461" spans="5:5">
      <c r="E3461" s="559">
        <f>F3461*C3461</f>
        <v>0</v>
      </c>
    </row>
    <row r="3462" spans="5:5">
      <c r="E3462" s="559">
        <f>F3462*C3462</f>
        <v>0</v>
      </c>
    </row>
    <row r="3463" spans="5:5">
      <c r="E3463" s="559">
        <f>F3463*C3463</f>
        <v>0</v>
      </c>
    </row>
    <row r="3464" spans="5:5">
      <c r="E3464" s="559">
        <f>F3464*C3464</f>
        <v>0</v>
      </c>
    </row>
    <row r="3465" spans="5:5">
      <c r="E3465" s="559">
        <f>F3465*C3465</f>
        <v>0</v>
      </c>
    </row>
    <row r="3466" spans="5:5">
      <c r="E3466" s="559">
        <f>F3466*C3466</f>
        <v>0</v>
      </c>
    </row>
    <row r="3467" spans="5:5">
      <c r="E3467" s="559">
        <f>F3467*C3467</f>
        <v>0</v>
      </c>
    </row>
    <row r="3468" spans="5:5">
      <c r="E3468" s="559">
        <f>F3468*C3468</f>
        <v>0</v>
      </c>
    </row>
    <row r="3469" spans="5:5">
      <c r="E3469" s="559">
        <f>F3469*C3469</f>
        <v>0</v>
      </c>
    </row>
    <row r="3470" spans="5:5">
      <c r="E3470" s="559">
        <f>F3470*C3470</f>
        <v>0</v>
      </c>
    </row>
    <row r="3471" spans="5:5">
      <c r="E3471" s="559">
        <f>F3471*C3471</f>
        <v>0</v>
      </c>
    </row>
    <row r="3472" spans="5:5">
      <c r="E3472" s="559">
        <f>F3472*C3472</f>
        <v>0</v>
      </c>
    </row>
    <row r="3473" spans="5:5">
      <c r="E3473" s="559">
        <f>F3473*C3473</f>
        <v>0</v>
      </c>
    </row>
    <row r="3474" spans="5:5">
      <c r="E3474" s="559">
        <f>F3474*C3474</f>
        <v>0</v>
      </c>
    </row>
    <row r="3475" spans="5:5">
      <c r="E3475" s="559">
        <f>F3475*C3475</f>
        <v>0</v>
      </c>
    </row>
    <row r="3476" spans="5:5">
      <c r="E3476" s="559">
        <f>F3476*C3476</f>
        <v>0</v>
      </c>
    </row>
    <row r="3477" spans="5:5">
      <c r="E3477" s="559">
        <f>F3477*C3477</f>
        <v>0</v>
      </c>
    </row>
    <row r="3478" spans="5:5">
      <c r="E3478" s="559">
        <f>F3478*C3478</f>
        <v>0</v>
      </c>
    </row>
    <row r="3479" spans="5:5">
      <c r="E3479" s="559">
        <f>F3479*C3479</f>
        <v>0</v>
      </c>
    </row>
    <row r="3480" spans="5:5">
      <c r="E3480" s="559">
        <f>F3480*C3480</f>
        <v>0</v>
      </c>
    </row>
    <row r="3481" spans="5:5">
      <c r="E3481" s="559">
        <f>F3481*C3481</f>
        <v>0</v>
      </c>
    </row>
    <row r="3482" spans="5:5">
      <c r="E3482" s="559">
        <f>F3482*C3482</f>
        <v>0</v>
      </c>
    </row>
    <row r="3483" spans="5:5">
      <c r="E3483" s="559">
        <f>F3483*C3483</f>
        <v>0</v>
      </c>
    </row>
    <row r="3484" spans="5:5">
      <c r="E3484" s="559">
        <f>F3484*C3484</f>
        <v>0</v>
      </c>
    </row>
    <row r="3485" spans="5:5">
      <c r="E3485" s="559">
        <f>F3485*C3485</f>
        <v>0</v>
      </c>
    </row>
    <row r="3486" spans="5:5">
      <c r="E3486" s="559">
        <f>F3486*C3486</f>
        <v>0</v>
      </c>
    </row>
    <row r="3487" spans="5:5">
      <c r="E3487" s="559">
        <f>F3487*C3487</f>
        <v>0</v>
      </c>
    </row>
    <row r="3488" spans="5:5">
      <c r="E3488" s="559">
        <f>F3488*C3488</f>
        <v>0</v>
      </c>
    </row>
    <row r="3489" spans="5:5">
      <c r="E3489" s="559">
        <f>F3489*C3489</f>
        <v>0</v>
      </c>
    </row>
    <row r="3490" spans="5:5">
      <c r="E3490" s="559">
        <f>F3490*C3490</f>
        <v>0</v>
      </c>
    </row>
    <row r="3491" spans="5:5">
      <c r="E3491" s="559">
        <f>F3491*C3491</f>
        <v>0</v>
      </c>
    </row>
    <row r="3492" spans="5:5">
      <c r="E3492" s="559">
        <f>F3492*C3492</f>
        <v>0</v>
      </c>
    </row>
    <row r="3493" spans="5:5">
      <c r="E3493" s="559">
        <f>F3493*C3493</f>
        <v>0</v>
      </c>
    </row>
    <row r="3494" spans="5:5">
      <c r="E3494" s="559">
        <f>F3494*C3494</f>
        <v>0</v>
      </c>
    </row>
    <row r="3495" spans="5:5">
      <c r="E3495" s="559">
        <f>F3495*C3495</f>
        <v>0</v>
      </c>
    </row>
    <row r="3496" spans="5:5">
      <c r="E3496" s="559">
        <f>F3496*C3496</f>
        <v>0</v>
      </c>
    </row>
    <row r="3497" spans="5:5">
      <c r="E3497" s="559">
        <f>F3497*C3497</f>
        <v>0</v>
      </c>
    </row>
    <row r="3498" spans="5:5">
      <c r="E3498" s="559">
        <f>F3498*C3498</f>
        <v>0</v>
      </c>
    </row>
    <row r="3499" spans="5:5">
      <c r="E3499" s="559">
        <f>F3499*C3499</f>
        <v>0</v>
      </c>
    </row>
    <row r="3500" spans="5:5">
      <c r="E3500" s="559">
        <f>F3500*C3500</f>
        <v>0</v>
      </c>
    </row>
    <row r="3501" spans="5:5">
      <c r="E3501" s="559">
        <f>F3501*C3501</f>
        <v>0</v>
      </c>
    </row>
    <row r="3502" spans="5:5">
      <c r="E3502" s="559">
        <f>F3502*C3502</f>
        <v>0</v>
      </c>
    </row>
    <row r="3503" spans="5:5">
      <c r="E3503" s="559">
        <f>F3503*C3503</f>
        <v>0</v>
      </c>
    </row>
    <row r="3504" spans="5:5">
      <c r="E3504" s="559">
        <f>F3504*C3504</f>
        <v>0</v>
      </c>
    </row>
    <row r="3505" spans="5:5">
      <c r="E3505" s="559">
        <f>F3505*C3505</f>
        <v>0</v>
      </c>
    </row>
    <row r="3506" spans="5:5">
      <c r="E3506" s="559">
        <f>F3506*C3506</f>
        <v>0</v>
      </c>
    </row>
    <row r="3507" spans="5:5">
      <c r="E3507" s="559">
        <f>F3507*C3507</f>
        <v>0</v>
      </c>
    </row>
    <row r="3508" spans="5:5">
      <c r="E3508" s="559">
        <f>F3508*C3508</f>
        <v>0</v>
      </c>
    </row>
    <row r="3509" spans="5:5">
      <c r="E3509" s="559">
        <f>F3509*C3509</f>
        <v>0</v>
      </c>
    </row>
    <row r="3510" spans="5:5">
      <c r="E3510" s="559">
        <f>F3510*C3510</f>
        <v>0</v>
      </c>
    </row>
    <row r="3511" spans="5:5">
      <c r="E3511" s="559">
        <f>F3511*C3511</f>
        <v>0</v>
      </c>
    </row>
    <row r="3512" spans="5:5">
      <c r="E3512" s="559">
        <f>F3512*C3512</f>
        <v>0</v>
      </c>
    </row>
    <row r="3513" spans="5:5">
      <c r="E3513" s="559">
        <f>F3513*C3513</f>
        <v>0</v>
      </c>
    </row>
    <row r="3514" spans="5:5">
      <c r="E3514" s="559">
        <f>F3514*C3514</f>
        <v>0</v>
      </c>
    </row>
    <row r="3515" spans="5:5">
      <c r="E3515" s="559">
        <f>F3515*C3515</f>
        <v>0</v>
      </c>
    </row>
    <row r="3516" spans="5:5">
      <c r="E3516" s="559">
        <f>F3516*C3516</f>
        <v>0</v>
      </c>
    </row>
    <row r="3517" spans="5:5">
      <c r="E3517" s="559">
        <f>F3517*C3517</f>
        <v>0</v>
      </c>
    </row>
    <row r="3518" spans="5:5">
      <c r="E3518" s="559">
        <f>F3518*C3518</f>
        <v>0</v>
      </c>
    </row>
    <row r="3519" spans="5:5">
      <c r="E3519" s="559">
        <f>F3519*C3519</f>
        <v>0</v>
      </c>
    </row>
    <row r="3520" spans="5:5">
      <c r="E3520" s="559">
        <f>F3520*C3520</f>
        <v>0</v>
      </c>
    </row>
    <row r="3521" spans="5:5">
      <c r="E3521" s="559">
        <f>F3521*C3521</f>
        <v>0</v>
      </c>
    </row>
    <row r="3522" spans="5:5">
      <c r="E3522" s="559">
        <f>F3522*C3522</f>
        <v>0</v>
      </c>
    </row>
    <row r="3523" spans="5:5">
      <c r="E3523" s="559">
        <f>F3523*C3523</f>
        <v>0</v>
      </c>
    </row>
    <row r="3524" spans="5:5">
      <c r="E3524" s="559">
        <f>F3524*C3524</f>
        <v>0</v>
      </c>
    </row>
    <row r="3525" spans="5:5">
      <c r="E3525" s="559">
        <f>F3525*C3525</f>
        <v>0</v>
      </c>
    </row>
    <row r="3526" spans="5:5">
      <c r="E3526" s="559">
        <f>F3526*C3526</f>
        <v>0</v>
      </c>
    </row>
    <row r="3527" spans="5:5">
      <c r="E3527" s="559">
        <f>F3527*C3527</f>
        <v>0</v>
      </c>
    </row>
    <row r="3528" spans="5:5">
      <c r="E3528" s="559">
        <f>F3528*C3528</f>
        <v>0</v>
      </c>
    </row>
    <row r="3529" spans="5:5">
      <c r="E3529" s="559">
        <f>F3529*C3529</f>
        <v>0</v>
      </c>
    </row>
    <row r="3530" spans="5:5">
      <c r="E3530" s="559">
        <f>F3530*C3530</f>
        <v>0</v>
      </c>
    </row>
    <row r="3531" spans="5:5">
      <c r="E3531" s="559">
        <f>F3531*C3531</f>
        <v>0</v>
      </c>
    </row>
    <row r="3532" spans="5:5">
      <c r="E3532" s="559">
        <f>F3532*C3532</f>
        <v>0</v>
      </c>
    </row>
    <row r="3533" spans="5:5">
      <c r="E3533" s="559">
        <f>F3533*C3533</f>
        <v>0</v>
      </c>
    </row>
    <row r="3534" spans="5:5">
      <c r="E3534" s="559">
        <f>F3534*C3534</f>
        <v>0</v>
      </c>
    </row>
    <row r="3535" spans="5:5">
      <c r="E3535" s="559">
        <f>F3535*C3535</f>
        <v>0</v>
      </c>
    </row>
    <row r="3536" spans="5:5">
      <c r="E3536" s="559">
        <f>F3536*C3536</f>
        <v>0</v>
      </c>
    </row>
    <row r="3537" spans="5:5">
      <c r="E3537" s="559">
        <f>F3537*C3537</f>
        <v>0</v>
      </c>
    </row>
    <row r="3538" spans="5:5">
      <c r="E3538" s="559">
        <f>F3538*C3538</f>
        <v>0</v>
      </c>
    </row>
    <row r="3539" spans="5:5">
      <c r="E3539" s="559">
        <f>F3539*C3539</f>
        <v>0</v>
      </c>
    </row>
    <row r="3540" spans="5:5">
      <c r="E3540" s="559">
        <f>F3540*C3540</f>
        <v>0</v>
      </c>
    </row>
    <row r="3541" spans="5:5">
      <c r="E3541" s="559">
        <f>F3541*C3541</f>
        <v>0</v>
      </c>
    </row>
    <row r="3542" spans="5:5">
      <c r="E3542" s="559">
        <f>F3542*C3542</f>
        <v>0</v>
      </c>
    </row>
    <row r="3543" spans="5:5">
      <c r="E3543" s="559">
        <f>F3543*C3543</f>
        <v>0</v>
      </c>
    </row>
    <row r="3544" spans="5:5">
      <c r="E3544" s="559">
        <f>F3544*C3544</f>
        <v>0</v>
      </c>
    </row>
    <row r="3545" spans="5:5">
      <c r="E3545" s="559">
        <f>F3545*C3545</f>
        <v>0</v>
      </c>
    </row>
    <row r="3546" spans="5:5">
      <c r="E3546" s="559">
        <f>F3546*C3546</f>
        <v>0</v>
      </c>
    </row>
    <row r="3547" spans="5:5">
      <c r="E3547" s="559">
        <f>F3547*C3547</f>
        <v>0</v>
      </c>
    </row>
    <row r="3548" spans="5:5">
      <c r="E3548" s="559">
        <f>F3548*C3548</f>
        <v>0</v>
      </c>
    </row>
    <row r="3549" spans="5:5">
      <c r="E3549" s="559">
        <f>F3549*C3549</f>
        <v>0</v>
      </c>
    </row>
    <row r="3550" spans="5:5">
      <c r="E3550" s="559">
        <f>F3550*C3550</f>
        <v>0</v>
      </c>
    </row>
    <row r="3551" spans="5:5">
      <c r="E3551" s="559">
        <f>F3551*C3551</f>
        <v>0</v>
      </c>
    </row>
    <row r="3552" spans="5:5">
      <c r="E3552" s="559">
        <f>F3552*C3552</f>
        <v>0</v>
      </c>
    </row>
    <row r="3553" spans="5:5">
      <c r="E3553" s="559">
        <f>F3553*C3553</f>
        <v>0</v>
      </c>
    </row>
    <row r="3554" spans="5:5">
      <c r="E3554" s="559">
        <f>F3554*C3554</f>
        <v>0</v>
      </c>
    </row>
    <row r="3555" spans="5:5">
      <c r="E3555" s="559">
        <f>F3555*C3555</f>
        <v>0</v>
      </c>
    </row>
    <row r="3556" spans="5:5">
      <c r="E3556" s="559">
        <f>F3556*C3556</f>
        <v>0</v>
      </c>
    </row>
    <row r="3557" spans="5:5">
      <c r="E3557" s="559">
        <f>F3557*C3557</f>
        <v>0</v>
      </c>
    </row>
    <row r="3558" spans="5:5">
      <c r="E3558" s="559">
        <f>F3558*C3558</f>
        <v>0</v>
      </c>
    </row>
    <row r="3559" spans="5:5">
      <c r="E3559" s="559">
        <f>F3559*C3559</f>
        <v>0</v>
      </c>
    </row>
    <row r="3560" spans="5:5">
      <c r="E3560" s="559">
        <f>F3560*C3560</f>
        <v>0</v>
      </c>
    </row>
    <row r="3561" spans="5:5">
      <c r="E3561" s="559">
        <f>F3561*C3561</f>
        <v>0</v>
      </c>
    </row>
    <row r="3562" spans="5:5">
      <c r="E3562" s="559">
        <f>F3562*C3562</f>
        <v>0</v>
      </c>
    </row>
    <row r="3563" spans="5:5">
      <c r="E3563" s="559">
        <f>F3563*C3563</f>
        <v>0</v>
      </c>
    </row>
    <row r="3564" spans="5:5">
      <c r="E3564" s="559">
        <f>F3564*C3564</f>
        <v>0</v>
      </c>
    </row>
    <row r="3565" spans="5:5">
      <c r="E3565" s="559">
        <f>F3565*C3565</f>
        <v>0</v>
      </c>
    </row>
    <row r="3566" spans="5:5">
      <c r="E3566" s="559">
        <f>F3566*C3566</f>
        <v>0</v>
      </c>
    </row>
    <row r="3567" spans="5:5">
      <c r="E3567" s="559">
        <f>F3567*C3567</f>
        <v>0</v>
      </c>
    </row>
    <row r="3568" spans="5:5">
      <c r="E3568" s="559">
        <f>F3568*C3568</f>
        <v>0</v>
      </c>
    </row>
    <row r="3569" spans="5:5">
      <c r="E3569" s="559">
        <f>F3569*C3569</f>
        <v>0</v>
      </c>
    </row>
    <row r="3570" spans="5:5">
      <c r="E3570" s="559">
        <f>F3570*C3570</f>
        <v>0</v>
      </c>
    </row>
    <row r="3571" spans="5:5">
      <c r="E3571" s="559">
        <f>F3571*C3571</f>
        <v>0</v>
      </c>
    </row>
    <row r="3572" spans="5:5">
      <c r="E3572" s="559">
        <f>F3572*C3572</f>
        <v>0</v>
      </c>
    </row>
    <row r="3573" spans="5:5">
      <c r="E3573" s="559">
        <f>F3573*C3573</f>
        <v>0</v>
      </c>
    </row>
    <row r="3574" spans="5:5">
      <c r="E3574" s="559">
        <f>F3574*C3574</f>
        <v>0</v>
      </c>
    </row>
    <row r="3575" spans="5:5">
      <c r="E3575" s="559">
        <f>F3575*C3575</f>
        <v>0</v>
      </c>
    </row>
    <row r="3576" spans="5:5">
      <c r="E3576" s="559">
        <f>F3576*C3576</f>
        <v>0</v>
      </c>
    </row>
    <row r="3577" spans="5:5">
      <c r="E3577" s="559">
        <f>F3577*C3577</f>
        <v>0</v>
      </c>
    </row>
    <row r="3578" spans="5:5">
      <c r="E3578" s="559">
        <f>F3578*C3578</f>
        <v>0</v>
      </c>
    </row>
    <row r="3579" spans="5:5">
      <c r="E3579" s="559">
        <f>F3579*C3579</f>
        <v>0</v>
      </c>
    </row>
    <row r="3580" spans="5:5">
      <c r="E3580" s="559">
        <f>F3580*C3580</f>
        <v>0</v>
      </c>
    </row>
    <row r="3581" spans="5:5">
      <c r="E3581" s="559">
        <f>F3581*C3581</f>
        <v>0</v>
      </c>
    </row>
    <row r="3582" spans="5:5">
      <c r="E3582" s="559">
        <f>F3582*C3582</f>
        <v>0</v>
      </c>
    </row>
    <row r="3583" spans="5:5">
      <c r="E3583" s="559">
        <f>F3583*C3583</f>
        <v>0</v>
      </c>
    </row>
    <row r="3584" spans="5:5">
      <c r="E3584" s="559">
        <f>F3584*C3584</f>
        <v>0</v>
      </c>
    </row>
    <row r="3585" spans="5:5">
      <c r="E3585" s="559">
        <f>F3585*C3585</f>
        <v>0</v>
      </c>
    </row>
    <row r="3586" spans="5:5">
      <c r="E3586" s="559">
        <f>F3586*C3586</f>
        <v>0</v>
      </c>
    </row>
    <row r="3587" spans="5:5">
      <c r="E3587" s="559">
        <f>F3587*C3587</f>
        <v>0</v>
      </c>
    </row>
    <row r="3588" spans="5:5">
      <c r="E3588" s="559">
        <f>F3588*C3588</f>
        <v>0</v>
      </c>
    </row>
    <row r="3589" spans="5:5">
      <c r="E3589" s="559">
        <f>F3589*C3589</f>
        <v>0</v>
      </c>
    </row>
    <row r="3590" spans="5:5">
      <c r="E3590" s="559">
        <f>F3590*C3590</f>
        <v>0</v>
      </c>
    </row>
    <row r="3591" spans="5:5">
      <c r="E3591" s="559">
        <f>F3591*C3591</f>
        <v>0</v>
      </c>
    </row>
    <row r="3592" spans="5:5">
      <c r="E3592" s="559">
        <f>F3592*C3592</f>
        <v>0</v>
      </c>
    </row>
    <row r="3593" spans="5:5">
      <c r="E3593" s="559">
        <f>F3593*C3593</f>
        <v>0</v>
      </c>
    </row>
    <row r="3594" spans="5:5">
      <c r="E3594" s="559">
        <f>F3594*C3594</f>
        <v>0</v>
      </c>
    </row>
    <row r="3595" spans="5:5">
      <c r="E3595" s="559">
        <f>F3595*C3595</f>
        <v>0</v>
      </c>
    </row>
    <row r="3596" spans="5:5">
      <c r="E3596" s="559">
        <f>F3596*C3596</f>
        <v>0</v>
      </c>
    </row>
    <row r="3597" spans="5:5">
      <c r="E3597" s="559">
        <f>F3597*C3597</f>
        <v>0</v>
      </c>
    </row>
    <row r="3598" spans="5:5">
      <c r="E3598" s="559">
        <f>F3598*C3598</f>
        <v>0</v>
      </c>
    </row>
    <row r="3599" spans="5:5">
      <c r="E3599" s="559">
        <f>F3599*C3599</f>
        <v>0</v>
      </c>
    </row>
    <row r="3600" spans="5:5">
      <c r="E3600" s="559">
        <f>F3600*C3600</f>
        <v>0</v>
      </c>
    </row>
    <row r="3601" spans="5:5">
      <c r="E3601" s="559">
        <f>F3601*C3601</f>
        <v>0</v>
      </c>
    </row>
    <row r="3602" spans="5:5">
      <c r="E3602" s="559">
        <f>F3602*C3602</f>
        <v>0</v>
      </c>
    </row>
    <row r="3603" spans="5:5">
      <c r="E3603" s="559">
        <f>F3603*C3603</f>
        <v>0</v>
      </c>
    </row>
    <row r="3604" spans="5:5">
      <c r="E3604" s="559">
        <f>F3604*C3604</f>
        <v>0</v>
      </c>
    </row>
    <row r="3605" spans="5:5">
      <c r="E3605" s="559">
        <f>F3605*C3605</f>
        <v>0</v>
      </c>
    </row>
    <row r="3606" spans="5:5">
      <c r="E3606" s="559">
        <f>F3606*C3606</f>
        <v>0</v>
      </c>
    </row>
    <row r="3607" spans="5:5">
      <c r="E3607" s="559">
        <f>F3607*C3607</f>
        <v>0</v>
      </c>
    </row>
    <row r="3608" spans="5:5">
      <c r="E3608" s="559">
        <f>F3608*C3608</f>
        <v>0</v>
      </c>
    </row>
    <row r="3609" spans="5:5">
      <c r="E3609" s="559">
        <f>F3609*C3609</f>
        <v>0</v>
      </c>
    </row>
    <row r="3610" spans="5:5">
      <c r="E3610" s="559">
        <f>F3610*C3610</f>
        <v>0</v>
      </c>
    </row>
    <row r="3611" spans="5:5">
      <c r="E3611" s="559">
        <f>F3611*C3611</f>
        <v>0</v>
      </c>
    </row>
    <row r="3612" spans="5:5">
      <c r="E3612" s="559">
        <f>F3612*C3612</f>
        <v>0</v>
      </c>
    </row>
    <row r="3613" spans="5:5">
      <c r="E3613" s="559">
        <f>F3613*C3613</f>
        <v>0</v>
      </c>
    </row>
    <row r="3614" spans="5:5">
      <c r="E3614" s="559">
        <f>F3614*C3614</f>
        <v>0</v>
      </c>
    </row>
    <row r="3615" spans="5:5">
      <c r="E3615" s="559">
        <f>F3615*C3615</f>
        <v>0</v>
      </c>
    </row>
    <row r="3616" spans="5:5">
      <c r="E3616" s="559">
        <f>F3616*C3616</f>
        <v>0</v>
      </c>
    </row>
    <row r="3617" spans="5:5">
      <c r="E3617" s="559">
        <f>F3617*C3617</f>
        <v>0</v>
      </c>
    </row>
    <row r="3618" spans="5:5">
      <c r="E3618" s="559">
        <f>F3618*C3618</f>
        <v>0</v>
      </c>
    </row>
    <row r="3619" spans="5:5">
      <c r="E3619" s="559">
        <f>F3619*C3619</f>
        <v>0</v>
      </c>
    </row>
    <row r="3620" spans="5:5">
      <c r="E3620" s="559">
        <f>F3620*C3620</f>
        <v>0</v>
      </c>
    </row>
    <row r="3621" spans="5:5">
      <c r="E3621" s="559">
        <f>F3621*C3621</f>
        <v>0</v>
      </c>
    </row>
    <row r="3622" spans="5:5">
      <c r="E3622" s="559">
        <f>F3622*C3622</f>
        <v>0</v>
      </c>
    </row>
    <row r="3623" spans="5:5">
      <c r="E3623" s="559">
        <f>F3623*C3623</f>
        <v>0</v>
      </c>
    </row>
    <row r="3624" spans="5:5">
      <c r="E3624" s="559">
        <f>F3624*C3624</f>
        <v>0</v>
      </c>
    </row>
    <row r="3625" spans="5:5">
      <c r="E3625" s="559">
        <f>F3625*C3625</f>
        <v>0</v>
      </c>
    </row>
    <row r="3626" spans="5:5">
      <c r="E3626" s="559">
        <f>F3626*C3626</f>
        <v>0</v>
      </c>
    </row>
    <row r="3627" spans="5:5">
      <c r="E3627" s="559">
        <f>F3627*C3627</f>
        <v>0</v>
      </c>
    </row>
    <row r="3628" spans="5:5">
      <c r="E3628" s="559">
        <f>F3628*C3628</f>
        <v>0</v>
      </c>
    </row>
    <row r="3629" spans="5:5">
      <c r="E3629" s="559">
        <f>F3629*C3629</f>
        <v>0</v>
      </c>
    </row>
    <row r="3630" spans="5:5">
      <c r="E3630" s="559">
        <f>F3630*C3630</f>
        <v>0</v>
      </c>
    </row>
    <row r="3631" spans="5:5">
      <c r="E3631" s="559">
        <f>F3631*C3631</f>
        <v>0</v>
      </c>
    </row>
    <row r="3632" spans="5:5">
      <c r="E3632" s="559">
        <f>F3632*C3632</f>
        <v>0</v>
      </c>
    </row>
    <row r="3633" spans="5:5">
      <c r="E3633" s="559">
        <f>F3633*C3633</f>
        <v>0</v>
      </c>
    </row>
    <row r="3634" spans="5:5">
      <c r="E3634" s="559">
        <f>F3634*C3634</f>
        <v>0</v>
      </c>
    </row>
    <row r="3635" spans="5:5">
      <c r="E3635" s="559">
        <f>F3635*C3635</f>
        <v>0</v>
      </c>
    </row>
    <row r="3636" spans="5:5">
      <c r="E3636" s="559">
        <f>F3636*C3636</f>
        <v>0</v>
      </c>
    </row>
    <row r="3637" spans="5:5">
      <c r="E3637" s="559">
        <f>F3637*C3637</f>
        <v>0</v>
      </c>
    </row>
    <row r="3638" spans="5:5">
      <c r="E3638" s="559">
        <f>F3638*C3638</f>
        <v>0</v>
      </c>
    </row>
    <row r="3639" spans="5:5">
      <c r="E3639" s="559">
        <f>F3639*C3639</f>
        <v>0</v>
      </c>
    </row>
    <row r="3640" spans="5:5">
      <c r="E3640" s="559">
        <f>F3640*C3640</f>
        <v>0</v>
      </c>
    </row>
    <row r="3641" spans="5:5">
      <c r="E3641" s="559">
        <f>F3641*C3641</f>
        <v>0</v>
      </c>
    </row>
    <row r="3642" spans="5:5">
      <c r="E3642" s="559">
        <f>F3642*C3642</f>
        <v>0</v>
      </c>
    </row>
    <row r="3643" spans="5:5">
      <c r="E3643" s="559">
        <f>F3643*C3643</f>
        <v>0</v>
      </c>
    </row>
    <row r="3644" spans="5:5">
      <c r="E3644" s="559">
        <f>F3644*C3644</f>
        <v>0</v>
      </c>
    </row>
    <row r="3645" spans="5:5">
      <c r="E3645" s="559">
        <f>F3645*C3645</f>
        <v>0</v>
      </c>
    </row>
    <row r="3646" spans="5:5">
      <c r="E3646" s="559">
        <f>F3646*C3646</f>
        <v>0</v>
      </c>
    </row>
    <row r="3647" spans="5:5">
      <c r="E3647" s="559">
        <f>F3647*C3647</f>
        <v>0</v>
      </c>
    </row>
    <row r="3648" spans="5:5">
      <c r="E3648" s="559">
        <f>F3648*C3648</f>
        <v>0</v>
      </c>
    </row>
    <row r="3649" spans="5:5">
      <c r="E3649" s="559">
        <f>F3649*C3649</f>
        <v>0</v>
      </c>
    </row>
    <row r="3650" spans="5:5">
      <c r="E3650" s="559">
        <f>F3650*C3650</f>
        <v>0</v>
      </c>
    </row>
    <row r="3651" spans="5:5">
      <c r="E3651" s="559">
        <f>F3651*C3651</f>
        <v>0</v>
      </c>
    </row>
    <row r="3652" spans="5:5">
      <c r="E3652" s="559">
        <f>F3652*C3652</f>
        <v>0</v>
      </c>
    </row>
    <row r="3653" spans="5:5">
      <c r="E3653" s="559">
        <f>F3653*C3653</f>
        <v>0</v>
      </c>
    </row>
    <row r="3654" spans="5:5">
      <c r="E3654" s="559">
        <f>F3654*C3654</f>
        <v>0</v>
      </c>
    </row>
    <row r="3655" spans="5:5">
      <c r="E3655" s="559">
        <f>F3655*C3655</f>
        <v>0</v>
      </c>
    </row>
    <row r="3656" spans="5:5">
      <c r="E3656" s="559">
        <f>F3656*C3656</f>
        <v>0</v>
      </c>
    </row>
    <row r="3657" spans="5:5">
      <c r="E3657" s="559">
        <f>F3657*C3657</f>
        <v>0</v>
      </c>
    </row>
    <row r="3658" spans="5:5">
      <c r="E3658" s="559">
        <f>F3658*C3658</f>
        <v>0</v>
      </c>
    </row>
    <row r="3659" spans="5:5">
      <c r="E3659" s="559">
        <f>F3659*C3659</f>
        <v>0</v>
      </c>
    </row>
    <row r="3660" spans="5:5">
      <c r="E3660" s="559">
        <f>F3660*C3660</f>
        <v>0</v>
      </c>
    </row>
    <row r="3661" spans="5:5">
      <c r="E3661" s="559">
        <f>F3661*C3661</f>
        <v>0</v>
      </c>
    </row>
    <row r="3662" spans="5:5">
      <c r="E3662" s="559">
        <f>F3662*C3662</f>
        <v>0</v>
      </c>
    </row>
    <row r="3663" spans="5:5">
      <c r="E3663" s="559">
        <f>F3663*C3663</f>
        <v>0</v>
      </c>
    </row>
    <row r="3664" spans="5:5">
      <c r="E3664" s="559">
        <f>F3664*C3664</f>
        <v>0</v>
      </c>
    </row>
    <row r="3665" spans="5:5">
      <c r="E3665" s="559">
        <f>F3665*C3665</f>
        <v>0</v>
      </c>
    </row>
    <row r="3666" spans="5:5">
      <c r="E3666" s="559">
        <f>F3666*C3666</f>
        <v>0</v>
      </c>
    </row>
    <row r="3667" spans="5:5">
      <c r="E3667" s="559">
        <f>F3667*C3667</f>
        <v>0</v>
      </c>
    </row>
    <row r="3668" spans="5:5">
      <c r="E3668" s="559">
        <f>F3668*C3668</f>
        <v>0</v>
      </c>
    </row>
    <row r="3669" spans="5:5">
      <c r="E3669" s="559">
        <f>F3669*C3669</f>
        <v>0</v>
      </c>
    </row>
    <row r="3670" spans="5:5">
      <c r="E3670" s="559">
        <f>F3670*C3670</f>
        <v>0</v>
      </c>
    </row>
    <row r="3671" spans="5:5">
      <c r="E3671" s="559">
        <f>F3671*C3671</f>
        <v>0</v>
      </c>
    </row>
    <row r="3672" spans="5:5">
      <c r="E3672" s="559">
        <f>F3672*C3672</f>
        <v>0</v>
      </c>
    </row>
    <row r="3673" spans="5:5">
      <c r="E3673" s="559">
        <f>F3673*C3673</f>
        <v>0</v>
      </c>
    </row>
    <row r="3674" spans="5:5">
      <c r="E3674" s="559">
        <f>F3674*C3674</f>
        <v>0</v>
      </c>
    </row>
    <row r="3675" spans="5:5">
      <c r="E3675" s="559">
        <f>F3675*C3675</f>
        <v>0</v>
      </c>
    </row>
    <row r="3676" spans="5:5">
      <c r="E3676" s="559">
        <f>F3676*C3676</f>
        <v>0</v>
      </c>
    </row>
    <row r="3677" spans="5:5">
      <c r="E3677" s="559">
        <f>F3677*C3677</f>
        <v>0</v>
      </c>
    </row>
    <row r="3678" spans="5:5">
      <c r="E3678" s="559">
        <f>F3678*C3678</f>
        <v>0</v>
      </c>
    </row>
    <row r="3679" spans="5:5">
      <c r="E3679" s="559">
        <f>F3679*C3679</f>
        <v>0</v>
      </c>
    </row>
    <row r="3680" spans="5:5">
      <c r="E3680" s="559">
        <f>F3680*C3680</f>
        <v>0</v>
      </c>
    </row>
    <row r="3681" spans="5:5">
      <c r="E3681" s="559">
        <f>F3681*C3681</f>
        <v>0</v>
      </c>
    </row>
    <row r="3682" spans="5:5">
      <c r="E3682" s="559">
        <f>F3682*C3682</f>
        <v>0</v>
      </c>
    </row>
    <row r="3683" spans="5:5">
      <c r="E3683" s="559">
        <f>F3683*C3683</f>
        <v>0</v>
      </c>
    </row>
    <row r="3684" spans="5:5">
      <c r="E3684" s="559">
        <f>F3684*C3684</f>
        <v>0</v>
      </c>
    </row>
    <row r="3685" spans="5:5">
      <c r="E3685" s="559">
        <f>F3685*C3685</f>
        <v>0</v>
      </c>
    </row>
    <row r="3686" spans="5:5">
      <c r="E3686" s="559">
        <f>F3686*C3686</f>
        <v>0</v>
      </c>
    </row>
    <row r="3687" spans="5:5">
      <c r="E3687" s="559">
        <f>F3687*C3687</f>
        <v>0</v>
      </c>
    </row>
    <row r="3688" spans="5:5">
      <c r="E3688" s="559">
        <f>F3688*C3688</f>
        <v>0</v>
      </c>
    </row>
    <row r="3689" spans="5:5">
      <c r="E3689" s="559">
        <f>F3689*C3689</f>
        <v>0</v>
      </c>
    </row>
    <row r="3690" spans="5:5">
      <c r="E3690" s="559">
        <f>F3690*C3690</f>
        <v>0</v>
      </c>
    </row>
    <row r="3691" spans="5:5">
      <c r="E3691" s="559">
        <f>F3691*C3691</f>
        <v>0</v>
      </c>
    </row>
    <row r="3692" spans="5:5">
      <c r="E3692" s="559">
        <f>F3692*C3692</f>
        <v>0</v>
      </c>
    </row>
    <row r="3693" spans="5:5">
      <c r="E3693" s="559">
        <f>F3693*C3693</f>
        <v>0</v>
      </c>
    </row>
    <row r="3694" spans="5:5">
      <c r="E3694" s="559">
        <f>F3694*C3694</f>
        <v>0</v>
      </c>
    </row>
    <row r="3695" spans="5:5">
      <c r="E3695" s="559">
        <f>F3695*C3695</f>
        <v>0</v>
      </c>
    </row>
    <row r="3696" spans="5:5">
      <c r="E3696" s="559">
        <f>F3696*C3696</f>
        <v>0</v>
      </c>
    </row>
    <row r="3697" spans="5:5">
      <c r="E3697" s="559">
        <f>F3697*C3697</f>
        <v>0</v>
      </c>
    </row>
    <row r="3698" spans="5:5">
      <c r="E3698" s="559">
        <f>F3698*C3698</f>
        <v>0</v>
      </c>
    </row>
    <row r="3699" spans="5:5">
      <c r="E3699" s="559">
        <f>F3699*C3699</f>
        <v>0</v>
      </c>
    </row>
    <row r="3700" spans="5:5">
      <c r="E3700" s="559">
        <f>F3700*C3700</f>
        <v>0</v>
      </c>
    </row>
    <row r="3701" spans="5:5">
      <c r="E3701" s="559">
        <f>F3701*C3701</f>
        <v>0</v>
      </c>
    </row>
    <row r="3702" spans="5:5">
      <c r="E3702" s="559">
        <f>F3702*C3702</f>
        <v>0</v>
      </c>
    </row>
    <row r="3703" spans="5:5">
      <c r="E3703" s="559">
        <f>F3703*C3703</f>
        <v>0</v>
      </c>
    </row>
    <row r="3704" spans="5:5">
      <c r="E3704" s="559">
        <f>F3704*C3704</f>
        <v>0</v>
      </c>
    </row>
    <row r="3705" spans="5:5">
      <c r="E3705" s="559">
        <f>F3705*C3705</f>
        <v>0</v>
      </c>
    </row>
    <row r="3706" spans="5:5">
      <c r="E3706" s="559">
        <f>F3706*C3706</f>
        <v>0</v>
      </c>
    </row>
    <row r="3707" spans="5:5">
      <c r="E3707" s="559">
        <f>F3707*C3707</f>
        <v>0</v>
      </c>
    </row>
    <row r="3708" spans="5:5">
      <c r="E3708" s="559">
        <f>F3708*C3708</f>
        <v>0</v>
      </c>
    </row>
    <row r="3709" spans="5:5">
      <c r="E3709" s="559">
        <f>F3709*C3709</f>
        <v>0</v>
      </c>
    </row>
    <row r="3710" spans="5:5">
      <c r="E3710" s="559">
        <f>F3710*C3710</f>
        <v>0</v>
      </c>
    </row>
    <row r="3711" spans="5:5">
      <c r="E3711" s="559">
        <f>F3711*C3711</f>
        <v>0</v>
      </c>
    </row>
    <row r="3712" spans="5:5">
      <c r="E3712" s="559">
        <f>F3712*C3712</f>
        <v>0</v>
      </c>
    </row>
    <row r="3713" spans="5:5">
      <c r="E3713" s="559">
        <f>F3713*C3713</f>
        <v>0</v>
      </c>
    </row>
    <row r="3714" spans="5:5">
      <c r="E3714" s="559">
        <f>F3714*C3714</f>
        <v>0</v>
      </c>
    </row>
    <row r="3715" spans="5:5">
      <c r="E3715" s="559">
        <f>F3715*C3715</f>
        <v>0</v>
      </c>
    </row>
    <row r="3716" spans="5:5">
      <c r="E3716" s="559">
        <f>F3716*C3716</f>
        <v>0</v>
      </c>
    </row>
    <row r="3717" spans="5:5">
      <c r="E3717" s="559">
        <f>F3717*C3717</f>
        <v>0</v>
      </c>
    </row>
    <row r="3718" spans="5:5">
      <c r="E3718" s="559">
        <f>F3718*C3718</f>
        <v>0</v>
      </c>
    </row>
    <row r="3719" spans="5:5">
      <c r="E3719" s="559">
        <f>F3719*C3719</f>
        <v>0</v>
      </c>
    </row>
    <row r="3720" spans="5:5">
      <c r="E3720" s="559">
        <f>F3720*C3720</f>
        <v>0</v>
      </c>
    </row>
    <row r="3721" spans="5:5">
      <c r="E3721" s="559">
        <f>F3721*C3721</f>
        <v>0</v>
      </c>
    </row>
    <row r="3722" spans="5:5">
      <c r="E3722" s="559">
        <f>F3722*C3722</f>
        <v>0</v>
      </c>
    </row>
    <row r="3723" spans="5:5">
      <c r="E3723" s="559">
        <f>F3723*C3723</f>
        <v>0</v>
      </c>
    </row>
    <row r="3724" spans="5:5">
      <c r="E3724" s="559">
        <f>F3724*C3724</f>
        <v>0</v>
      </c>
    </row>
    <row r="3725" spans="5:5">
      <c r="E3725" s="559">
        <f>F3725*C3725</f>
        <v>0</v>
      </c>
    </row>
    <row r="3726" spans="5:5">
      <c r="E3726" s="559">
        <f>F3726*C3726</f>
        <v>0</v>
      </c>
    </row>
    <row r="3727" spans="5:5">
      <c r="E3727" s="559">
        <f>F3727*C3727</f>
        <v>0</v>
      </c>
    </row>
    <row r="3728" spans="5:5">
      <c r="E3728" s="559">
        <f>F3728*C3728</f>
        <v>0</v>
      </c>
    </row>
    <row r="3729" spans="5:5">
      <c r="E3729" s="559">
        <f>F3729*C3729</f>
        <v>0</v>
      </c>
    </row>
    <row r="3730" spans="5:5">
      <c r="E3730" s="559">
        <f>F3730*C3730</f>
        <v>0</v>
      </c>
    </row>
    <row r="3731" spans="5:5">
      <c r="E3731" s="559">
        <f>F3731*C3731</f>
        <v>0</v>
      </c>
    </row>
    <row r="3732" spans="5:5">
      <c r="E3732" s="559">
        <f>F3732*C3732</f>
        <v>0</v>
      </c>
    </row>
    <row r="3733" spans="5:5">
      <c r="E3733" s="559">
        <f>F3733*C3733</f>
        <v>0</v>
      </c>
    </row>
    <row r="3734" spans="5:5">
      <c r="E3734" s="559">
        <f>F3734*C3734</f>
        <v>0</v>
      </c>
    </row>
    <row r="3735" spans="5:5">
      <c r="E3735" s="559">
        <f>F3735*C3735</f>
        <v>0</v>
      </c>
    </row>
    <row r="3736" spans="5:5">
      <c r="E3736" s="559">
        <f>F3736*C3736</f>
        <v>0</v>
      </c>
    </row>
    <row r="3737" spans="5:5">
      <c r="E3737" s="559">
        <f>F3737*C3737</f>
        <v>0</v>
      </c>
    </row>
    <row r="3738" spans="5:5">
      <c r="E3738" s="559">
        <f>F3738*C3738</f>
        <v>0</v>
      </c>
    </row>
    <row r="3739" spans="5:5">
      <c r="E3739" s="559">
        <f>F3739*C3739</f>
        <v>0</v>
      </c>
    </row>
    <row r="3740" spans="5:5">
      <c r="E3740" s="559">
        <f>F3740*C3740</f>
        <v>0</v>
      </c>
    </row>
    <row r="3741" spans="5:5">
      <c r="E3741" s="559">
        <f>F3741*C3741</f>
        <v>0</v>
      </c>
    </row>
    <row r="3742" spans="5:5">
      <c r="E3742" s="559">
        <f>F3742*C3742</f>
        <v>0</v>
      </c>
    </row>
    <row r="3743" spans="5:5">
      <c r="E3743" s="559">
        <f>F3743*C3743</f>
        <v>0</v>
      </c>
    </row>
    <row r="3744" spans="5:5">
      <c r="E3744" s="559">
        <f>F3744*C3744</f>
        <v>0</v>
      </c>
    </row>
    <row r="3745" spans="5:5">
      <c r="E3745" s="559">
        <f>F3745*C3745</f>
        <v>0</v>
      </c>
    </row>
    <row r="3746" spans="5:5">
      <c r="E3746" s="559">
        <f>F3746*C3746</f>
        <v>0</v>
      </c>
    </row>
    <row r="3747" spans="5:5">
      <c r="E3747" s="559">
        <f>F3747*C3747</f>
        <v>0</v>
      </c>
    </row>
    <row r="3748" spans="5:5">
      <c r="E3748" s="559">
        <f>F3748*C3748</f>
        <v>0</v>
      </c>
    </row>
    <row r="3749" spans="5:5">
      <c r="E3749" s="559">
        <f>F3749*C3749</f>
        <v>0</v>
      </c>
    </row>
    <row r="3750" spans="5:5">
      <c r="E3750" s="559">
        <f>F3750*C3750</f>
        <v>0</v>
      </c>
    </row>
    <row r="3751" spans="5:5">
      <c r="E3751" s="559">
        <f>F3751*C3751</f>
        <v>0</v>
      </c>
    </row>
    <row r="3752" spans="5:5">
      <c r="E3752" s="559">
        <f>F3752*C3752</f>
        <v>0</v>
      </c>
    </row>
    <row r="3753" spans="5:5">
      <c r="E3753" s="559">
        <f>F3753*C3753</f>
        <v>0</v>
      </c>
    </row>
    <row r="3754" spans="5:5">
      <c r="E3754" s="559">
        <f>F3754*C3754</f>
        <v>0</v>
      </c>
    </row>
    <row r="3755" spans="5:5">
      <c r="E3755" s="559">
        <f>F3755*C3755</f>
        <v>0</v>
      </c>
    </row>
    <row r="3756" spans="5:5">
      <c r="E3756" s="559">
        <f>F3756*C3756</f>
        <v>0</v>
      </c>
    </row>
    <row r="3757" spans="5:5">
      <c r="E3757" s="559">
        <f>F3757*C3757</f>
        <v>0</v>
      </c>
    </row>
    <row r="3758" spans="5:5">
      <c r="E3758" s="559">
        <f>F3758*C3758</f>
        <v>0</v>
      </c>
    </row>
    <row r="3759" spans="5:5">
      <c r="E3759" s="559">
        <f>F3759*C3759</f>
        <v>0</v>
      </c>
    </row>
    <row r="3760" spans="5:5">
      <c r="E3760" s="559">
        <f>F3760*C3760</f>
        <v>0</v>
      </c>
    </row>
    <row r="3761" spans="5:5">
      <c r="E3761" s="559">
        <f>F3761*C3761</f>
        <v>0</v>
      </c>
    </row>
    <row r="3762" spans="5:5">
      <c r="E3762" s="559">
        <f>F3762*C3762</f>
        <v>0</v>
      </c>
    </row>
    <row r="3763" spans="5:5">
      <c r="E3763" s="559">
        <f>F3763*C3763</f>
        <v>0</v>
      </c>
    </row>
    <row r="3764" spans="5:5">
      <c r="E3764" s="559">
        <f>F3764*C3764</f>
        <v>0</v>
      </c>
    </row>
    <row r="3765" spans="5:5">
      <c r="E3765" s="559">
        <f>F3765*C3765</f>
        <v>0</v>
      </c>
    </row>
    <row r="3766" spans="5:5">
      <c r="E3766" s="559">
        <f>F3766*C3766</f>
        <v>0</v>
      </c>
    </row>
    <row r="3767" spans="5:5">
      <c r="E3767" s="559">
        <f>F3767*C3767</f>
        <v>0</v>
      </c>
    </row>
    <row r="3768" spans="5:5">
      <c r="E3768" s="559">
        <f>F3768*C3768</f>
        <v>0</v>
      </c>
    </row>
    <row r="3769" spans="5:5">
      <c r="E3769" s="559">
        <f>F3769*C3769</f>
        <v>0</v>
      </c>
    </row>
    <row r="3770" spans="5:5">
      <c r="E3770" s="559">
        <f>F3770*C3770</f>
        <v>0</v>
      </c>
    </row>
    <row r="3771" spans="5:5">
      <c r="E3771" s="559">
        <f>F3771*C3771</f>
        <v>0</v>
      </c>
    </row>
    <row r="3772" spans="5:5">
      <c r="E3772" s="559">
        <f>F3772*C3772</f>
        <v>0</v>
      </c>
    </row>
    <row r="3773" spans="5:5">
      <c r="E3773" s="559">
        <f>F3773*C3773</f>
        <v>0</v>
      </c>
    </row>
    <row r="3774" spans="5:5">
      <c r="E3774" s="559">
        <f>F3774*C3774</f>
        <v>0</v>
      </c>
    </row>
    <row r="3775" spans="5:5">
      <c r="E3775" s="559">
        <f>F3775*C3775</f>
        <v>0</v>
      </c>
    </row>
    <row r="3776" spans="5:5">
      <c r="E3776" s="559">
        <f>F3776*C3776</f>
        <v>0</v>
      </c>
    </row>
    <row r="3777" spans="5:5">
      <c r="E3777" s="559">
        <f>F3777*C3777</f>
        <v>0</v>
      </c>
    </row>
    <row r="3778" spans="5:5">
      <c r="E3778" s="559">
        <f>F3778*C3778</f>
        <v>0</v>
      </c>
    </row>
    <row r="3779" spans="5:5">
      <c r="E3779" s="559">
        <f>F3779*C3779</f>
        <v>0</v>
      </c>
    </row>
    <row r="3780" spans="5:5">
      <c r="E3780" s="559">
        <f>F3780*C3780</f>
        <v>0</v>
      </c>
    </row>
    <row r="3781" spans="5:5">
      <c r="E3781" s="559">
        <f>F3781*C3781</f>
        <v>0</v>
      </c>
    </row>
    <row r="3782" spans="5:5">
      <c r="E3782" s="559">
        <f>F3782*C3782</f>
        <v>0</v>
      </c>
    </row>
    <row r="3783" spans="5:5">
      <c r="E3783" s="559">
        <f>F3783*C3783</f>
        <v>0</v>
      </c>
    </row>
    <row r="3784" spans="5:5">
      <c r="E3784" s="559">
        <f>F3784*C3784</f>
        <v>0</v>
      </c>
    </row>
    <row r="3785" spans="5:5">
      <c r="E3785" s="559">
        <f>F3785*C3785</f>
        <v>0</v>
      </c>
    </row>
    <row r="3786" spans="5:5">
      <c r="E3786" s="559">
        <f>F3786*C3786</f>
        <v>0</v>
      </c>
    </row>
    <row r="3787" spans="5:5">
      <c r="E3787" s="559">
        <f>F3787*C3787</f>
        <v>0</v>
      </c>
    </row>
    <row r="3788" spans="5:5">
      <c r="E3788" s="559">
        <f>F3788*C3788</f>
        <v>0</v>
      </c>
    </row>
    <row r="3789" spans="5:5">
      <c r="E3789" s="559">
        <f>F3789*C3789</f>
        <v>0</v>
      </c>
    </row>
    <row r="3790" spans="5:5">
      <c r="E3790" s="559">
        <f>F3790*C3790</f>
        <v>0</v>
      </c>
    </row>
    <row r="3791" spans="5:5">
      <c r="E3791" s="559">
        <f>F3791*C3791</f>
        <v>0</v>
      </c>
    </row>
    <row r="3792" spans="5:5">
      <c r="E3792" s="559">
        <f>F3792*C3792</f>
        <v>0</v>
      </c>
    </row>
    <row r="3793" spans="5:5">
      <c r="E3793" s="559">
        <f>F3793*C3793</f>
        <v>0</v>
      </c>
    </row>
    <row r="3794" spans="5:5">
      <c r="E3794" s="559">
        <f>F3794*C3794</f>
        <v>0</v>
      </c>
    </row>
    <row r="3795" spans="5:5">
      <c r="E3795" s="559">
        <f>F3795*C3795</f>
        <v>0</v>
      </c>
    </row>
    <row r="3796" spans="5:5">
      <c r="E3796" s="559">
        <f>F3796*C3796</f>
        <v>0</v>
      </c>
    </row>
    <row r="3797" spans="5:5">
      <c r="E3797" s="559">
        <f>F3797*C3797</f>
        <v>0</v>
      </c>
    </row>
    <row r="3798" spans="5:5">
      <c r="E3798" s="559">
        <f>F3798*C3798</f>
        <v>0</v>
      </c>
    </row>
    <row r="3799" spans="5:5">
      <c r="E3799" s="559">
        <f>F3799*C3799</f>
        <v>0</v>
      </c>
    </row>
    <row r="3800" spans="5:5">
      <c r="E3800" s="559">
        <f>F3800*C3800</f>
        <v>0</v>
      </c>
    </row>
    <row r="3801" spans="5:5">
      <c r="E3801" s="559">
        <f>F3801*C3801</f>
        <v>0</v>
      </c>
    </row>
    <row r="3802" spans="5:5">
      <c r="E3802" s="559">
        <f>F3802*C3802</f>
        <v>0</v>
      </c>
    </row>
    <row r="3803" spans="5:5">
      <c r="E3803" s="559">
        <f>F3803*C3803</f>
        <v>0</v>
      </c>
    </row>
    <row r="3804" spans="5:5">
      <c r="E3804" s="559">
        <f>F3804*C3804</f>
        <v>0</v>
      </c>
    </row>
    <row r="3805" spans="5:5">
      <c r="E3805" s="559">
        <f>F3805*C3805</f>
        <v>0</v>
      </c>
    </row>
    <row r="3806" spans="5:5">
      <c r="E3806" s="559">
        <f>F3806*C3806</f>
        <v>0</v>
      </c>
    </row>
    <row r="3807" spans="5:5">
      <c r="E3807" s="559">
        <f>F3807*C3807</f>
        <v>0</v>
      </c>
    </row>
    <row r="3808" spans="5:5">
      <c r="E3808" s="559">
        <f>F3808*C3808</f>
        <v>0</v>
      </c>
    </row>
    <row r="3809" spans="5:5">
      <c r="E3809" s="559">
        <f>F3809*C3809</f>
        <v>0</v>
      </c>
    </row>
    <row r="3810" spans="5:5">
      <c r="E3810" s="559">
        <f>F3810*C3810</f>
        <v>0</v>
      </c>
    </row>
    <row r="3811" spans="5:5">
      <c r="E3811" s="559">
        <f>F3811*C3811</f>
        <v>0</v>
      </c>
    </row>
    <row r="3812" spans="5:5">
      <c r="E3812" s="559">
        <f>F3812*C3812</f>
        <v>0</v>
      </c>
    </row>
    <row r="3813" spans="5:5">
      <c r="E3813" s="559">
        <f>F3813*C3813</f>
        <v>0</v>
      </c>
    </row>
    <row r="3814" spans="5:5">
      <c r="E3814" s="559">
        <f>F3814*C3814</f>
        <v>0</v>
      </c>
    </row>
    <row r="3815" spans="5:5">
      <c r="E3815" s="559">
        <f>F3815*C3815</f>
        <v>0</v>
      </c>
    </row>
    <row r="3816" spans="5:5">
      <c r="E3816" s="559">
        <f>F3816*C3816</f>
        <v>0</v>
      </c>
    </row>
    <row r="3817" spans="5:5">
      <c r="E3817" s="559">
        <f>F3817*C3817</f>
        <v>0</v>
      </c>
    </row>
    <row r="3818" spans="5:5">
      <c r="E3818" s="559">
        <f>F3818*C3818</f>
        <v>0</v>
      </c>
    </row>
    <row r="3819" spans="5:5">
      <c r="E3819" s="559">
        <f>F3819*C3819</f>
        <v>0</v>
      </c>
    </row>
    <row r="3820" spans="5:5">
      <c r="E3820" s="559">
        <f>F3820*C3820</f>
        <v>0</v>
      </c>
    </row>
    <row r="3821" spans="5:5">
      <c r="E3821" s="559">
        <f>F3821*C3821</f>
        <v>0</v>
      </c>
    </row>
    <row r="3822" spans="5:5">
      <c r="E3822" s="559">
        <f>F3822*C3822</f>
        <v>0</v>
      </c>
    </row>
    <row r="3823" spans="5:5">
      <c r="E3823" s="559">
        <f>F3823*C3823</f>
        <v>0</v>
      </c>
    </row>
    <row r="3824" spans="5:5">
      <c r="E3824" s="559">
        <f>F3824*C3824</f>
        <v>0</v>
      </c>
    </row>
    <row r="3825" spans="5:5">
      <c r="E3825" s="559">
        <f>F3825*C3825</f>
        <v>0</v>
      </c>
    </row>
    <row r="3826" spans="5:5">
      <c r="E3826" s="559">
        <f>F3826*C3826</f>
        <v>0</v>
      </c>
    </row>
    <row r="3827" spans="5:5">
      <c r="E3827" s="559">
        <f>F3827*C3827</f>
        <v>0</v>
      </c>
    </row>
    <row r="3828" spans="5:5">
      <c r="E3828" s="559">
        <f>F3828*C3828</f>
        <v>0</v>
      </c>
    </row>
    <row r="3829" spans="5:5">
      <c r="E3829" s="559">
        <f>F3829*C3829</f>
        <v>0</v>
      </c>
    </row>
    <row r="3830" spans="5:5">
      <c r="E3830" s="559">
        <f>F3830*C3830</f>
        <v>0</v>
      </c>
    </row>
    <row r="3831" spans="5:5">
      <c r="E3831" s="559">
        <f>F3831*C3831</f>
        <v>0</v>
      </c>
    </row>
    <row r="3832" spans="5:5">
      <c r="E3832" s="559">
        <f>F3832*C3832</f>
        <v>0</v>
      </c>
    </row>
    <row r="3833" spans="5:5">
      <c r="E3833" s="559">
        <f>F3833*C3833</f>
        <v>0</v>
      </c>
    </row>
    <row r="3834" spans="5:5">
      <c r="E3834" s="559">
        <f>F3834*C3834</f>
        <v>0</v>
      </c>
    </row>
    <row r="3835" spans="5:5">
      <c r="E3835" s="559">
        <f>F3835*C3835</f>
        <v>0</v>
      </c>
    </row>
    <row r="3836" spans="5:5">
      <c r="E3836" s="559">
        <f>F3836*C3836</f>
        <v>0</v>
      </c>
    </row>
    <row r="3837" spans="5:5">
      <c r="E3837" s="559">
        <f>F3837*C3837</f>
        <v>0</v>
      </c>
    </row>
    <row r="3838" spans="5:5">
      <c r="E3838" s="559">
        <f>F3838*C3838</f>
        <v>0</v>
      </c>
    </row>
    <row r="3839" spans="5:5">
      <c r="E3839" s="559">
        <f>F3839*C3839</f>
        <v>0</v>
      </c>
    </row>
    <row r="3840" spans="5:5">
      <c r="E3840" s="559">
        <f>F3840*C3840</f>
        <v>0</v>
      </c>
    </row>
    <row r="3841" spans="5:5">
      <c r="E3841" s="559">
        <f>F3841*C3841</f>
        <v>0</v>
      </c>
    </row>
    <row r="3842" spans="5:5">
      <c r="E3842" s="559">
        <f>F3842*C3842</f>
        <v>0</v>
      </c>
    </row>
    <row r="3843" spans="5:5">
      <c r="E3843" s="559">
        <f>F3843*C3843</f>
        <v>0</v>
      </c>
    </row>
    <row r="3844" spans="5:5">
      <c r="E3844" s="559">
        <f>F3844*C3844</f>
        <v>0</v>
      </c>
    </row>
    <row r="3845" spans="5:5">
      <c r="E3845" s="559">
        <f>F3845*C3845</f>
        <v>0</v>
      </c>
    </row>
    <row r="3846" spans="5:5">
      <c r="E3846" s="559">
        <f>F3846*C3846</f>
        <v>0</v>
      </c>
    </row>
    <row r="3847" spans="5:5">
      <c r="E3847" s="559">
        <f>F3847*C3847</f>
        <v>0</v>
      </c>
    </row>
    <row r="3848" spans="5:5">
      <c r="E3848" s="559">
        <f>F3848*C3848</f>
        <v>0</v>
      </c>
    </row>
    <row r="3849" spans="5:5">
      <c r="E3849" s="559">
        <f>F3849*C3849</f>
        <v>0</v>
      </c>
    </row>
    <row r="3850" spans="5:5">
      <c r="E3850" s="559">
        <f>F3850*C3850</f>
        <v>0</v>
      </c>
    </row>
    <row r="3851" spans="5:5">
      <c r="E3851" s="559">
        <f>F3851*C3851</f>
        <v>0</v>
      </c>
    </row>
    <row r="3852" spans="5:5">
      <c r="E3852" s="559">
        <f>F3852*C3852</f>
        <v>0</v>
      </c>
    </row>
    <row r="3853" spans="5:5">
      <c r="E3853" s="559">
        <f>F3853*C3853</f>
        <v>0</v>
      </c>
    </row>
    <row r="3854" spans="5:5">
      <c r="E3854" s="559">
        <f>F3854*C3854</f>
        <v>0</v>
      </c>
    </row>
    <row r="3855" spans="5:5">
      <c r="E3855" s="559">
        <f>F3855*C3855</f>
        <v>0</v>
      </c>
    </row>
    <row r="3856" spans="5:5">
      <c r="E3856" s="559">
        <f>F3856*C3856</f>
        <v>0</v>
      </c>
    </row>
    <row r="3857" spans="5:5">
      <c r="E3857" s="559">
        <f>F3857*C3857</f>
        <v>0</v>
      </c>
    </row>
    <row r="3858" spans="5:5">
      <c r="E3858" s="559">
        <f>F3858*C3858</f>
        <v>0</v>
      </c>
    </row>
    <row r="3859" spans="5:5">
      <c r="E3859" s="559">
        <f>F3859*C3859</f>
        <v>0</v>
      </c>
    </row>
    <row r="3860" spans="5:5">
      <c r="E3860" s="559">
        <f>F3860*C3860</f>
        <v>0</v>
      </c>
    </row>
    <row r="3861" spans="5:5">
      <c r="E3861" s="559">
        <f>F3861*C3861</f>
        <v>0</v>
      </c>
    </row>
    <row r="3862" spans="5:5">
      <c r="E3862" s="559">
        <f>F3862*C3862</f>
        <v>0</v>
      </c>
    </row>
    <row r="3863" spans="5:5">
      <c r="E3863" s="559">
        <f>F3863*C3863</f>
        <v>0</v>
      </c>
    </row>
    <row r="3864" spans="5:5">
      <c r="E3864" s="559">
        <f>F3864*C3864</f>
        <v>0</v>
      </c>
    </row>
    <row r="3865" spans="5:5">
      <c r="E3865" s="559">
        <f>F3865*C3865</f>
        <v>0</v>
      </c>
    </row>
    <row r="3866" spans="5:5">
      <c r="E3866" s="559">
        <f>F3866*C3866</f>
        <v>0</v>
      </c>
    </row>
    <row r="3867" spans="5:5">
      <c r="E3867" s="559">
        <f>F3867*C3867</f>
        <v>0</v>
      </c>
    </row>
    <row r="3868" spans="5:5">
      <c r="E3868" s="559">
        <f>F3868*C3868</f>
        <v>0</v>
      </c>
    </row>
    <row r="3869" spans="5:5">
      <c r="E3869" s="559">
        <f>F3869*C3869</f>
        <v>0</v>
      </c>
    </row>
    <row r="3870" spans="5:5">
      <c r="E3870" s="559">
        <f>F3870*C3870</f>
        <v>0</v>
      </c>
    </row>
    <row r="3871" spans="5:5">
      <c r="E3871" s="559">
        <f>F3871*C3871</f>
        <v>0</v>
      </c>
    </row>
    <row r="3872" spans="5:5">
      <c r="E3872" s="559">
        <f>F3872*C3872</f>
        <v>0</v>
      </c>
    </row>
    <row r="3873" spans="5:5">
      <c r="E3873" s="559">
        <f>F3873*C3873</f>
        <v>0</v>
      </c>
    </row>
    <row r="3874" spans="5:5">
      <c r="E3874" s="559">
        <f>F3874*C3874</f>
        <v>0</v>
      </c>
    </row>
    <row r="3875" spans="5:5">
      <c r="E3875" s="559">
        <f>F3875*C3875</f>
        <v>0</v>
      </c>
    </row>
    <row r="3876" spans="5:5">
      <c r="E3876" s="559">
        <f>F3876*C3876</f>
        <v>0</v>
      </c>
    </row>
    <row r="3877" spans="5:5">
      <c r="E3877" s="559">
        <f>F3877*C3877</f>
        <v>0</v>
      </c>
    </row>
    <row r="3878" spans="5:5">
      <c r="E3878" s="559">
        <f>F3878*C3878</f>
        <v>0</v>
      </c>
    </row>
    <row r="3879" spans="5:5">
      <c r="E3879" s="559">
        <f>F3879*C3879</f>
        <v>0</v>
      </c>
    </row>
    <row r="3880" spans="5:5">
      <c r="E3880" s="559">
        <f>F3880*C3880</f>
        <v>0</v>
      </c>
    </row>
    <row r="3881" spans="5:5">
      <c r="E3881" s="559">
        <f>F3881*C3881</f>
        <v>0</v>
      </c>
    </row>
    <row r="3882" spans="5:5">
      <c r="E3882" s="559">
        <f>F3882*C3882</f>
        <v>0</v>
      </c>
    </row>
    <row r="3883" spans="5:5">
      <c r="E3883" s="559">
        <f>F3883*C3883</f>
        <v>0</v>
      </c>
    </row>
    <row r="3884" spans="5:5">
      <c r="E3884" s="559">
        <f>F3884*C3884</f>
        <v>0</v>
      </c>
    </row>
    <row r="3885" spans="5:5">
      <c r="E3885" s="559">
        <f>F3885*C3885</f>
        <v>0</v>
      </c>
    </row>
    <row r="3886" spans="5:5">
      <c r="E3886" s="559">
        <f>F3886*C3886</f>
        <v>0</v>
      </c>
    </row>
    <row r="3887" spans="5:5">
      <c r="E3887" s="559">
        <f>F3887*C3887</f>
        <v>0</v>
      </c>
    </row>
    <row r="3888" spans="5:5">
      <c r="E3888" s="559">
        <f>F3888*C3888</f>
        <v>0</v>
      </c>
    </row>
    <row r="3889" spans="5:5">
      <c r="E3889" s="559">
        <f>F3889*C3889</f>
        <v>0</v>
      </c>
    </row>
    <row r="3890" spans="5:5">
      <c r="E3890" s="559">
        <f>F3890*C3890</f>
        <v>0</v>
      </c>
    </row>
    <row r="3891" spans="5:5">
      <c r="E3891" s="559">
        <f>F3891*C3891</f>
        <v>0</v>
      </c>
    </row>
    <row r="3892" spans="5:5">
      <c r="E3892" s="559">
        <f>F3892*C3892</f>
        <v>0</v>
      </c>
    </row>
    <row r="3893" spans="5:5">
      <c r="E3893" s="559">
        <f>F3893*C3893</f>
        <v>0</v>
      </c>
    </row>
    <row r="3894" spans="5:5">
      <c r="E3894" s="559">
        <f>F3894*C3894</f>
        <v>0</v>
      </c>
    </row>
    <row r="3895" spans="5:5">
      <c r="E3895" s="559">
        <f>F3895*C3895</f>
        <v>0</v>
      </c>
    </row>
    <row r="3896" spans="5:5">
      <c r="E3896" s="559">
        <f>F3896*C3896</f>
        <v>0</v>
      </c>
    </row>
    <row r="3897" spans="5:5">
      <c r="E3897" s="559">
        <f>F3897*C3897</f>
        <v>0</v>
      </c>
    </row>
    <row r="3898" spans="5:5">
      <c r="E3898" s="559">
        <f>F3898*C3898</f>
        <v>0</v>
      </c>
    </row>
    <row r="3899" spans="5:5">
      <c r="E3899" s="559">
        <f>F3899*C3899</f>
        <v>0</v>
      </c>
    </row>
    <row r="3900" spans="5:5">
      <c r="E3900" s="559">
        <f>F3900*C3900</f>
        <v>0</v>
      </c>
    </row>
    <row r="3901" spans="5:5">
      <c r="E3901" s="559">
        <f>F3901*C3901</f>
        <v>0</v>
      </c>
    </row>
    <row r="3902" spans="5:5">
      <c r="E3902" s="559">
        <f>F3902*C3902</f>
        <v>0</v>
      </c>
    </row>
    <row r="3903" spans="5:5">
      <c r="E3903" s="559">
        <f>F3903*C3903</f>
        <v>0</v>
      </c>
    </row>
    <row r="3904" spans="5:5">
      <c r="E3904" s="559">
        <f>F3904*C3904</f>
        <v>0</v>
      </c>
    </row>
    <row r="3905" spans="5:5">
      <c r="E3905" s="559">
        <f>F3905*C3905</f>
        <v>0</v>
      </c>
    </row>
    <row r="3906" spans="5:5">
      <c r="E3906" s="559">
        <f>F3906*C3906</f>
        <v>0</v>
      </c>
    </row>
    <row r="3907" spans="5:5">
      <c r="E3907" s="559">
        <f>F3907*C3907</f>
        <v>0</v>
      </c>
    </row>
    <row r="3908" spans="5:5">
      <c r="E3908" s="559">
        <f>F3908*C3908</f>
        <v>0</v>
      </c>
    </row>
    <row r="3909" spans="5:5">
      <c r="E3909" s="559">
        <f>F3909*C3909</f>
        <v>0</v>
      </c>
    </row>
    <row r="3910" spans="5:5">
      <c r="E3910" s="559">
        <f>F3910*C3910</f>
        <v>0</v>
      </c>
    </row>
    <row r="3911" spans="5:5">
      <c r="E3911" s="559">
        <f>F3911*C3911</f>
        <v>0</v>
      </c>
    </row>
    <row r="3912" spans="5:5">
      <c r="E3912" s="559">
        <f>F3912*C3912</f>
        <v>0</v>
      </c>
    </row>
    <row r="3913" spans="5:5">
      <c r="E3913" s="559">
        <f>F3913*C3913</f>
        <v>0</v>
      </c>
    </row>
    <row r="3914" spans="5:5">
      <c r="E3914" s="559">
        <f>F3914*C3914</f>
        <v>0</v>
      </c>
    </row>
    <row r="3915" spans="5:5">
      <c r="E3915" s="559">
        <f>F3915*C3915</f>
        <v>0</v>
      </c>
    </row>
    <row r="3916" spans="5:5">
      <c r="E3916" s="559">
        <f>F3916*C3916</f>
        <v>0</v>
      </c>
    </row>
    <row r="3917" spans="5:5">
      <c r="E3917" s="559">
        <f>F3917*C3917</f>
        <v>0</v>
      </c>
    </row>
    <row r="3918" spans="5:5">
      <c r="E3918" s="559">
        <f>F3918*C3918</f>
        <v>0</v>
      </c>
    </row>
    <row r="3919" spans="5:5">
      <c r="E3919" s="559">
        <f>F3919*C3919</f>
        <v>0</v>
      </c>
    </row>
    <row r="3920" spans="5:5">
      <c r="E3920" s="559">
        <f>F3920*C3920</f>
        <v>0</v>
      </c>
    </row>
    <row r="3921" spans="5:5">
      <c r="E3921" s="559">
        <f>F3921*C3921</f>
        <v>0</v>
      </c>
    </row>
    <row r="3922" spans="5:5">
      <c r="E3922" s="559">
        <f>F3922*C3922</f>
        <v>0</v>
      </c>
    </row>
    <row r="3923" spans="5:5">
      <c r="E3923" s="559">
        <f>F3923*C3923</f>
        <v>0</v>
      </c>
    </row>
    <row r="3924" spans="5:5">
      <c r="E3924" s="559">
        <f>F3924*C3924</f>
        <v>0</v>
      </c>
    </row>
    <row r="3925" spans="5:5">
      <c r="E3925" s="559">
        <f>F3925*C3925</f>
        <v>0</v>
      </c>
    </row>
    <row r="3926" spans="5:5">
      <c r="E3926" s="559">
        <f>F3926*C3926</f>
        <v>0</v>
      </c>
    </row>
    <row r="3927" spans="5:5">
      <c r="E3927" s="559">
        <f>F3927*C3927</f>
        <v>0</v>
      </c>
    </row>
    <row r="3928" spans="5:5">
      <c r="E3928" s="559">
        <f>F3928*C3928</f>
        <v>0</v>
      </c>
    </row>
    <row r="3929" spans="5:5">
      <c r="E3929" s="559">
        <f>F3929*C3929</f>
        <v>0</v>
      </c>
    </row>
    <row r="3930" spans="5:5">
      <c r="E3930" s="559">
        <f>F3930*C3930</f>
        <v>0</v>
      </c>
    </row>
    <row r="3931" spans="5:5">
      <c r="E3931" s="559">
        <f>F3931*C3931</f>
        <v>0</v>
      </c>
    </row>
    <row r="3932" spans="5:5">
      <c r="E3932" s="559">
        <f>F3932*C3932</f>
        <v>0</v>
      </c>
    </row>
    <row r="3933" spans="5:5">
      <c r="E3933" s="559">
        <f>F3933*C3933</f>
        <v>0</v>
      </c>
    </row>
    <row r="3934" spans="5:5">
      <c r="E3934" s="559">
        <f>F3934*C3934</f>
        <v>0</v>
      </c>
    </row>
    <row r="3935" spans="5:5">
      <c r="E3935" s="559">
        <f>F3935*C3935</f>
        <v>0</v>
      </c>
    </row>
    <row r="3936" spans="5:5">
      <c r="E3936" s="559">
        <f>F3936*C3936</f>
        <v>0</v>
      </c>
    </row>
    <row r="3937" spans="5:5">
      <c r="E3937" s="559">
        <f>F3937*C3937</f>
        <v>0</v>
      </c>
    </row>
    <row r="3938" spans="5:5">
      <c r="E3938" s="559">
        <f>F3938*C3938</f>
        <v>0</v>
      </c>
    </row>
    <row r="3939" spans="5:5">
      <c r="E3939" s="559">
        <f>F3939*C3939</f>
        <v>0</v>
      </c>
    </row>
    <row r="3940" spans="5:5">
      <c r="E3940" s="559">
        <f>F3940*C3940</f>
        <v>0</v>
      </c>
    </row>
    <row r="3941" spans="5:5">
      <c r="E3941" s="559">
        <f>F3941*C3941</f>
        <v>0</v>
      </c>
    </row>
    <row r="3942" spans="5:5">
      <c r="E3942" s="559">
        <f>F3942*C3942</f>
        <v>0</v>
      </c>
    </row>
    <row r="3943" spans="5:5">
      <c r="E3943" s="559">
        <f>F3943*C3943</f>
        <v>0</v>
      </c>
    </row>
    <row r="3944" spans="5:5">
      <c r="E3944" s="559">
        <f>F3944*C3944</f>
        <v>0</v>
      </c>
    </row>
    <row r="3945" spans="5:5">
      <c r="E3945" s="559">
        <f>F3945*C3945</f>
        <v>0</v>
      </c>
    </row>
    <row r="3946" spans="5:5">
      <c r="E3946" s="559">
        <f>F3946*C3946</f>
        <v>0</v>
      </c>
    </row>
    <row r="3947" spans="5:5">
      <c r="E3947" s="559">
        <f>F3947*C3947</f>
        <v>0</v>
      </c>
    </row>
    <row r="3948" spans="5:5">
      <c r="E3948" s="559">
        <f>F3948*C3948</f>
        <v>0</v>
      </c>
    </row>
    <row r="3949" spans="5:5">
      <c r="E3949" s="559">
        <f>F3949*C3949</f>
        <v>0</v>
      </c>
    </row>
    <row r="3950" spans="5:5">
      <c r="E3950" s="559">
        <f>F3950*C3950</f>
        <v>0</v>
      </c>
    </row>
    <row r="3951" spans="5:5">
      <c r="E3951" s="559">
        <f>F3951*C3951</f>
        <v>0</v>
      </c>
    </row>
    <row r="3952" spans="5:5">
      <c r="E3952" s="559">
        <f>F3952*C3952</f>
        <v>0</v>
      </c>
    </row>
    <row r="3953" spans="5:5">
      <c r="E3953" s="559">
        <f>F3953*C3953</f>
        <v>0</v>
      </c>
    </row>
    <row r="3954" spans="5:5">
      <c r="E3954" s="559">
        <f>F3954*C3954</f>
        <v>0</v>
      </c>
    </row>
    <row r="3955" spans="5:5">
      <c r="E3955" s="559">
        <f>F3955*C3955</f>
        <v>0</v>
      </c>
    </row>
    <row r="3956" spans="5:5">
      <c r="E3956" s="559">
        <f>F3956*C3956</f>
        <v>0</v>
      </c>
    </row>
    <row r="3957" spans="5:5">
      <c r="E3957" s="559">
        <f>F3957*C3957</f>
        <v>0</v>
      </c>
    </row>
    <row r="3958" spans="5:5">
      <c r="E3958" s="559">
        <f>F3958*C3958</f>
        <v>0</v>
      </c>
    </row>
    <row r="3959" spans="5:5">
      <c r="E3959" s="559">
        <f>F3959*C3959</f>
        <v>0</v>
      </c>
    </row>
    <row r="3960" spans="5:5">
      <c r="E3960" s="559">
        <f>F3960*C3960</f>
        <v>0</v>
      </c>
    </row>
    <row r="3961" spans="5:5">
      <c r="E3961" s="559">
        <f>F3961*C3961</f>
        <v>0</v>
      </c>
    </row>
    <row r="3962" spans="5:5">
      <c r="E3962" s="559">
        <f>F3962*C3962</f>
        <v>0</v>
      </c>
    </row>
    <row r="3963" spans="5:5">
      <c r="E3963" s="559">
        <f>F3963*C3963</f>
        <v>0</v>
      </c>
    </row>
    <row r="3964" spans="5:5">
      <c r="E3964" s="559">
        <f>F3964*C3964</f>
        <v>0</v>
      </c>
    </row>
    <row r="3965" spans="5:5">
      <c r="E3965" s="559">
        <f>F3965*C3965</f>
        <v>0</v>
      </c>
    </row>
    <row r="3966" spans="5:5">
      <c r="E3966" s="559">
        <f>F3966*C3966</f>
        <v>0</v>
      </c>
    </row>
    <row r="3967" spans="5:5">
      <c r="E3967" s="559">
        <f>F3967*C3967</f>
        <v>0</v>
      </c>
    </row>
    <row r="3968" spans="5:5">
      <c r="E3968" s="559">
        <f>F3968*C3968</f>
        <v>0</v>
      </c>
    </row>
    <row r="3969" spans="5:5">
      <c r="E3969" s="559">
        <f>F3969*C3969</f>
        <v>0</v>
      </c>
    </row>
    <row r="3970" spans="5:5">
      <c r="E3970" s="559">
        <f>F3970*C3970</f>
        <v>0</v>
      </c>
    </row>
    <row r="3971" spans="5:5">
      <c r="E3971" s="559">
        <f>F3971*C3971</f>
        <v>0</v>
      </c>
    </row>
    <row r="3972" spans="5:5">
      <c r="E3972" s="559">
        <f>F3972*C3972</f>
        <v>0</v>
      </c>
    </row>
    <row r="3973" spans="5:5">
      <c r="E3973" s="559">
        <f>F3973*C3973</f>
        <v>0</v>
      </c>
    </row>
    <row r="3974" spans="5:5">
      <c r="E3974" s="559">
        <f>F3974*C3974</f>
        <v>0</v>
      </c>
    </row>
    <row r="3975" spans="5:5">
      <c r="E3975" s="559">
        <f>F3975*C3975</f>
        <v>0</v>
      </c>
    </row>
    <row r="3976" spans="5:5">
      <c r="E3976" s="559">
        <f>F3976*C3976</f>
        <v>0</v>
      </c>
    </row>
    <row r="3977" spans="5:5">
      <c r="E3977" s="559">
        <f>F3977*C3977</f>
        <v>0</v>
      </c>
    </row>
    <row r="3978" spans="5:5">
      <c r="E3978" s="559">
        <f>F3978*C3978</f>
        <v>0</v>
      </c>
    </row>
    <row r="3979" spans="5:5">
      <c r="E3979" s="559">
        <f>F3979*C3979</f>
        <v>0</v>
      </c>
    </row>
    <row r="3980" spans="5:5">
      <c r="E3980" s="559">
        <f>F3980*C3980</f>
        <v>0</v>
      </c>
    </row>
    <row r="3981" spans="5:5">
      <c r="E3981" s="559">
        <f>F3981*C3981</f>
        <v>0</v>
      </c>
    </row>
    <row r="3982" spans="5:5">
      <c r="E3982" s="559">
        <f>F3982*C3982</f>
        <v>0</v>
      </c>
    </row>
    <row r="3983" spans="5:5">
      <c r="E3983" s="559">
        <f>F3983*C3983</f>
        <v>0</v>
      </c>
    </row>
    <row r="3984" spans="5:5">
      <c r="E3984" s="559">
        <f>F3984*C3984</f>
        <v>0</v>
      </c>
    </row>
    <row r="3985" spans="5:5">
      <c r="E3985" s="559">
        <f>F3985*C3985</f>
        <v>0</v>
      </c>
    </row>
    <row r="3986" spans="5:5">
      <c r="E3986" s="559">
        <f>F3986*C3986</f>
        <v>0</v>
      </c>
    </row>
    <row r="3987" spans="5:5">
      <c r="E3987" s="559">
        <f>F3987*C3987</f>
        <v>0</v>
      </c>
    </row>
    <row r="3988" spans="5:5">
      <c r="E3988" s="559">
        <f>F3988*C3988</f>
        <v>0</v>
      </c>
    </row>
    <row r="3989" spans="5:5">
      <c r="E3989" s="559">
        <f>F3989*C3989</f>
        <v>0</v>
      </c>
    </row>
    <row r="3990" spans="5:5">
      <c r="E3990" s="559">
        <f>F3990*C3990</f>
        <v>0</v>
      </c>
    </row>
    <row r="3991" spans="5:5">
      <c r="E3991" s="559">
        <f>F3991*C3991</f>
        <v>0</v>
      </c>
    </row>
    <row r="3992" spans="5:5">
      <c r="E3992" s="559">
        <f>F3992*C3992</f>
        <v>0</v>
      </c>
    </row>
    <row r="3993" spans="5:5">
      <c r="E3993" s="559">
        <f>F3993*C3993</f>
        <v>0</v>
      </c>
    </row>
    <row r="3994" spans="5:5">
      <c r="E3994" s="559">
        <f>F3994*C3994</f>
        <v>0</v>
      </c>
    </row>
    <row r="3995" spans="5:5">
      <c r="E3995" s="559">
        <f>F3995*C3995</f>
        <v>0</v>
      </c>
    </row>
    <row r="3996" spans="5:5">
      <c r="E3996" s="559">
        <f>F3996*C3996</f>
        <v>0</v>
      </c>
    </row>
    <row r="3997" spans="5:5">
      <c r="E3997" s="559">
        <f>F3997*C3997</f>
        <v>0</v>
      </c>
    </row>
    <row r="3998" spans="5:5">
      <c r="E3998" s="559">
        <f>F3998*C3998</f>
        <v>0</v>
      </c>
    </row>
    <row r="3999" spans="5:5">
      <c r="E3999" s="559">
        <f>F3999*C3999</f>
        <v>0</v>
      </c>
    </row>
    <row r="4000" spans="5:5">
      <c r="E4000" s="559">
        <f>F4000*C4000</f>
        <v>0</v>
      </c>
    </row>
    <row r="4001" spans="5:5">
      <c r="E4001" s="559">
        <f>F4001*C4001</f>
        <v>0</v>
      </c>
    </row>
    <row r="4002" spans="5:5">
      <c r="E4002" s="559">
        <f>F4002*C4002</f>
        <v>0</v>
      </c>
    </row>
    <row r="4003" spans="5:5">
      <c r="E4003" s="559">
        <f>F4003*C4003</f>
        <v>0</v>
      </c>
    </row>
    <row r="4004" spans="5:5">
      <c r="E4004" s="559">
        <f>F4004*C4004</f>
        <v>0</v>
      </c>
    </row>
    <row r="4005" spans="5:5">
      <c r="E4005" s="559">
        <f>F4005*C4005</f>
        <v>0</v>
      </c>
    </row>
    <row r="4006" spans="5:5">
      <c r="E4006" s="559">
        <f>F4006*C4006</f>
        <v>0</v>
      </c>
    </row>
    <row r="4007" spans="5:5">
      <c r="E4007" s="559">
        <f>F4007*C4007</f>
        <v>0</v>
      </c>
    </row>
    <row r="4008" spans="5:5">
      <c r="E4008" s="559">
        <f>F4008*C4008</f>
        <v>0</v>
      </c>
    </row>
    <row r="4009" spans="5:5">
      <c r="E4009" s="559">
        <f>F4009*C4009</f>
        <v>0</v>
      </c>
    </row>
    <row r="4010" spans="5:5">
      <c r="E4010" s="559">
        <f>F4010*C4010</f>
        <v>0</v>
      </c>
    </row>
    <row r="4011" spans="5:5">
      <c r="E4011" s="559">
        <f>F4011*C4011</f>
        <v>0</v>
      </c>
    </row>
    <row r="4012" spans="5:5">
      <c r="E4012" s="559">
        <f>F4012*C4012</f>
        <v>0</v>
      </c>
    </row>
    <row r="4013" spans="5:5">
      <c r="E4013" s="559">
        <f>F4013*C4013</f>
        <v>0</v>
      </c>
    </row>
    <row r="4014" spans="5:5">
      <c r="E4014" s="559">
        <f>F4014*C4014</f>
        <v>0</v>
      </c>
    </row>
    <row r="4015" spans="5:5">
      <c r="E4015" s="559">
        <f>F4015*C4015</f>
        <v>0</v>
      </c>
    </row>
    <row r="4016" spans="5:5">
      <c r="E4016" s="559">
        <f>F4016*C4016</f>
        <v>0</v>
      </c>
    </row>
    <row r="4017" spans="5:5">
      <c r="E4017" s="559">
        <f>F4017*C4017</f>
        <v>0</v>
      </c>
    </row>
    <row r="4018" spans="5:5">
      <c r="E4018" s="559">
        <f>F4018*C4018</f>
        <v>0</v>
      </c>
    </row>
    <row r="4019" spans="5:5">
      <c r="E4019" s="559">
        <f>F4019*C4019</f>
        <v>0</v>
      </c>
    </row>
    <row r="4020" spans="5:5">
      <c r="E4020" s="559">
        <f>F4020*C4020</f>
        <v>0</v>
      </c>
    </row>
    <row r="4021" spans="5:5">
      <c r="E4021" s="559">
        <f>F4021*C4021</f>
        <v>0</v>
      </c>
    </row>
    <row r="4022" spans="5:5">
      <c r="E4022" s="559">
        <f>F4022*C4022</f>
        <v>0</v>
      </c>
    </row>
    <row r="4023" spans="5:5">
      <c r="E4023" s="559">
        <f>F4023*C4023</f>
        <v>0</v>
      </c>
    </row>
    <row r="4024" spans="5:5">
      <c r="E4024" s="559">
        <f>F4024*C4024</f>
        <v>0</v>
      </c>
    </row>
    <row r="4025" spans="5:5">
      <c r="E4025" s="559">
        <f>F4025*C4025</f>
        <v>0</v>
      </c>
    </row>
    <row r="4026" spans="5:5">
      <c r="E4026" s="559">
        <f>F4026*C4026</f>
        <v>0</v>
      </c>
    </row>
    <row r="4027" spans="5:5">
      <c r="E4027" s="559">
        <f>F4027*C4027</f>
        <v>0</v>
      </c>
    </row>
    <row r="4028" spans="5:5">
      <c r="E4028" s="559">
        <f>F4028*C4028</f>
        <v>0</v>
      </c>
    </row>
    <row r="4029" spans="5:5">
      <c r="E4029" s="559">
        <f>F4029*C4029</f>
        <v>0</v>
      </c>
    </row>
    <row r="4030" spans="5:5">
      <c r="E4030" s="559">
        <f>F4030*C4030</f>
        <v>0</v>
      </c>
    </row>
    <row r="4031" spans="5:5">
      <c r="E4031" s="559">
        <f>F4031*C4031</f>
        <v>0</v>
      </c>
    </row>
    <row r="4032" spans="5:5">
      <c r="E4032" s="559">
        <f>F4032*C4032</f>
        <v>0</v>
      </c>
    </row>
    <row r="4033" spans="5:5">
      <c r="E4033" s="559">
        <f>F4033*C4033</f>
        <v>0</v>
      </c>
    </row>
    <row r="4034" spans="5:5">
      <c r="E4034" s="559">
        <f>F4034*C4034</f>
        <v>0</v>
      </c>
    </row>
    <row r="4035" spans="5:5">
      <c r="E4035" s="559">
        <f>F4035*C4035</f>
        <v>0</v>
      </c>
    </row>
    <row r="4036" spans="5:5">
      <c r="E4036" s="559">
        <f>F4036*C4036</f>
        <v>0</v>
      </c>
    </row>
    <row r="4037" spans="5:5">
      <c r="E4037" s="559">
        <f>F4037*C4037</f>
        <v>0</v>
      </c>
    </row>
    <row r="4038" spans="5:5">
      <c r="E4038" s="559">
        <f>F4038*C4038</f>
        <v>0</v>
      </c>
    </row>
    <row r="4039" spans="5:5">
      <c r="E4039" s="559">
        <f>F4039*C4039</f>
        <v>0</v>
      </c>
    </row>
    <row r="4040" spans="5:5">
      <c r="E4040" s="559">
        <f>F4040*C4040</f>
        <v>0</v>
      </c>
    </row>
    <row r="4041" spans="5:5">
      <c r="E4041" s="559">
        <f>F4041*C4041</f>
        <v>0</v>
      </c>
    </row>
    <row r="4042" spans="5:5">
      <c r="E4042" s="559">
        <f>F4042*C4042</f>
        <v>0</v>
      </c>
    </row>
    <row r="4043" spans="5:5">
      <c r="E4043" s="559">
        <f>F4043*C4043</f>
        <v>0</v>
      </c>
    </row>
    <row r="4044" spans="5:5">
      <c r="E4044" s="559">
        <f>F4044*C4044</f>
        <v>0</v>
      </c>
    </row>
    <row r="4045" spans="5:5">
      <c r="E4045" s="559">
        <f>F4045*C4045</f>
        <v>0</v>
      </c>
    </row>
    <row r="4046" spans="5:5">
      <c r="E4046" s="559">
        <f>F4046*C4046</f>
        <v>0</v>
      </c>
    </row>
    <row r="4047" spans="5:5">
      <c r="E4047" s="559">
        <f>F4047*C4047</f>
        <v>0</v>
      </c>
    </row>
    <row r="4048" spans="5:5">
      <c r="E4048" s="559">
        <f>F4048*C4048</f>
        <v>0</v>
      </c>
    </row>
    <row r="4049" spans="5:5">
      <c r="E4049" s="559">
        <f>F4049*C4049</f>
        <v>0</v>
      </c>
    </row>
    <row r="4050" spans="5:5">
      <c r="E4050" s="559">
        <f>F4050*C4050</f>
        <v>0</v>
      </c>
    </row>
    <row r="4051" spans="5:5">
      <c r="E4051" s="559">
        <f>F4051*C4051</f>
        <v>0</v>
      </c>
    </row>
    <row r="4052" spans="5:5">
      <c r="E4052" s="559">
        <f>F4052*C4052</f>
        <v>0</v>
      </c>
    </row>
    <row r="4053" spans="5:5">
      <c r="E4053" s="559">
        <f>F4053*C4053</f>
        <v>0</v>
      </c>
    </row>
    <row r="4054" spans="5:5">
      <c r="E4054" s="559">
        <f>F4054*C4054</f>
        <v>0</v>
      </c>
    </row>
    <row r="4055" spans="5:5">
      <c r="E4055" s="559">
        <f>F4055*C4055</f>
        <v>0</v>
      </c>
    </row>
    <row r="4056" spans="5:5">
      <c r="E4056" s="559">
        <f>F4056*C4056</f>
        <v>0</v>
      </c>
    </row>
    <row r="4057" spans="5:5">
      <c r="E4057" s="559">
        <f>F4057*C4057</f>
        <v>0</v>
      </c>
    </row>
    <row r="4058" spans="5:5">
      <c r="E4058" s="559">
        <f>F4058*C4058</f>
        <v>0</v>
      </c>
    </row>
    <row r="4059" spans="5:5">
      <c r="E4059" s="559">
        <f>F4059*C4059</f>
        <v>0</v>
      </c>
    </row>
    <row r="4060" spans="5:5">
      <c r="E4060" s="559">
        <f>F4060*C4060</f>
        <v>0</v>
      </c>
    </row>
    <row r="4061" spans="5:5">
      <c r="E4061" s="559">
        <f>F4061*C4061</f>
        <v>0</v>
      </c>
    </row>
    <row r="4062" spans="5:5">
      <c r="E4062" s="559">
        <f>F4062*C4062</f>
        <v>0</v>
      </c>
    </row>
    <row r="4063" spans="5:5">
      <c r="E4063" s="559">
        <f>F4063*C4063</f>
        <v>0</v>
      </c>
    </row>
    <row r="4064" spans="5:5">
      <c r="E4064" s="559">
        <f>F4064*C4064</f>
        <v>0</v>
      </c>
    </row>
    <row r="4065" spans="5:5">
      <c r="E4065" s="559">
        <f>F4065*C4065</f>
        <v>0</v>
      </c>
    </row>
    <row r="4066" spans="5:5">
      <c r="E4066" s="559">
        <f>F4066*C4066</f>
        <v>0</v>
      </c>
    </row>
    <row r="4067" spans="5:5">
      <c r="E4067" s="559">
        <f>F4067*C4067</f>
        <v>0</v>
      </c>
    </row>
    <row r="4068" spans="5:5">
      <c r="E4068" s="559">
        <f>F4068*C4068</f>
        <v>0</v>
      </c>
    </row>
    <row r="4069" spans="5:5">
      <c r="E4069" s="559">
        <f>F4069*C4069</f>
        <v>0</v>
      </c>
    </row>
    <row r="4070" spans="5:5">
      <c r="E4070" s="559">
        <f>F4070*C4070</f>
        <v>0</v>
      </c>
    </row>
    <row r="4071" spans="5:5">
      <c r="E4071" s="559">
        <f>F4071*C4071</f>
        <v>0</v>
      </c>
    </row>
    <row r="4072" spans="5:5">
      <c r="E4072" s="559">
        <f>F4072*C4072</f>
        <v>0</v>
      </c>
    </row>
    <row r="4073" spans="5:5">
      <c r="E4073" s="559">
        <f>F4073*C4073</f>
        <v>0</v>
      </c>
    </row>
    <row r="4074" spans="5:5">
      <c r="E4074" s="559">
        <f>F4074*C4074</f>
        <v>0</v>
      </c>
    </row>
    <row r="4075" spans="5:5">
      <c r="E4075" s="559">
        <f>F4075*C4075</f>
        <v>0</v>
      </c>
    </row>
    <row r="4076" spans="5:5">
      <c r="E4076" s="559">
        <f>F4076*C4076</f>
        <v>0</v>
      </c>
    </row>
    <row r="4077" spans="5:5">
      <c r="E4077" s="559">
        <f>F4077*C4077</f>
        <v>0</v>
      </c>
    </row>
    <row r="4078" spans="5:5">
      <c r="E4078" s="559">
        <f>F4078*C4078</f>
        <v>0</v>
      </c>
    </row>
    <row r="4079" spans="5:5">
      <c r="E4079" s="559">
        <f>F4079*C4079</f>
        <v>0</v>
      </c>
    </row>
    <row r="4080" spans="5:5">
      <c r="E4080" s="559">
        <f>F4080*C4080</f>
        <v>0</v>
      </c>
    </row>
    <row r="4081" spans="5:5">
      <c r="E4081" s="559">
        <f>F4081*C4081</f>
        <v>0</v>
      </c>
    </row>
    <row r="4082" spans="5:5">
      <c r="E4082" s="559">
        <f>F4082*C4082</f>
        <v>0</v>
      </c>
    </row>
    <row r="4083" spans="5:5">
      <c r="E4083" s="559">
        <f>F4083*C4083</f>
        <v>0</v>
      </c>
    </row>
    <row r="4084" spans="5:5">
      <c r="E4084" s="559">
        <f>F4084*C4084</f>
        <v>0</v>
      </c>
    </row>
    <row r="4085" spans="5:5">
      <c r="E4085" s="559">
        <f>F4085*C4085</f>
        <v>0</v>
      </c>
    </row>
    <row r="4086" spans="5:5">
      <c r="E4086" s="559">
        <f>F4086*C4086</f>
        <v>0</v>
      </c>
    </row>
    <row r="4087" spans="5:5">
      <c r="E4087" s="559">
        <f>F4087*C4087</f>
        <v>0</v>
      </c>
    </row>
    <row r="4088" spans="5:5">
      <c r="E4088" s="559">
        <f>F4088*C4088</f>
        <v>0</v>
      </c>
    </row>
    <row r="4089" spans="5:5">
      <c r="E4089" s="559">
        <f>F4089*C4089</f>
        <v>0</v>
      </c>
    </row>
    <row r="4090" spans="5:5">
      <c r="E4090" s="559">
        <f>F4090*C4090</f>
        <v>0</v>
      </c>
    </row>
    <row r="4091" spans="5:5">
      <c r="E4091" s="559">
        <f>F4091*C4091</f>
        <v>0</v>
      </c>
    </row>
    <row r="4092" spans="5:5">
      <c r="E4092" s="559">
        <f>F4092*C4092</f>
        <v>0</v>
      </c>
    </row>
    <row r="4093" spans="5:5">
      <c r="E4093" s="559">
        <f>F4093*C4093</f>
        <v>0</v>
      </c>
    </row>
    <row r="4094" spans="5:5">
      <c r="E4094" s="559">
        <f>F4094*C4094</f>
        <v>0</v>
      </c>
    </row>
    <row r="4095" spans="5:5">
      <c r="E4095" s="559">
        <f>F4095*C4095</f>
        <v>0</v>
      </c>
    </row>
    <row r="4096" spans="5:5">
      <c r="E4096" s="559">
        <f>F4096*C4096</f>
        <v>0</v>
      </c>
    </row>
    <row r="4097" spans="5:5">
      <c r="E4097" s="559">
        <f>F4097*C4097</f>
        <v>0</v>
      </c>
    </row>
    <row r="4098" spans="5:5">
      <c r="E4098" s="559">
        <f>F4098*C4098</f>
        <v>0</v>
      </c>
    </row>
    <row r="4099" spans="5:5">
      <c r="E4099" s="559">
        <f>F4099*C4099</f>
        <v>0</v>
      </c>
    </row>
    <row r="4100" spans="5:5">
      <c r="E4100" s="559">
        <f>F4100*C4100</f>
        <v>0</v>
      </c>
    </row>
    <row r="4101" spans="5:5">
      <c r="E4101" s="559">
        <f>F4101*C4101</f>
        <v>0</v>
      </c>
    </row>
    <row r="4102" spans="5:5">
      <c r="E4102" s="559">
        <f>F4102*C4102</f>
        <v>0</v>
      </c>
    </row>
    <row r="4103" spans="5:5">
      <c r="E4103" s="559">
        <f>F4103*C4103</f>
        <v>0</v>
      </c>
    </row>
    <row r="4104" spans="5:5">
      <c r="E4104" s="559">
        <f>F4104*C4104</f>
        <v>0</v>
      </c>
    </row>
    <row r="4105" spans="5:5">
      <c r="E4105" s="559">
        <f>F4105*C4105</f>
        <v>0</v>
      </c>
    </row>
    <row r="4106" spans="5:5">
      <c r="E4106" s="559">
        <f>F4106*C4106</f>
        <v>0</v>
      </c>
    </row>
    <row r="4107" spans="5:5">
      <c r="E4107" s="559">
        <f>F4107*C4107</f>
        <v>0</v>
      </c>
    </row>
    <row r="4108" spans="5:5">
      <c r="E4108" s="559">
        <f>F4108*C4108</f>
        <v>0</v>
      </c>
    </row>
    <row r="4109" spans="5:5">
      <c r="E4109" s="559">
        <f>F4109*C4109</f>
        <v>0</v>
      </c>
    </row>
    <row r="4110" spans="5:5">
      <c r="E4110" s="559">
        <f>F4110*C4110</f>
        <v>0</v>
      </c>
    </row>
    <row r="4111" spans="5:5">
      <c r="E4111" s="559">
        <f>F4111*C4111</f>
        <v>0</v>
      </c>
    </row>
    <row r="4112" spans="5:5">
      <c r="E4112" s="559">
        <f>F4112*C4112</f>
        <v>0</v>
      </c>
    </row>
    <row r="4113" spans="5:5">
      <c r="E4113" s="559">
        <f>F4113*C4113</f>
        <v>0</v>
      </c>
    </row>
    <row r="4114" spans="5:5">
      <c r="E4114" s="559">
        <f>F4114*C4114</f>
        <v>0</v>
      </c>
    </row>
    <row r="4115" spans="5:5">
      <c r="E4115" s="559">
        <f>F4115*C4115</f>
        <v>0</v>
      </c>
    </row>
    <row r="4116" spans="5:5">
      <c r="E4116" s="559">
        <f>F4116*C4116</f>
        <v>0</v>
      </c>
    </row>
    <row r="4117" spans="5:5">
      <c r="E4117" s="559">
        <f>F4117*C4117</f>
        <v>0</v>
      </c>
    </row>
    <row r="4118" spans="5:5">
      <c r="E4118" s="559">
        <f>F4118*C4118</f>
        <v>0</v>
      </c>
    </row>
    <row r="4119" spans="5:5">
      <c r="E4119" s="559">
        <f>F4119*C4119</f>
        <v>0</v>
      </c>
    </row>
    <row r="4120" spans="5:5">
      <c r="E4120" s="559">
        <f>F4120*C4120</f>
        <v>0</v>
      </c>
    </row>
    <row r="4121" spans="5:5">
      <c r="E4121" s="559">
        <f>F4121*C4121</f>
        <v>0</v>
      </c>
    </row>
    <row r="4122" spans="5:5">
      <c r="E4122" s="559">
        <f>F4122*C4122</f>
        <v>0</v>
      </c>
    </row>
    <row r="4123" spans="5:5">
      <c r="E4123" s="559">
        <f>F4123*C4123</f>
        <v>0</v>
      </c>
    </row>
    <row r="4124" spans="5:5">
      <c r="E4124" s="559">
        <f>F4124*C4124</f>
        <v>0</v>
      </c>
    </row>
    <row r="4125" spans="5:5">
      <c r="E4125" s="559">
        <f>F4125*C4125</f>
        <v>0</v>
      </c>
    </row>
    <row r="4126" spans="5:5">
      <c r="E4126" s="559">
        <f>F4126*C4126</f>
        <v>0</v>
      </c>
    </row>
    <row r="4127" spans="5:5">
      <c r="E4127" s="559">
        <f>F4127*C4127</f>
        <v>0</v>
      </c>
    </row>
    <row r="4128" spans="5:5">
      <c r="E4128" s="559">
        <f>F4128*C4128</f>
        <v>0</v>
      </c>
    </row>
    <row r="4129" spans="5:5">
      <c r="E4129" s="559">
        <f>F4129*C4129</f>
        <v>0</v>
      </c>
    </row>
    <row r="4130" spans="5:5">
      <c r="E4130" s="559">
        <f>F4130*C4130</f>
        <v>0</v>
      </c>
    </row>
    <row r="4131" spans="5:5">
      <c r="E4131" s="559">
        <f>F4131*C4131</f>
        <v>0</v>
      </c>
    </row>
    <row r="4132" spans="5:5">
      <c r="E4132" s="559">
        <f>F4132*C4132</f>
        <v>0</v>
      </c>
    </row>
    <row r="4133" spans="5:5">
      <c r="E4133" s="559">
        <f>F4133*C4133</f>
        <v>0</v>
      </c>
    </row>
    <row r="4134" spans="5:5">
      <c r="E4134" s="559">
        <f>F4134*C4134</f>
        <v>0</v>
      </c>
    </row>
    <row r="4135" spans="5:5">
      <c r="E4135" s="559">
        <f>F4135*C4135</f>
        <v>0</v>
      </c>
    </row>
    <row r="4136" spans="5:5">
      <c r="E4136" s="559">
        <f>F4136*C4136</f>
        <v>0</v>
      </c>
    </row>
    <row r="4137" spans="5:5">
      <c r="E4137" s="559">
        <f>F4137*C4137</f>
        <v>0</v>
      </c>
    </row>
    <row r="4138" spans="5:5">
      <c r="E4138" s="559">
        <f>F4138*C4138</f>
        <v>0</v>
      </c>
    </row>
    <row r="4139" spans="5:5">
      <c r="E4139" s="559">
        <f>F4139*C4139</f>
        <v>0</v>
      </c>
    </row>
    <row r="4140" spans="5:5">
      <c r="E4140" s="559">
        <f>F4140*C4140</f>
        <v>0</v>
      </c>
    </row>
    <row r="4141" spans="5:5">
      <c r="E4141" s="559">
        <f>F4141*C4141</f>
        <v>0</v>
      </c>
    </row>
    <row r="4142" spans="5:5">
      <c r="E4142" s="559">
        <f>F4142*C4142</f>
        <v>0</v>
      </c>
    </row>
    <row r="4143" spans="5:5">
      <c r="E4143" s="559">
        <f>F4143*C4143</f>
        <v>0</v>
      </c>
    </row>
    <row r="4144" spans="5:5">
      <c r="E4144" s="559">
        <f>F4144*C4144</f>
        <v>0</v>
      </c>
    </row>
    <row r="4145" spans="5:5">
      <c r="E4145" s="559">
        <f>F4145*C4145</f>
        <v>0</v>
      </c>
    </row>
    <row r="4146" spans="5:5">
      <c r="E4146" s="559">
        <f>F4146*C4146</f>
        <v>0</v>
      </c>
    </row>
    <row r="4147" spans="5:5">
      <c r="E4147" s="559">
        <f>F4147*C4147</f>
        <v>0</v>
      </c>
    </row>
    <row r="4148" spans="5:5">
      <c r="E4148" s="559">
        <f>F4148*C4148</f>
        <v>0</v>
      </c>
    </row>
    <row r="4149" spans="5:5">
      <c r="E4149" s="559">
        <f>F4149*C4149</f>
        <v>0</v>
      </c>
    </row>
    <row r="4150" spans="5:5">
      <c r="E4150" s="559">
        <f>F4150*C4150</f>
        <v>0</v>
      </c>
    </row>
    <row r="4151" spans="5:5">
      <c r="E4151" s="559">
        <f>F4151*C4151</f>
        <v>0</v>
      </c>
    </row>
    <row r="4152" spans="5:5">
      <c r="E4152" s="559">
        <f>F4152*C4152</f>
        <v>0</v>
      </c>
    </row>
    <row r="4153" spans="5:5">
      <c r="E4153" s="559">
        <f>F4153*C4153</f>
        <v>0</v>
      </c>
    </row>
    <row r="4154" spans="5:5">
      <c r="E4154" s="559">
        <f>F4154*C4154</f>
        <v>0</v>
      </c>
    </row>
    <row r="4155" spans="5:5">
      <c r="E4155" s="559">
        <f>F4155*C4155</f>
        <v>0</v>
      </c>
    </row>
    <row r="4156" spans="5:5">
      <c r="E4156" s="559">
        <f>F4156*C4156</f>
        <v>0</v>
      </c>
    </row>
    <row r="4157" spans="5:5">
      <c r="E4157" s="559">
        <f>F4157*C4157</f>
        <v>0</v>
      </c>
    </row>
    <row r="4158" spans="5:5">
      <c r="E4158" s="559">
        <f>F4158*C4158</f>
        <v>0</v>
      </c>
    </row>
    <row r="4159" spans="5:5">
      <c r="E4159" s="559">
        <f>F4159*C4159</f>
        <v>0</v>
      </c>
    </row>
    <row r="4160" spans="5:5">
      <c r="E4160" s="559">
        <f>F4160*C4160</f>
        <v>0</v>
      </c>
    </row>
    <row r="4161" spans="5:5">
      <c r="E4161" s="559">
        <f>F4161*C4161</f>
        <v>0</v>
      </c>
    </row>
    <row r="4162" spans="5:5">
      <c r="E4162" s="559">
        <f>F4162*C4162</f>
        <v>0</v>
      </c>
    </row>
    <row r="4163" spans="5:5">
      <c r="E4163" s="559">
        <f>F4163*C4163</f>
        <v>0</v>
      </c>
    </row>
    <row r="4164" spans="5:5">
      <c r="E4164" s="559">
        <f>F4164*C4164</f>
        <v>0</v>
      </c>
    </row>
    <row r="4165" spans="5:5">
      <c r="E4165" s="559">
        <f>F4165*C4165</f>
        <v>0</v>
      </c>
    </row>
    <row r="4166" spans="5:5">
      <c r="E4166" s="559">
        <f>F4166*C4166</f>
        <v>0</v>
      </c>
    </row>
    <row r="4167" spans="5:5">
      <c r="E4167" s="559">
        <f>F4167*C4167</f>
        <v>0</v>
      </c>
    </row>
    <row r="4168" spans="5:5">
      <c r="E4168" s="559">
        <f>F4168*C4168</f>
        <v>0</v>
      </c>
    </row>
    <row r="4169" spans="5:5">
      <c r="E4169" s="559">
        <f>F4169*C4169</f>
        <v>0</v>
      </c>
    </row>
    <row r="4170" spans="5:5">
      <c r="E4170" s="559">
        <f>F4170*C4170</f>
        <v>0</v>
      </c>
    </row>
    <row r="4171" spans="5:5">
      <c r="E4171" s="559">
        <f>F4171*C4171</f>
        <v>0</v>
      </c>
    </row>
    <row r="4172" spans="5:5">
      <c r="E4172" s="559">
        <f>F4172*C4172</f>
        <v>0</v>
      </c>
    </row>
    <row r="4173" spans="5:5">
      <c r="E4173" s="559">
        <f>F4173*C4173</f>
        <v>0</v>
      </c>
    </row>
    <row r="4174" spans="5:5">
      <c r="E4174" s="559">
        <f>F4174*C4174</f>
        <v>0</v>
      </c>
    </row>
    <row r="4175" spans="5:5">
      <c r="E4175" s="559">
        <f>F4175*C4175</f>
        <v>0</v>
      </c>
    </row>
    <row r="4176" spans="5:5">
      <c r="E4176" s="559">
        <f>F4176*C4176</f>
        <v>0</v>
      </c>
    </row>
    <row r="4177" spans="5:5">
      <c r="E4177" s="559">
        <f>F4177*C4177</f>
        <v>0</v>
      </c>
    </row>
    <row r="4178" spans="5:5">
      <c r="E4178" s="559">
        <f>F4178*C4178</f>
        <v>0</v>
      </c>
    </row>
    <row r="4179" spans="5:5">
      <c r="E4179" s="559">
        <f>F4179*C4179</f>
        <v>0</v>
      </c>
    </row>
    <row r="4180" spans="5:5">
      <c r="E4180" s="559">
        <f>F4180*C4180</f>
        <v>0</v>
      </c>
    </row>
    <row r="4181" spans="5:5">
      <c r="E4181" s="559">
        <f>F4181*C4181</f>
        <v>0</v>
      </c>
    </row>
    <row r="4182" spans="5:5">
      <c r="E4182" s="559">
        <f>F4182*C4182</f>
        <v>0</v>
      </c>
    </row>
    <row r="4183" spans="5:5">
      <c r="E4183" s="559">
        <f>F4183*C4183</f>
        <v>0</v>
      </c>
    </row>
    <row r="4184" spans="5:5">
      <c r="E4184" s="559">
        <f>F4184*C4184</f>
        <v>0</v>
      </c>
    </row>
    <row r="4185" spans="5:5">
      <c r="E4185" s="559">
        <f>F4185*C4185</f>
        <v>0</v>
      </c>
    </row>
    <row r="4186" spans="5:5">
      <c r="E4186" s="559">
        <f>F4186*C4186</f>
        <v>0</v>
      </c>
    </row>
    <row r="4187" spans="5:5">
      <c r="E4187" s="559">
        <f>F4187*C4187</f>
        <v>0</v>
      </c>
    </row>
    <row r="4188" spans="5:5">
      <c r="E4188" s="559">
        <f>F4188*C4188</f>
        <v>0</v>
      </c>
    </row>
    <row r="4189" spans="5:5">
      <c r="E4189" s="559">
        <f>F4189*C4189</f>
        <v>0</v>
      </c>
    </row>
    <row r="4190" spans="5:5">
      <c r="E4190" s="559">
        <f>F4190*C4190</f>
        <v>0</v>
      </c>
    </row>
    <row r="4191" spans="5:5">
      <c r="E4191" s="559">
        <f>F4191*C4191</f>
        <v>0</v>
      </c>
    </row>
    <row r="4192" spans="5:5">
      <c r="E4192" s="559">
        <f>F4192*C4192</f>
        <v>0</v>
      </c>
    </row>
    <row r="4193" spans="5:5">
      <c r="E4193" s="559">
        <f>F4193*C4193</f>
        <v>0</v>
      </c>
    </row>
    <row r="4194" spans="5:5">
      <c r="E4194" s="559">
        <f>F4194*C4194</f>
        <v>0</v>
      </c>
    </row>
    <row r="4195" spans="5:5">
      <c r="E4195" s="559">
        <f>F4195*C4195</f>
        <v>0</v>
      </c>
    </row>
    <row r="4196" spans="5:5">
      <c r="E4196" s="559">
        <f>F4196*C4196</f>
        <v>0</v>
      </c>
    </row>
    <row r="4197" spans="5:5">
      <c r="E4197" s="559">
        <f>F4197*C4197</f>
        <v>0</v>
      </c>
    </row>
    <row r="4198" spans="5:5">
      <c r="E4198" s="559">
        <f>F4198*C4198</f>
        <v>0</v>
      </c>
    </row>
    <row r="4199" spans="5:5">
      <c r="E4199" s="559">
        <f>F4199*C4199</f>
        <v>0</v>
      </c>
    </row>
    <row r="4200" spans="5:5">
      <c r="E4200" s="559">
        <f>F4200*C4200</f>
        <v>0</v>
      </c>
    </row>
    <row r="4201" spans="5:5">
      <c r="E4201" s="559">
        <f>F4201*C4201</f>
        <v>0</v>
      </c>
    </row>
    <row r="4202" spans="5:5">
      <c r="E4202" s="559">
        <f>F4202*C4202</f>
        <v>0</v>
      </c>
    </row>
    <row r="4203" spans="5:5">
      <c r="E4203" s="559">
        <f>F4203*C4203</f>
        <v>0</v>
      </c>
    </row>
    <row r="4204" spans="5:5">
      <c r="E4204" s="559">
        <f>F4204*C4204</f>
        <v>0</v>
      </c>
    </row>
    <row r="4205" spans="5:5">
      <c r="E4205" s="559">
        <f>F4205*C4205</f>
        <v>0</v>
      </c>
    </row>
    <row r="4206" spans="5:5">
      <c r="E4206" s="559">
        <f>F4206*C4206</f>
        <v>0</v>
      </c>
    </row>
    <row r="4207" spans="5:5">
      <c r="E4207" s="559">
        <f>F4207*C4207</f>
        <v>0</v>
      </c>
    </row>
    <row r="4208" spans="5:5">
      <c r="E4208" s="559">
        <f>F4208*C4208</f>
        <v>0</v>
      </c>
    </row>
    <row r="4209" spans="5:5">
      <c r="E4209" s="559">
        <f>F4209*C4209</f>
        <v>0</v>
      </c>
    </row>
    <row r="4210" spans="5:5">
      <c r="E4210" s="559">
        <f>F4210*C4210</f>
        <v>0</v>
      </c>
    </row>
    <row r="4211" spans="5:5">
      <c r="E4211" s="559">
        <f>F4211*C4211</f>
        <v>0</v>
      </c>
    </row>
    <row r="4212" spans="5:5">
      <c r="E4212" s="559">
        <f>F4212*C4212</f>
        <v>0</v>
      </c>
    </row>
    <row r="4213" spans="5:5">
      <c r="E4213" s="559">
        <f>F4213*C4213</f>
        <v>0</v>
      </c>
    </row>
    <row r="4214" spans="5:5">
      <c r="E4214" s="559">
        <f>F4214*C4214</f>
        <v>0</v>
      </c>
    </row>
    <row r="4215" spans="5:5">
      <c r="E4215" s="559">
        <f>F4215*C4215</f>
        <v>0</v>
      </c>
    </row>
    <row r="4216" spans="5:5">
      <c r="E4216" s="559">
        <f>F4216*C4216</f>
        <v>0</v>
      </c>
    </row>
    <row r="4217" spans="5:5">
      <c r="E4217" s="559">
        <f>F4217*C4217</f>
        <v>0</v>
      </c>
    </row>
    <row r="4218" spans="5:5">
      <c r="E4218" s="559">
        <f>F4218*C4218</f>
        <v>0</v>
      </c>
    </row>
    <row r="4219" spans="5:5">
      <c r="E4219" s="559">
        <f>F4219*C4219</f>
        <v>0</v>
      </c>
    </row>
    <row r="4220" spans="5:5">
      <c r="E4220" s="559">
        <f>F4220*C4220</f>
        <v>0</v>
      </c>
    </row>
    <row r="4221" spans="5:5">
      <c r="E4221" s="559">
        <f>F4221*C4221</f>
        <v>0</v>
      </c>
    </row>
    <row r="4222" spans="5:5">
      <c r="E4222" s="559">
        <f>F4222*C4222</f>
        <v>0</v>
      </c>
    </row>
    <row r="4223" spans="5:5">
      <c r="E4223" s="559">
        <f>F4223*C4223</f>
        <v>0</v>
      </c>
    </row>
    <row r="4224" spans="5:5">
      <c r="E4224" s="559">
        <f>F4224*C4224</f>
        <v>0</v>
      </c>
    </row>
    <row r="4225" spans="5:5">
      <c r="E4225" s="559">
        <f>F4225*C4225</f>
        <v>0</v>
      </c>
    </row>
    <row r="4226" spans="5:5">
      <c r="E4226" s="559">
        <f>F4226*C4226</f>
        <v>0</v>
      </c>
    </row>
    <row r="4227" spans="5:5">
      <c r="E4227" s="559">
        <f>F4227*C4227</f>
        <v>0</v>
      </c>
    </row>
    <row r="4228" spans="5:5">
      <c r="E4228" s="559">
        <f>F4228*C4228</f>
        <v>0</v>
      </c>
    </row>
    <row r="4229" spans="5:5">
      <c r="E4229" s="559">
        <f>F4229*C4229</f>
        <v>0</v>
      </c>
    </row>
    <row r="4230" spans="5:5">
      <c r="E4230" s="559">
        <f>F4230*C4230</f>
        <v>0</v>
      </c>
    </row>
    <row r="4231" spans="5:5">
      <c r="E4231" s="559">
        <f>F4231*C4231</f>
        <v>0</v>
      </c>
    </row>
    <row r="4232" spans="5:5">
      <c r="E4232" s="559">
        <f>F4232*C4232</f>
        <v>0</v>
      </c>
    </row>
    <row r="4233" spans="5:5">
      <c r="E4233" s="559">
        <f>F4233*C4233</f>
        <v>0</v>
      </c>
    </row>
    <row r="4234" spans="5:5">
      <c r="E4234" s="559">
        <f>F4234*C4234</f>
        <v>0</v>
      </c>
    </row>
    <row r="4235" spans="5:5">
      <c r="E4235" s="559">
        <f>F4235*C4235</f>
        <v>0</v>
      </c>
    </row>
    <row r="4236" spans="5:5">
      <c r="E4236" s="559">
        <f>F4236*C4236</f>
        <v>0</v>
      </c>
    </row>
    <row r="4237" spans="5:5">
      <c r="E4237" s="559">
        <f>F4237*C4237</f>
        <v>0</v>
      </c>
    </row>
    <row r="4238" spans="5:5">
      <c r="E4238" s="559">
        <f>F4238*C4238</f>
        <v>0</v>
      </c>
    </row>
    <row r="4239" spans="5:5">
      <c r="E4239" s="559">
        <f>F4239*C4239</f>
        <v>0</v>
      </c>
    </row>
    <row r="4240" spans="5:5">
      <c r="E4240" s="559">
        <f>F4240*C4240</f>
        <v>0</v>
      </c>
    </row>
    <row r="4241" spans="5:5">
      <c r="E4241" s="559">
        <f>F4241*C4241</f>
        <v>0</v>
      </c>
    </row>
    <row r="4242" spans="5:5">
      <c r="E4242" s="559">
        <f>F4242*C4242</f>
        <v>0</v>
      </c>
    </row>
    <row r="4243" spans="5:5">
      <c r="E4243" s="559">
        <f>F4243*C4243</f>
        <v>0</v>
      </c>
    </row>
    <row r="4244" spans="5:5">
      <c r="E4244" s="559">
        <f>F4244*C4244</f>
        <v>0</v>
      </c>
    </row>
    <row r="4245" spans="5:5">
      <c r="E4245" s="559">
        <f>F4245*C4245</f>
        <v>0</v>
      </c>
    </row>
    <row r="4246" spans="5:5">
      <c r="E4246" s="559">
        <f>F4246*C4246</f>
        <v>0</v>
      </c>
    </row>
    <row r="4247" spans="5:5">
      <c r="E4247" s="559">
        <f>F4247*C4247</f>
        <v>0</v>
      </c>
    </row>
    <row r="4248" spans="5:5">
      <c r="E4248" s="559">
        <f>F4248*C4248</f>
        <v>0</v>
      </c>
    </row>
    <row r="4249" spans="5:5">
      <c r="E4249" s="559">
        <f>F4249*C4249</f>
        <v>0</v>
      </c>
    </row>
    <row r="4250" spans="5:5">
      <c r="E4250" s="559">
        <f>F4250*C4250</f>
        <v>0</v>
      </c>
    </row>
    <row r="4251" spans="5:5">
      <c r="E4251" s="559">
        <f>F4251*C4251</f>
        <v>0</v>
      </c>
    </row>
    <row r="4252" spans="5:5">
      <c r="E4252" s="559">
        <f>F4252*C4252</f>
        <v>0</v>
      </c>
    </row>
    <row r="4253" spans="5:5">
      <c r="E4253" s="559">
        <f>F4253*C4253</f>
        <v>0</v>
      </c>
    </row>
    <row r="4254" spans="5:5">
      <c r="E4254" s="559">
        <f>F4254*C4254</f>
        <v>0</v>
      </c>
    </row>
    <row r="4255" spans="5:5">
      <c r="E4255" s="559">
        <f>F4255*C4255</f>
        <v>0</v>
      </c>
    </row>
    <row r="4256" spans="5:5">
      <c r="E4256" s="559">
        <f>F4256*C4256</f>
        <v>0</v>
      </c>
    </row>
    <row r="4257" spans="5:5">
      <c r="E4257" s="559">
        <f>F4257*C4257</f>
        <v>0</v>
      </c>
    </row>
    <row r="4258" spans="5:5">
      <c r="E4258" s="559">
        <f>F4258*C4258</f>
        <v>0</v>
      </c>
    </row>
    <row r="4259" spans="5:5">
      <c r="E4259" s="559">
        <f>F4259*C4259</f>
        <v>0</v>
      </c>
    </row>
    <row r="4260" spans="5:5">
      <c r="E4260" s="559">
        <f>F4260*C4260</f>
        <v>0</v>
      </c>
    </row>
    <row r="4261" spans="5:5">
      <c r="E4261" s="559">
        <f>F4261*C4261</f>
        <v>0</v>
      </c>
    </row>
    <row r="4262" spans="5:5">
      <c r="E4262" s="559">
        <f>F4262*C4262</f>
        <v>0</v>
      </c>
    </row>
    <row r="4263" spans="5:5">
      <c r="E4263" s="559">
        <f>F4263*C4263</f>
        <v>0</v>
      </c>
    </row>
    <row r="4264" spans="5:5">
      <c r="E4264" s="559">
        <f>F4264*C4264</f>
        <v>0</v>
      </c>
    </row>
    <row r="4265" spans="5:5">
      <c r="E4265" s="559">
        <f>F4265*C4265</f>
        <v>0</v>
      </c>
    </row>
    <row r="4266" spans="5:5">
      <c r="E4266" s="559">
        <f>F4266*C4266</f>
        <v>0</v>
      </c>
    </row>
    <row r="4267" spans="5:5">
      <c r="E4267" s="559">
        <f>F4267*C4267</f>
        <v>0</v>
      </c>
    </row>
    <row r="4268" spans="5:5">
      <c r="E4268" s="559">
        <f>F4268*C4268</f>
        <v>0</v>
      </c>
    </row>
    <row r="4269" spans="5:5">
      <c r="E4269" s="559">
        <f>F4269*C4269</f>
        <v>0</v>
      </c>
    </row>
    <row r="4270" spans="5:5">
      <c r="E4270" s="559">
        <f>F4270*C4270</f>
        <v>0</v>
      </c>
    </row>
    <row r="4271" spans="5:5">
      <c r="E4271" s="559">
        <f>F4271*C4271</f>
        <v>0</v>
      </c>
    </row>
    <row r="4272" spans="5:5">
      <c r="E4272" s="559">
        <f>F4272*C4272</f>
        <v>0</v>
      </c>
    </row>
    <row r="4273" spans="5:5">
      <c r="E4273" s="559">
        <f>F4273*C4273</f>
        <v>0</v>
      </c>
    </row>
    <row r="4274" spans="5:5">
      <c r="E4274" s="559">
        <f>F4274*C4274</f>
        <v>0</v>
      </c>
    </row>
    <row r="4275" spans="5:5">
      <c r="E4275" s="559">
        <f>F4275*C4275</f>
        <v>0</v>
      </c>
    </row>
    <row r="4276" spans="5:5">
      <c r="E4276" s="559">
        <f>F4276*C4276</f>
        <v>0</v>
      </c>
    </row>
    <row r="4277" spans="5:5">
      <c r="E4277" s="559">
        <f>F4277*C4277</f>
        <v>0</v>
      </c>
    </row>
    <row r="4278" spans="5:5">
      <c r="E4278" s="559">
        <f>F4278*C4278</f>
        <v>0</v>
      </c>
    </row>
    <row r="4279" spans="5:5">
      <c r="E4279" s="559">
        <f>F4279*C4279</f>
        <v>0</v>
      </c>
    </row>
    <row r="4280" spans="5:5">
      <c r="E4280" s="559">
        <f>F4280*C4280</f>
        <v>0</v>
      </c>
    </row>
    <row r="4281" spans="5:5">
      <c r="E4281" s="559">
        <f>F4281*C4281</f>
        <v>0</v>
      </c>
    </row>
    <row r="4282" spans="5:5">
      <c r="E4282" s="559">
        <f>F4282*C4282</f>
        <v>0</v>
      </c>
    </row>
    <row r="4283" spans="5:5">
      <c r="E4283" s="559">
        <f>F4283*C4283</f>
        <v>0</v>
      </c>
    </row>
    <row r="4284" spans="5:5">
      <c r="E4284" s="559">
        <f>F4284*C4284</f>
        <v>0</v>
      </c>
    </row>
    <row r="4285" spans="5:5">
      <c r="E4285" s="559">
        <f>F4285*C4285</f>
        <v>0</v>
      </c>
    </row>
    <row r="4286" spans="5:5">
      <c r="E4286" s="559">
        <f>F4286*C4286</f>
        <v>0</v>
      </c>
    </row>
    <row r="4287" spans="5:5">
      <c r="E4287" s="559">
        <f>F4287*C4287</f>
        <v>0</v>
      </c>
    </row>
    <row r="4288" spans="5:5">
      <c r="E4288" s="559">
        <f>F4288*C4288</f>
        <v>0</v>
      </c>
    </row>
    <row r="4289" spans="5:5">
      <c r="E4289" s="559">
        <f>F4289*C4289</f>
        <v>0</v>
      </c>
    </row>
    <row r="4290" spans="5:5">
      <c r="E4290" s="559">
        <f>F4290*C4290</f>
        <v>0</v>
      </c>
    </row>
    <row r="4291" spans="5:5">
      <c r="E4291" s="559">
        <f>F4291*C4291</f>
        <v>0</v>
      </c>
    </row>
    <row r="4292" spans="5:5">
      <c r="E4292" s="559">
        <f>F4292*C4292</f>
        <v>0</v>
      </c>
    </row>
    <row r="4293" spans="5:5">
      <c r="E4293" s="559">
        <f>F4293*C4293</f>
        <v>0</v>
      </c>
    </row>
    <row r="4294" spans="5:5">
      <c r="E4294" s="559">
        <f>F4294*C4294</f>
        <v>0</v>
      </c>
    </row>
    <row r="4295" spans="5:5">
      <c r="E4295" s="559">
        <f>F4295*C4295</f>
        <v>0</v>
      </c>
    </row>
    <row r="4296" spans="5:5">
      <c r="E4296" s="559">
        <f>F4296*C4296</f>
        <v>0</v>
      </c>
    </row>
    <row r="4297" spans="5:5">
      <c r="E4297" s="559">
        <f>F4297*C4297</f>
        <v>0</v>
      </c>
    </row>
    <row r="4298" spans="5:5">
      <c r="E4298" s="559">
        <f>F4298*C4298</f>
        <v>0</v>
      </c>
    </row>
    <row r="4299" spans="5:5">
      <c r="E4299" s="559">
        <f>F4299*C4299</f>
        <v>0</v>
      </c>
    </row>
    <row r="4300" spans="5:5">
      <c r="E4300" s="559">
        <f>F4300*C4300</f>
        <v>0</v>
      </c>
    </row>
    <row r="4301" spans="5:5">
      <c r="E4301" s="559">
        <f>F4301*C4301</f>
        <v>0</v>
      </c>
    </row>
    <row r="4302" spans="5:5">
      <c r="E4302" s="559">
        <f>F4302*C4302</f>
        <v>0</v>
      </c>
    </row>
    <row r="4303" spans="5:5">
      <c r="E4303" s="559">
        <f>F4303*C4303</f>
        <v>0</v>
      </c>
    </row>
    <row r="4304" spans="5:5">
      <c r="E4304" s="559">
        <f>F4304*C4304</f>
        <v>0</v>
      </c>
    </row>
    <row r="4305" spans="5:5">
      <c r="E4305" s="559">
        <f>F4305*C4305</f>
        <v>0</v>
      </c>
    </row>
    <row r="4306" spans="5:5">
      <c r="E4306" s="559">
        <f>F4306*C4306</f>
        <v>0</v>
      </c>
    </row>
    <row r="4307" spans="5:5">
      <c r="E4307" s="559">
        <f>F4307*C4307</f>
        <v>0</v>
      </c>
    </row>
    <row r="4308" spans="5:5">
      <c r="E4308" s="559">
        <f>F4308*C4308</f>
        <v>0</v>
      </c>
    </row>
    <row r="4309" spans="5:5">
      <c r="E4309" s="559">
        <f>F4309*C4309</f>
        <v>0</v>
      </c>
    </row>
    <row r="4310" spans="5:5">
      <c r="E4310" s="559">
        <f>F4310*C4310</f>
        <v>0</v>
      </c>
    </row>
    <row r="4311" spans="5:5">
      <c r="E4311" s="559">
        <f>F4311*C4311</f>
        <v>0</v>
      </c>
    </row>
    <row r="4312" spans="5:5">
      <c r="E4312" s="559">
        <f>F4312*C4312</f>
        <v>0</v>
      </c>
    </row>
    <row r="4313" spans="5:5">
      <c r="E4313" s="559">
        <f>F4313*C4313</f>
        <v>0</v>
      </c>
    </row>
    <row r="4314" spans="5:5">
      <c r="E4314" s="559">
        <f>F4314*C4314</f>
        <v>0</v>
      </c>
    </row>
    <row r="4315" spans="5:5">
      <c r="E4315" s="559">
        <f>F4315*C4315</f>
        <v>0</v>
      </c>
    </row>
    <row r="4316" spans="5:5">
      <c r="E4316" s="559">
        <f>F4316*C4316</f>
        <v>0</v>
      </c>
    </row>
    <row r="4317" spans="5:5">
      <c r="E4317" s="559">
        <f>F4317*C4317</f>
        <v>0</v>
      </c>
    </row>
    <row r="4318" spans="5:5">
      <c r="E4318" s="559">
        <f>F4318*C4318</f>
        <v>0</v>
      </c>
    </row>
    <row r="4319" spans="5:5">
      <c r="E4319" s="559">
        <f>F4319*C4319</f>
        <v>0</v>
      </c>
    </row>
    <row r="4320" spans="5:5">
      <c r="E4320" s="559">
        <f>F4320*C4320</f>
        <v>0</v>
      </c>
    </row>
    <row r="4321" spans="5:5">
      <c r="E4321" s="559">
        <f>F4321*C4321</f>
        <v>0</v>
      </c>
    </row>
    <row r="4322" spans="5:5">
      <c r="E4322" s="559">
        <f>F4322*C4322</f>
        <v>0</v>
      </c>
    </row>
    <row r="4323" spans="5:5">
      <c r="E4323" s="559">
        <f>F4323*C4323</f>
        <v>0</v>
      </c>
    </row>
    <row r="4324" spans="5:5">
      <c r="E4324" s="559">
        <f>F4324*C4324</f>
        <v>0</v>
      </c>
    </row>
    <row r="4325" spans="5:5">
      <c r="E4325" s="559">
        <f>F4325*C4325</f>
        <v>0</v>
      </c>
    </row>
    <row r="4326" spans="5:5">
      <c r="E4326" s="559">
        <f>F4326*C4326</f>
        <v>0</v>
      </c>
    </row>
    <row r="4327" spans="5:5">
      <c r="E4327" s="559">
        <f>F4327*C4327</f>
        <v>0</v>
      </c>
    </row>
    <row r="4328" spans="5:5">
      <c r="E4328" s="559">
        <f>F4328*C4328</f>
        <v>0</v>
      </c>
    </row>
    <row r="4329" spans="5:5">
      <c r="E4329" s="559">
        <f>F4329*C4329</f>
        <v>0</v>
      </c>
    </row>
    <row r="4330" spans="5:5">
      <c r="E4330" s="559">
        <f>F4330*C4330</f>
        <v>0</v>
      </c>
    </row>
    <row r="4331" spans="5:5">
      <c r="E4331" s="559">
        <f>F4331*C4331</f>
        <v>0</v>
      </c>
    </row>
    <row r="4332" spans="5:5">
      <c r="E4332" s="559">
        <f>F4332*C4332</f>
        <v>0</v>
      </c>
    </row>
    <row r="4333" spans="5:5">
      <c r="E4333" s="559">
        <f>F4333*C4333</f>
        <v>0</v>
      </c>
    </row>
    <row r="4334" spans="5:5">
      <c r="E4334" s="559">
        <f>F4334*C4334</f>
        <v>0</v>
      </c>
    </row>
    <row r="4335" spans="5:5">
      <c r="E4335" s="559">
        <f>F4335*C4335</f>
        <v>0</v>
      </c>
    </row>
    <row r="4336" spans="5:5">
      <c r="E4336" s="559">
        <f>F4336*C4336</f>
        <v>0</v>
      </c>
    </row>
    <row r="4337" spans="5:5">
      <c r="E4337" s="559">
        <f>F4337*C4337</f>
        <v>0</v>
      </c>
    </row>
    <row r="4338" spans="5:5">
      <c r="E4338" s="559">
        <f>F4338*C4338</f>
        <v>0</v>
      </c>
    </row>
    <row r="4339" spans="5:5">
      <c r="E4339" s="559">
        <f>F4339*C4339</f>
        <v>0</v>
      </c>
    </row>
    <row r="4340" spans="5:5">
      <c r="E4340" s="559">
        <f>F4340*C4340</f>
        <v>0</v>
      </c>
    </row>
    <row r="4341" spans="5:5">
      <c r="E4341" s="559">
        <f>F4341*C4341</f>
        <v>0</v>
      </c>
    </row>
    <row r="4342" spans="5:5">
      <c r="E4342" s="559">
        <f>F4342*C4342</f>
        <v>0</v>
      </c>
    </row>
    <row r="4343" spans="5:5">
      <c r="E4343" s="559">
        <f>F4343*C4343</f>
        <v>0</v>
      </c>
    </row>
    <row r="4344" spans="5:5">
      <c r="E4344" s="559">
        <f>F4344*C4344</f>
        <v>0</v>
      </c>
    </row>
    <row r="4345" spans="5:5">
      <c r="E4345" s="559">
        <f>F4345*C4345</f>
        <v>0</v>
      </c>
    </row>
    <row r="4346" spans="5:5">
      <c r="E4346" s="559">
        <f>F4346*C4346</f>
        <v>0</v>
      </c>
    </row>
    <row r="4347" spans="5:5">
      <c r="E4347" s="559">
        <f>F4347*C4347</f>
        <v>0</v>
      </c>
    </row>
    <row r="4348" spans="5:5">
      <c r="E4348" s="559">
        <f>F4348*C4348</f>
        <v>0</v>
      </c>
    </row>
    <row r="4349" spans="5:5">
      <c r="E4349" s="559">
        <f>F4349*C4349</f>
        <v>0</v>
      </c>
    </row>
    <row r="4350" spans="5:5">
      <c r="E4350" s="559">
        <f>F4350*C4350</f>
        <v>0</v>
      </c>
    </row>
    <row r="4351" spans="5:5">
      <c r="E4351" s="559">
        <f>F4351*C4351</f>
        <v>0</v>
      </c>
    </row>
    <row r="4352" spans="5:5">
      <c r="E4352" s="559">
        <f>F4352*C4352</f>
        <v>0</v>
      </c>
    </row>
    <row r="4353" spans="5:5">
      <c r="E4353" s="559">
        <f>F4353*C4353</f>
        <v>0</v>
      </c>
    </row>
    <row r="4354" spans="5:5">
      <c r="E4354" s="559">
        <f>F4354*C4354</f>
        <v>0</v>
      </c>
    </row>
    <row r="4355" spans="5:5">
      <c r="E4355" s="559">
        <f>F4355*C4355</f>
        <v>0</v>
      </c>
    </row>
    <row r="4356" spans="5:5">
      <c r="E4356" s="559">
        <f>F4356*C4356</f>
        <v>0</v>
      </c>
    </row>
    <row r="4357" spans="5:5">
      <c r="E4357" s="559">
        <f>F4357*C4357</f>
        <v>0</v>
      </c>
    </row>
    <row r="4358" spans="5:5">
      <c r="E4358" s="559">
        <f>F4358*C4358</f>
        <v>0</v>
      </c>
    </row>
    <row r="4359" spans="5:5">
      <c r="E4359" s="559">
        <f>F4359*C4359</f>
        <v>0</v>
      </c>
    </row>
    <row r="4360" spans="5:5">
      <c r="E4360" s="559">
        <f>F4360*C4360</f>
        <v>0</v>
      </c>
    </row>
    <row r="4361" spans="5:5">
      <c r="E4361" s="559">
        <f>F4361*C4361</f>
        <v>0</v>
      </c>
    </row>
    <row r="4362" spans="5:5">
      <c r="E4362" s="559">
        <f>F4362*C4362</f>
        <v>0</v>
      </c>
    </row>
    <row r="4363" spans="5:5">
      <c r="E4363" s="559">
        <f>F4363*C4363</f>
        <v>0</v>
      </c>
    </row>
    <row r="4364" spans="5:5">
      <c r="E4364" s="559">
        <f>F4364*C4364</f>
        <v>0</v>
      </c>
    </row>
    <row r="4365" spans="5:5">
      <c r="E4365" s="559">
        <f>F4365*C4365</f>
        <v>0</v>
      </c>
    </row>
    <row r="4366" spans="5:5">
      <c r="E4366" s="559">
        <f>F4366*C4366</f>
        <v>0</v>
      </c>
    </row>
    <row r="4367" spans="5:5">
      <c r="E4367" s="559">
        <f>F4367*C4367</f>
        <v>0</v>
      </c>
    </row>
    <row r="4368" spans="5:5">
      <c r="E4368" s="559">
        <f>F4368*C4368</f>
        <v>0</v>
      </c>
    </row>
    <row r="4369" spans="5:5">
      <c r="E4369" s="559">
        <f>F4369*C4369</f>
        <v>0</v>
      </c>
    </row>
    <row r="4370" spans="5:5">
      <c r="E4370" s="559">
        <f>F4370*C4370</f>
        <v>0</v>
      </c>
    </row>
    <row r="4371" spans="5:5">
      <c r="E4371" s="559">
        <f>F4371*C4371</f>
        <v>0</v>
      </c>
    </row>
    <row r="4372" spans="5:5">
      <c r="E4372" s="559">
        <f>F4372*C4372</f>
        <v>0</v>
      </c>
    </row>
    <row r="4373" spans="5:5">
      <c r="E4373" s="559">
        <f>F4373*C4373</f>
        <v>0</v>
      </c>
    </row>
    <row r="4374" spans="5:5">
      <c r="E4374" s="559">
        <f>F4374*C4374</f>
        <v>0</v>
      </c>
    </row>
    <row r="4375" spans="5:5">
      <c r="E4375" s="559">
        <f>F4375*C4375</f>
        <v>0</v>
      </c>
    </row>
    <row r="4376" spans="5:5">
      <c r="E4376" s="559">
        <f>F4376*C4376</f>
        <v>0</v>
      </c>
    </row>
    <row r="4377" spans="5:5">
      <c r="E4377" s="559">
        <f>F4377*C4377</f>
        <v>0</v>
      </c>
    </row>
    <row r="4378" spans="5:5">
      <c r="E4378" s="559">
        <f>F4378*C4378</f>
        <v>0</v>
      </c>
    </row>
    <row r="4379" spans="5:5">
      <c r="E4379" s="559">
        <f>F4379*C4379</f>
        <v>0</v>
      </c>
    </row>
    <row r="4380" spans="5:5">
      <c r="E4380" s="559">
        <f>F4380*C4380</f>
        <v>0</v>
      </c>
    </row>
    <row r="4381" spans="5:5">
      <c r="E4381" s="559">
        <f>F4381*C4381</f>
        <v>0</v>
      </c>
    </row>
    <row r="4382" spans="5:5">
      <c r="E4382" s="559">
        <f>F4382*C4382</f>
        <v>0</v>
      </c>
    </row>
    <row r="4383" spans="5:5">
      <c r="E4383" s="559">
        <f>F4383*C4383</f>
        <v>0</v>
      </c>
    </row>
    <row r="4384" spans="5:5">
      <c r="E4384" s="559">
        <f>F4384*C4384</f>
        <v>0</v>
      </c>
    </row>
    <row r="4385" spans="5:5">
      <c r="E4385" s="559">
        <f>F4385*C4385</f>
        <v>0</v>
      </c>
    </row>
    <row r="4386" spans="5:5">
      <c r="E4386" s="559">
        <f>F4386*C4386</f>
        <v>0</v>
      </c>
    </row>
    <row r="4387" spans="5:5">
      <c r="E4387" s="559">
        <f>F4387*C4387</f>
        <v>0</v>
      </c>
    </row>
    <row r="4388" spans="5:5">
      <c r="E4388" s="559">
        <f>F4388*C4388</f>
        <v>0</v>
      </c>
    </row>
    <row r="4389" spans="5:5">
      <c r="E4389" s="559">
        <f>F4389*C4389</f>
        <v>0</v>
      </c>
    </row>
    <row r="4390" spans="5:5">
      <c r="E4390" s="559">
        <f>F4390*C4390</f>
        <v>0</v>
      </c>
    </row>
    <row r="4391" spans="5:5">
      <c r="E4391" s="559">
        <f>F4391*C4391</f>
        <v>0</v>
      </c>
    </row>
    <row r="4392" spans="5:5">
      <c r="E4392" s="559">
        <f>F4392*C4392</f>
        <v>0</v>
      </c>
    </row>
    <row r="4393" spans="5:5">
      <c r="E4393" s="559">
        <f>F4393*C4393</f>
        <v>0</v>
      </c>
    </row>
    <row r="4394" spans="5:5">
      <c r="E4394" s="559">
        <f>F4394*C4394</f>
        <v>0</v>
      </c>
    </row>
    <row r="4395" spans="5:5">
      <c r="E4395" s="559">
        <f>F4395*C4395</f>
        <v>0</v>
      </c>
    </row>
    <row r="4396" spans="5:5">
      <c r="E4396" s="559">
        <f>F4396*C4396</f>
        <v>0</v>
      </c>
    </row>
    <row r="4397" spans="5:5">
      <c r="E4397" s="559">
        <f>F4397*C4397</f>
        <v>0</v>
      </c>
    </row>
    <row r="4398" spans="5:5">
      <c r="E4398" s="559">
        <f>F4398*C4398</f>
        <v>0</v>
      </c>
    </row>
    <row r="4399" spans="5:5">
      <c r="E4399" s="559">
        <f>F4399*C4399</f>
        <v>0</v>
      </c>
    </row>
    <row r="4400" spans="5:5">
      <c r="E4400" s="559">
        <f>F4400*C4400</f>
        <v>0</v>
      </c>
    </row>
    <row r="4401" spans="5:5">
      <c r="E4401" s="559">
        <f>F4401*C4401</f>
        <v>0</v>
      </c>
    </row>
    <row r="4402" spans="5:5">
      <c r="E4402" s="559">
        <f>F4402*C4402</f>
        <v>0</v>
      </c>
    </row>
    <row r="4403" spans="5:5">
      <c r="E4403" s="559">
        <f>F4403*C4403</f>
        <v>0</v>
      </c>
    </row>
    <row r="4404" spans="5:5">
      <c r="E4404" s="559">
        <f>F4404*C4404</f>
        <v>0</v>
      </c>
    </row>
    <row r="4405" spans="5:5">
      <c r="E4405" s="559">
        <f>F4405*C4405</f>
        <v>0</v>
      </c>
    </row>
    <row r="4406" spans="5:5">
      <c r="E4406" s="559">
        <f>F4406*C4406</f>
        <v>0</v>
      </c>
    </row>
    <row r="4407" spans="5:5">
      <c r="E4407" s="559">
        <f>F4407*C4407</f>
        <v>0</v>
      </c>
    </row>
    <row r="4408" spans="5:5">
      <c r="E4408" s="559">
        <f>F4408*C4408</f>
        <v>0</v>
      </c>
    </row>
    <row r="4409" spans="5:5">
      <c r="E4409" s="559">
        <f>F4409*C4409</f>
        <v>0</v>
      </c>
    </row>
    <row r="4410" spans="5:5">
      <c r="E4410" s="559">
        <f>F4410*C4410</f>
        <v>0</v>
      </c>
    </row>
    <row r="4411" spans="5:5">
      <c r="E4411" s="559">
        <f>F4411*C4411</f>
        <v>0</v>
      </c>
    </row>
    <row r="4412" spans="5:5">
      <c r="E4412" s="559">
        <f>F4412*C4412</f>
        <v>0</v>
      </c>
    </row>
    <row r="4413" spans="5:5">
      <c r="E4413" s="559">
        <f>F4413*C4413</f>
        <v>0</v>
      </c>
    </row>
    <row r="4414" spans="5:5">
      <c r="E4414" s="559">
        <f>F4414*C4414</f>
        <v>0</v>
      </c>
    </row>
    <row r="4415" spans="5:5">
      <c r="E4415" s="559">
        <f>F4415*C4415</f>
        <v>0</v>
      </c>
    </row>
    <row r="4416" spans="5:5">
      <c r="E4416" s="559">
        <f>F4416*C4416</f>
        <v>0</v>
      </c>
    </row>
    <row r="4417" spans="5:5">
      <c r="E4417" s="559">
        <f>F4417*C4417</f>
        <v>0</v>
      </c>
    </row>
    <row r="4418" spans="5:5">
      <c r="E4418" s="559">
        <f>F4418*C4418</f>
        <v>0</v>
      </c>
    </row>
    <row r="4419" spans="5:5">
      <c r="E4419" s="559">
        <f>F4419*C4419</f>
        <v>0</v>
      </c>
    </row>
    <row r="4420" spans="5:5">
      <c r="E4420" s="559">
        <f>F4420*C4420</f>
        <v>0</v>
      </c>
    </row>
    <row r="4421" spans="5:5">
      <c r="E4421" s="559">
        <f>F4421*C4421</f>
        <v>0</v>
      </c>
    </row>
    <row r="4422" spans="5:5">
      <c r="E4422" s="559">
        <f>F4422*C4422</f>
        <v>0</v>
      </c>
    </row>
    <row r="4423" spans="5:5">
      <c r="E4423" s="559">
        <f>F4423*C4423</f>
        <v>0</v>
      </c>
    </row>
    <row r="4424" spans="5:5">
      <c r="E4424" s="559">
        <f>F4424*C4424</f>
        <v>0</v>
      </c>
    </row>
    <row r="4425" spans="5:5">
      <c r="E4425" s="559">
        <f>F4425*C4425</f>
        <v>0</v>
      </c>
    </row>
    <row r="4426" spans="5:5">
      <c r="E4426" s="559">
        <f>F4426*C4426</f>
        <v>0</v>
      </c>
    </row>
    <row r="4427" spans="5:5">
      <c r="E4427" s="559">
        <f>F4427*C4427</f>
        <v>0</v>
      </c>
    </row>
    <row r="4428" spans="5:5">
      <c r="E4428" s="559">
        <f>F4428*C4428</f>
        <v>0</v>
      </c>
    </row>
    <row r="4429" spans="5:5">
      <c r="E4429" s="559">
        <f>F4429*C4429</f>
        <v>0</v>
      </c>
    </row>
    <row r="4430" spans="5:5">
      <c r="E4430" s="559">
        <f>F4430*C4430</f>
        <v>0</v>
      </c>
    </row>
    <row r="4431" spans="5:5">
      <c r="E4431" s="559">
        <f>F4431*C4431</f>
        <v>0</v>
      </c>
    </row>
    <row r="4432" spans="5:5">
      <c r="E4432" s="559">
        <f>F4432*C4432</f>
        <v>0</v>
      </c>
    </row>
    <row r="4433" spans="5:5">
      <c r="E4433" s="559">
        <f>F4433*C4433</f>
        <v>0</v>
      </c>
    </row>
    <row r="4434" spans="5:5">
      <c r="E4434" s="559">
        <f>F4434*C4434</f>
        <v>0</v>
      </c>
    </row>
    <row r="4435" spans="5:5">
      <c r="E4435" s="559">
        <f>F4435*C4435</f>
        <v>0</v>
      </c>
    </row>
    <row r="4436" spans="5:5">
      <c r="E4436" s="559">
        <f>F4436*C4436</f>
        <v>0</v>
      </c>
    </row>
    <row r="4437" spans="5:5">
      <c r="E4437" s="559">
        <f>F4437*C4437</f>
        <v>0</v>
      </c>
    </row>
    <row r="4438" spans="5:5">
      <c r="E4438" s="559">
        <f>F4438*C4438</f>
        <v>0</v>
      </c>
    </row>
    <row r="4439" spans="5:5">
      <c r="E4439" s="559">
        <f>F4439*C4439</f>
        <v>0</v>
      </c>
    </row>
    <row r="4440" spans="5:5">
      <c r="E4440" s="559">
        <f>F4440*C4440</f>
        <v>0</v>
      </c>
    </row>
    <row r="4441" spans="5:5">
      <c r="E4441" s="559">
        <f>F4441*C4441</f>
        <v>0</v>
      </c>
    </row>
    <row r="4442" spans="5:5">
      <c r="E4442" s="559">
        <f>F4442*C4442</f>
        <v>0</v>
      </c>
    </row>
    <row r="4443" spans="5:5">
      <c r="E4443" s="559">
        <f>F4443*C4443</f>
        <v>0</v>
      </c>
    </row>
    <row r="4444" spans="5:5">
      <c r="E4444" s="559">
        <f>F4444*C4444</f>
        <v>0</v>
      </c>
    </row>
    <row r="4445" spans="5:5">
      <c r="E4445" s="559">
        <f>F4445*C4445</f>
        <v>0</v>
      </c>
    </row>
    <row r="4446" spans="5:5">
      <c r="E4446" s="559">
        <f>F4446*C4446</f>
        <v>0</v>
      </c>
    </row>
    <row r="4447" spans="5:5">
      <c r="E4447" s="559">
        <f>F4447*C4447</f>
        <v>0</v>
      </c>
    </row>
    <row r="4448" spans="5:5">
      <c r="E4448" s="559">
        <f>F4448*C4448</f>
        <v>0</v>
      </c>
    </row>
    <row r="4449" spans="5:5">
      <c r="E4449" s="559">
        <f>F4449*C4449</f>
        <v>0</v>
      </c>
    </row>
    <row r="4450" spans="5:5">
      <c r="E4450" s="559">
        <f>F4450*C4450</f>
        <v>0</v>
      </c>
    </row>
    <row r="4451" spans="5:5">
      <c r="E4451" s="559">
        <f>F4451*C4451</f>
        <v>0</v>
      </c>
    </row>
    <row r="4452" spans="5:5">
      <c r="E4452" s="559">
        <f>F4452*C4452</f>
        <v>0</v>
      </c>
    </row>
    <row r="4453" spans="5:5">
      <c r="E4453" s="559">
        <f>F4453*C4453</f>
        <v>0</v>
      </c>
    </row>
    <row r="4454" spans="5:5">
      <c r="E4454" s="559">
        <f>F4454*C4454</f>
        <v>0</v>
      </c>
    </row>
    <row r="4455" spans="5:5">
      <c r="E4455" s="559">
        <f>F4455*C4455</f>
        <v>0</v>
      </c>
    </row>
    <row r="4456" spans="5:5">
      <c r="E4456" s="559">
        <f>F4456*C4456</f>
        <v>0</v>
      </c>
    </row>
    <row r="4457" spans="5:5">
      <c r="E4457" s="559">
        <f>F4457*C4457</f>
        <v>0</v>
      </c>
    </row>
    <row r="4458" spans="5:5">
      <c r="E4458" s="559">
        <f>F4458*C4458</f>
        <v>0</v>
      </c>
    </row>
    <row r="4459" spans="5:5">
      <c r="E4459" s="559">
        <f>F4459*C4459</f>
        <v>0</v>
      </c>
    </row>
    <row r="4460" spans="5:5">
      <c r="E4460" s="559">
        <f>F4460*C4460</f>
        <v>0</v>
      </c>
    </row>
    <row r="4461" spans="5:5">
      <c r="E4461" s="559">
        <f>F4461*C4461</f>
        <v>0</v>
      </c>
    </row>
    <row r="4462" spans="5:5">
      <c r="E4462" s="559">
        <f>F4462*C4462</f>
        <v>0</v>
      </c>
    </row>
    <row r="4463" spans="5:5">
      <c r="E4463" s="559">
        <f>F4463*C4463</f>
        <v>0</v>
      </c>
    </row>
    <row r="4464" spans="5:5">
      <c r="E4464" s="559">
        <f>F4464*C4464</f>
        <v>0</v>
      </c>
    </row>
    <row r="4465" spans="5:5">
      <c r="E4465" s="559">
        <f>F4465*C4465</f>
        <v>0</v>
      </c>
    </row>
    <row r="4466" spans="5:5">
      <c r="E4466" s="559">
        <f>F4466*C4466</f>
        <v>0</v>
      </c>
    </row>
    <row r="4467" spans="5:5">
      <c r="E4467" s="559">
        <f>F4467*C4467</f>
        <v>0</v>
      </c>
    </row>
    <row r="4468" spans="5:5">
      <c r="E4468" s="559">
        <f>F4468*C4468</f>
        <v>0</v>
      </c>
    </row>
    <row r="4469" spans="5:5">
      <c r="E4469" s="559">
        <f>F4469*C4469</f>
        <v>0</v>
      </c>
    </row>
    <row r="4470" spans="5:5">
      <c r="E4470" s="559">
        <f>F4470*C4470</f>
        <v>0</v>
      </c>
    </row>
    <row r="4471" spans="5:5">
      <c r="E4471" s="559">
        <f>F4471*C4471</f>
        <v>0</v>
      </c>
    </row>
    <row r="4472" spans="5:5">
      <c r="E4472" s="559">
        <f>F4472*C4472</f>
        <v>0</v>
      </c>
    </row>
    <row r="4473" spans="5:5">
      <c r="E4473" s="559">
        <f>F4473*C4473</f>
        <v>0</v>
      </c>
    </row>
    <row r="4474" spans="5:5">
      <c r="E4474" s="559">
        <f>F4474*C4474</f>
        <v>0</v>
      </c>
    </row>
    <row r="4475" spans="5:5">
      <c r="E4475" s="559">
        <f>F4475*C4475</f>
        <v>0</v>
      </c>
    </row>
    <row r="4476" spans="5:5">
      <c r="E4476" s="559">
        <f>F4476*C4476</f>
        <v>0</v>
      </c>
    </row>
    <row r="4477" spans="5:5">
      <c r="E4477" s="559">
        <f>F4477*C4477</f>
        <v>0</v>
      </c>
    </row>
    <row r="4478" spans="5:5">
      <c r="E4478" s="559">
        <f>F4478*C4478</f>
        <v>0</v>
      </c>
    </row>
    <row r="4479" spans="5:5">
      <c r="E4479" s="559">
        <f>F4479*C4479</f>
        <v>0</v>
      </c>
    </row>
    <row r="4480" spans="5:5">
      <c r="E4480" s="559">
        <f>F4480*C4480</f>
        <v>0</v>
      </c>
    </row>
    <row r="4481" spans="5:5">
      <c r="E4481" s="559">
        <f>F4481*C4481</f>
        <v>0</v>
      </c>
    </row>
    <row r="4482" spans="5:5">
      <c r="E4482" s="559">
        <f>F4482*C4482</f>
        <v>0</v>
      </c>
    </row>
    <row r="4483" spans="5:5">
      <c r="E4483" s="559">
        <f>F4483*C4483</f>
        <v>0</v>
      </c>
    </row>
    <row r="4484" spans="5:5">
      <c r="E4484" s="559">
        <f>F4484*C4484</f>
        <v>0</v>
      </c>
    </row>
    <row r="4485" spans="5:5">
      <c r="E4485" s="559">
        <f>F4485*C4485</f>
        <v>0</v>
      </c>
    </row>
    <row r="4486" spans="5:5">
      <c r="E4486" s="559">
        <f>F4486*C4486</f>
        <v>0</v>
      </c>
    </row>
    <row r="4487" spans="5:5">
      <c r="E4487" s="559">
        <f>F4487*C4487</f>
        <v>0</v>
      </c>
    </row>
    <row r="4488" spans="5:5">
      <c r="E4488" s="559">
        <f>F4488*C4488</f>
        <v>0</v>
      </c>
    </row>
    <row r="4489" spans="5:5">
      <c r="E4489" s="559">
        <f>F4489*C4489</f>
        <v>0</v>
      </c>
    </row>
    <row r="4490" spans="5:5">
      <c r="E4490" s="559">
        <f>F4490*C4490</f>
        <v>0</v>
      </c>
    </row>
    <row r="4491" spans="5:5">
      <c r="E4491" s="559">
        <f>F4491*C4491</f>
        <v>0</v>
      </c>
    </row>
    <row r="4492" spans="5:5">
      <c r="E4492" s="559">
        <f>F4492*C4492</f>
        <v>0</v>
      </c>
    </row>
    <row r="4493" spans="5:5">
      <c r="E4493" s="559">
        <f>F4493*C4493</f>
        <v>0</v>
      </c>
    </row>
    <row r="4494" spans="5:5">
      <c r="E4494" s="559">
        <f>F4494*C4494</f>
        <v>0</v>
      </c>
    </row>
    <row r="4495" spans="5:5">
      <c r="E4495" s="559">
        <f>F4495*C4495</f>
        <v>0</v>
      </c>
    </row>
    <row r="4496" spans="5:5">
      <c r="E4496" s="559">
        <f>F4496*C4496</f>
        <v>0</v>
      </c>
    </row>
    <row r="4497" spans="5:5">
      <c r="E4497" s="559">
        <f>F4497*C4497</f>
        <v>0</v>
      </c>
    </row>
    <row r="4498" spans="5:5">
      <c r="E4498" s="559">
        <f>F4498*C4498</f>
        <v>0</v>
      </c>
    </row>
    <row r="4499" spans="5:5">
      <c r="E4499" s="559">
        <f>F4499*C4499</f>
        <v>0</v>
      </c>
    </row>
    <row r="4500" spans="5:5">
      <c r="E4500" s="559">
        <f>F4500*C4500</f>
        <v>0</v>
      </c>
    </row>
    <row r="4501" spans="5:5">
      <c r="E4501" s="559">
        <f>F4501*C4501</f>
        <v>0</v>
      </c>
    </row>
    <row r="4502" spans="5:5">
      <c r="E4502" s="559">
        <f>F4502*C4502</f>
        <v>0</v>
      </c>
    </row>
    <row r="4503" spans="5:5">
      <c r="E4503" s="559">
        <f>F4503*C4503</f>
        <v>0</v>
      </c>
    </row>
    <row r="4504" spans="5:5">
      <c r="E4504" s="559">
        <f>F4504*C4504</f>
        <v>0</v>
      </c>
    </row>
    <row r="4505" spans="5:5">
      <c r="E4505" s="559">
        <f>F4505*C4505</f>
        <v>0</v>
      </c>
    </row>
    <row r="4506" spans="5:5">
      <c r="E4506" s="559">
        <f>F4506*C4506</f>
        <v>0</v>
      </c>
    </row>
    <row r="4507" spans="5:5">
      <c r="E4507" s="559">
        <f>F4507*C4507</f>
        <v>0</v>
      </c>
    </row>
    <row r="4508" spans="5:5">
      <c r="E4508" s="559">
        <f>F4508*C4508</f>
        <v>0</v>
      </c>
    </row>
    <row r="4509" spans="5:5">
      <c r="E4509" s="559">
        <f>F4509*C4509</f>
        <v>0</v>
      </c>
    </row>
    <row r="4510" spans="5:5">
      <c r="E4510" s="559">
        <f>F4510*C4510</f>
        <v>0</v>
      </c>
    </row>
    <row r="4511" spans="5:5">
      <c r="E4511" s="559">
        <f>F4511*C4511</f>
        <v>0</v>
      </c>
    </row>
    <row r="4512" spans="5:5">
      <c r="E4512" s="559">
        <f>F4512*C4512</f>
        <v>0</v>
      </c>
    </row>
    <row r="4513" spans="5:5">
      <c r="E4513" s="559">
        <f>F4513*C4513</f>
        <v>0</v>
      </c>
    </row>
    <row r="4514" spans="5:5">
      <c r="E4514" s="559">
        <f>F4514*C4514</f>
        <v>0</v>
      </c>
    </row>
    <row r="4515" spans="5:5">
      <c r="E4515" s="559">
        <f>F4515*C4515</f>
        <v>0</v>
      </c>
    </row>
    <row r="4516" spans="5:5">
      <c r="E4516" s="559">
        <f>F4516*C4516</f>
        <v>0</v>
      </c>
    </row>
    <row r="4517" spans="5:5">
      <c r="E4517" s="559">
        <f>F4517*C4517</f>
        <v>0</v>
      </c>
    </row>
    <row r="4518" spans="5:5">
      <c r="E4518" s="559">
        <f>F4518*C4518</f>
        <v>0</v>
      </c>
    </row>
    <row r="4519" spans="5:5">
      <c r="E4519" s="559">
        <f>F4519*C4519</f>
        <v>0</v>
      </c>
    </row>
    <row r="4520" spans="5:5">
      <c r="E4520" s="559">
        <f>F4520*C4520</f>
        <v>0</v>
      </c>
    </row>
    <row r="4521" spans="5:5">
      <c r="E4521" s="559">
        <f>F4521*C4521</f>
        <v>0</v>
      </c>
    </row>
    <row r="4522" spans="5:5">
      <c r="E4522" s="559">
        <f>F4522*C4522</f>
        <v>0</v>
      </c>
    </row>
    <row r="4523" spans="5:5">
      <c r="E4523" s="559">
        <f>F4523*C4523</f>
        <v>0</v>
      </c>
    </row>
    <row r="4524" spans="5:5">
      <c r="E4524" s="559">
        <f>F4524*C4524</f>
        <v>0</v>
      </c>
    </row>
    <row r="4525" spans="5:5">
      <c r="E4525" s="559">
        <f>F4525*C4525</f>
        <v>0</v>
      </c>
    </row>
    <row r="4526" spans="5:5">
      <c r="E4526" s="559">
        <f>F4526*C4526</f>
        <v>0</v>
      </c>
    </row>
    <row r="4527" spans="5:5">
      <c r="E4527" s="559">
        <f>F4527*C4527</f>
        <v>0</v>
      </c>
    </row>
    <row r="4528" spans="5:5">
      <c r="E4528" s="559">
        <f>F4528*C4528</f>
        <v>0</v>
      </c>
    </row>
    <row r="4529" spans="5:5">
      <c r="E4529" s="559">
        <f>F4529*C4529</f>
        <v>0</v>
      </c>
    </row>
    <row r="4530" spans="5:5">
      <c r="E4530" s="559">
        <f>F4530*C4530</f>
        <v>0</v>
      </c>
    </row>
    <row r="4531" spans="5:5">
      <c r="E4531" s="559">
        <f>F4531*C4531</f>
        <v>0</v>
      </c>
    </row>
    <row r="4532" spans="5:5">
      <c r="E4532" s="559">
        <f>F4532*C4532</f>
        <v>0</v>
      </c>
    </row>
    <row r="4533" spans="5:5">
      <c r="E4533" s="559">
        <f>F4533*C4533</f>
        <v>0</v>
      </c>
    </row>
    <row r="4534" spans="5:5">
      <c r="E4534" s="559">
        <f>F4534*C4534</f>
        <v>0</v>
      </c>
    </row>
    <row r="4535" spans="5:5">
      <c r="E4535" s="559">
        <f>F4535*C4535</f>
        <v>0</v>
      </c>
    </row>
    <row r="4536" spans="5:5">
      <c r="E4536" s="559">
        <f>F4536*C4536</f>
        <v>0</v>
      </c>
    </row>
    <row r="4537" spans="5:5">
      <c r="E4537" s="559">
        <f>F4537*C4537</f>
        <v>0</v>
      </c>
    </row>
    <row r="4538" spans="5:5">
      <c r="E4538" s="559">
        <f>F4538*C4538</f>
        <v>0</v>
      </c>
    </row>
    <row r="4539" spans="5:5">
      <c r="E4539" s="559">
        <f>F4539*C4539</f>
        <v>0</v>
      </c>
    </row>
    <row r="4540" spans="5:5">
      <c r="E4540" s="559">
        <f>F4540*C4540</f>
        <v>0</v>
      </c>
    </row>
    <row r="4541" spans="5:5">
      <c r="E4541" s="559">
        <f>F4541*C4541</f>
        <v>0</v>
      </c>
    </row>
    <row r="4542" spans="5:5">
      <c r="E4542" s="559">
        <f>F4542*C4542</f>
        <v>0</v>
      </c>
    </row>
    <row r="4543" spans="5:5">
      <c r="E4543" s="559">
        <f>F4543*C4543</f>
        <v>0</v>
      </c>
    </row>
    <row r="4544" spans="5:5">
      <c r="E4544" s="559">
        <f>F4544*C4544</f>
        <v>0</v>
      </c>
    </row>
    <row r="4545" spans="5:5">
      <c r="E4545" s="559">
        <f>F4545*C4545</f>
        <v>0</v>
      </c>
    </row>
    <row r="4546" spans="5:5">
      <c r="E4546" s="559">
        <f>F4546*C4546</f>
        <v>0</v>
      </c>
    </row>
    <row r="4547" spans="5:5">
      <c r="E4547" s="559">
        <f>F4547*C4547</f>
        <v>0</v>
      </c>
    </row>
    <row r="4548" spans="5:5">
      <c r="E4548" s="559">
        <f>F4548*C4548</f>
        <v>0</v>
      </c>
    </row>
    <row r="4549" spans="5:5">
      <c r="E4549" s="559">
        <f>F4549*C4549</f>
        <v>0</v>
      </c>
    </row>
    <row r="4550" spans="5:5">
      <c r="E4550" s="559">
        <f>F4550*C4550</f>
        <v>0</v>
      </c>
    </row>
    <row r="4551" spans="5:5">
      <c r="E4551" s="559">
        <f>F4551*C4551</f>
        <v>0</v>
      </c>
    </row>
    <row r="4552" spans="5:5">
      <c r="E4552" s="559">
        <f>F4552*C4552</f>
        <v>0</v>
      </c>
    </row>
    <row r="4553" spans="5:5">
      <c r="E4553" s="559">
        <f>F4553*C4553</f>
        <v>0</v>
      </c>
    </row>
    <row r="4554" spans="5:5">
      <c r="E4554" s="559">
        <f>F4554*C4554</f>
        <v>0</v>
      </c>
    </row>
    <row r="4555" spans="5:5">
      <c r="E4555" s="559">
        <f>F4555*C4555</f>
        <v>0</v>
      </c>
    </row>
    <row r="4556" spans="5:5">
      <c r="E4556" s="559">
        <f>F4556*C4556</f>
        <v>0</v>
      </c>
    </row>
    <row r="4557" spans="5:5">
      <c r="E4557" s="559">
        <f>F4557*C4557</f>
        <v>0</v>
      </c>
    </row>
    <row r="4558" spans="5:5">
      <c r="E4558" s="559">
        <f>F4558*C4558</f>
        <v>0</v>
      </c>
    </row>
    <row r="4559" spans="5:5">
      <c r="E4559" s="559">
        <f>F4559*C4559</f>
        <v>0</v>
      </c>
    </row>
    <row r="4560" spans="5:5">
      <c r="E4560" s="559">
        <f>F4560*C4560</f>
        <v>0</v>
      </c>
    </row>
    <row r="4561" spans="5:5">
      <c r="E4561" s="559">
        <f>F4561*C4561</f>
        <v>0</v>
      </c>
    </row>
    <row r="4562" spans="5:5">
      <c r="E4562" s="559">
        <f>F4562*C4562</f>
        <v>0</v>
      </c>
    </row>
    <row r="4563" spans="5:5">
      <c r="E4563" s="559">
        <f>F4563*C4563</f>
        <v>0</v>
      </c>
    </row>
    <row r="4564" spans="5:5">
      <c r="E4564" s="559">
        <f>F4564*C4564</f>
        <v>0</v>
      </c>
    </row>
    <row r="4565" spans="5:5">
      <c r="E4565" s="559">
        <f>F4565*C4565</f>
        <v>0</v>
      </c>
    </row>
    <row r="4566" spans="5:5">
      <c r="E4566" s="559">
        <f>F4566*C4566</f>
        <v>0</v>
      </c>
    </row>
    <row r="4567" spans="5:5">
      <c r="E4567" s="559">
        <f>F4567*C4567</f>
        <v>0</v>
      </c>
    </row>
    <row r="4568" spans="5:5">
      <c r="E4568" s="559">
        <f>F4568*C4568</f>
        <v>0</v>
      </c>
    </row>
    <row r="4569" spans="5:5">
      <c r="E4569" s="559">
        <f>F4569*C4569</f>
        <v>0</v>
      </c>
    </row>
    <row r="4570" spans="5:5">
      <c r="E4570" s="559">
        <f>F4570*C4570</f>
        <v>0</v>
      </c>
    </row>
    <row r="4571" spans="5:5">
      <c r="E4571" s="559">
        <f>F4571*C4571</f>
        <v>0</v>
      </c>
    </row>
    <row r="4572" spans="5:5">
      <c r="E4572" s="559">
        <f>F4572*C4572</f>
        <v>0</v>
      </c>
    </row>
    <row r="4573" spans="5:5">
      <c r="E4573" s="559">
        <f>F4573*C4573</f>
        <v>0</v>
      </c>
    </row>
    <row r="4574" spans="5:5">
      <c r="E4574" s="559">
        <f>F4574*C4574</f>
        <v>0</v>
      </c>
    </row>
    <row r="4575" spans="5:5">
      <c r="E4575" s="559">
        <f>F4575*C4575</f>
        <v>0</v>
      </c>
    </row>
    <row r="4576" spans="5:5">
      <c r="E4576" s="559">
        <f>F4576*C4576</f>
        <v>0</v>
      </c>
    </row>
    <row r="4577" spans="5:5">
      <c r="E4577" s="559">
        <f>F4577*C4577</f>
        <v>0</v>
      </c>
    </row>
    <row r="4578" spans="5:5">
      <c r="E4578" s="559">
        <f>F4578*C4578</f>
        <v>0</v>
      </c>
    </row>
    <row r="4579" spans="5:5">
      <c r="E4579" s="559">
        <f>F4579*C4579</f>
        <v>0</v>
      </c>
    </row>
    <row r="4580" spans="5:5">
      <c r="E4580" s="559">
        <f>F4580*C4580</f>
        <v>0</v>
      </c>
    </row>
    <row r="4581" spans="5:5">
      <c r="E4581" s="559">
        <f>F4581*C4581</f>
        <v>0</v>
      </c>
    </row>
    <row r="4582" spans="5:5">
      <c r="E4582" s="559">
        <f>F4582*C4582</f>
        <v>0</v>
      </c>
    </row>
    <row r="4583" spans="5:5">
      <c r="E4583" s="559">
        <f>F4583*C4583</f>
        <v>0</v>
      </c>
    </row>
    <row r="4584" spans="5:5">
      <c r="E4584" s="559">
        <f>F4584*C4584</f>
        <v>0</v>
      </c>
    </row>
    <row r="4585" spans="5:5">
      <c r="E4585" s="559">
        <f>F4585*C4585</f>
        <v>0</v>
      </c>
    </row>
    <row r="4586" spans="5:5">
      <c r="E4586" s="559">
        <f>F4586*C4586</f>
        <v>0</v>
      </c>
    </row>
    <row r="4587" spans="5:5">
      <c r="E4587" s="559">
        <f>F4587*C4587</f>
        <v>0</v>
      </c>
    </row>
    <row r="4588" spans="5:5">
      <c r="E4588" s="559">
        <f>F4588*C4588</f>
        <v>0</v>
      </c>
    </row>
    <row r="4589" spans="5:5">
      <c r="E4589" s="559">
        <f>F4589*C4589</f>
        <v>0</v>
      </c>
    </row>
    <row r="4590" spans="5:5">
      <c r="E4590" s="559">
        <f>F4590*C4590</f>
        <v>0</v>
      </c>
    </row>
    <row r="4591" spans="5:5">
      <c r="E4591" s="559">
        <f>F4591*C4591</f>
        <v>0</v>
      </c>
    </row>
    <row r="4592" spans="5:5">
      <c r="E4592" s="559">
        <f>F4592*C4592</f>
        <v>0</v>
      </c>
    </row>
    <row r="4593" spans="5:5">
      <c r="E4593" s="559">
        <f>F4593*C4593</f>
        <v>0</v>
      </c>
    </row>
    <row r="4594" spans="5:5">
      <c r="E4594" s="559">
        <f>F4594*C4594</f>
        <v>0</v>
      </c>
    </row>
    <row r="4595" spans="5:5">
      <c r="E4595" s="559">
        <f>F4595*C4595</f>
        <v>0</v>
      </c>
    </row>
    <row r="4596" spans="5:5">
      <c r="E4596" s="559">
        <f>F4596*C4596</f>
        <v>0</v>
      </c>
    </row>
    <row r="4597" spans="5:5">
      <c r="E4597" s="559">
        <f>F4597*C4597</f>
        <v>0</v>
      </c>
    </row>
    <row r="4598" spans="5:5">
      <c r="E4598" s="559">
        <f>F4598*C4598</f>
        <v>0</v>
      </c>
    </row>
    <row r="4599" spans="5:5">
      <c r="E4599" s="559">
        <f>F4599*C4599</f>
        <v>0</v>
      </c>
    </row>
    <row r="4600" spans="5:5">
      <c r="E4600" s="559">
        <f>F4600*C4600</f>
        <v>0</v>
      </c>
    </row>
    <row r="4601" spans="5:5">
      <c r="E4601" s="559">
        <f>F4601*C4601</f>
        <v>0</v>
      </c>
    </row>
    <row r="4602" spans="5:5">
      <c r="E4602" s="559">
        <f>F4602*C4602</f>
        <v>0</v>
      </c>
    </row>
    <row r="4603" spans="5:5">
      <c r="E4603" s="559">
        <f>F4603*C4603</f>
        <v>0</v>
      </c>
    </row>
    <row r="4604" spans="5:5">
      <c r="E4604" s="559">
        <f>F4604*C4604</f>
        <v>0</v>
      </c>
    </row>
    <row r="4605" spans="5:5">
      <c r="E4605" s="559">
        <f>F4605*C4605</f>
        <v>0</v>
      </c>
    </row>
    <row r="4606" spans="5:5">
      <c r="E4606" s="559">
        <f>F4606*C4606</f>
        <v>0</v>
      </c>
    </row>
    <row r="4607" spans="5:5">
      <c r="E4607" s="559">
        <f>F4607*C4607</f>
        <v>0</v>
      </c>
    </row>
    <row r="4608" spans="5:5">
      <c r="E4608" s="559">
        <f>F4608*C4608</f>
        <v>0</v>
      </c>
    </row>
    <row r="4609" spans="5:5">
      <c r="E4609" s="559">
        <f>F4609*C4609</f>
        <v>0</v>
      </c>
    </row>
    <row r="4610" spans="5:5">
      <c r="E4610" s="559">
        <f>F4610*C4610</f>
        <v>0</v>
      </c>
    </row>
    <row r="4611" spans="5:5">
      <c r="E4611" s="559">
        <f>F4611*C4611</f>
        <v>0</v>
      </c>
    </row>
    <row r="4612" spans="5:5">
      <c r="E4612" s="559">
        <f>F4612*C4612</f>
        <v>0</v>
      </c>
    </row>
    <row r="4613" spans="5:5">
      <c r="E4613" s="559">
        <f>F4613*C4613</f>
        <v>0</v>
      </c>
    </row>
    <row r="4614" spans="5:5">
      <c r="E4614" s="559">
        <f>F4614*C4614</f>
        <v>0</v>
      </c>
    </row>
    <row r="4615" spans="5:5">
      <c r="E4615" s="559">
        <f>F4615*C4615</f>
        <v>0</v>
      </c>
    </row>
    <row r="4616" spans="5:5">
      <c r="E4616" s="559">
        <f>F4616*C4616</f>
        <v>0</v>
      </c>
    </row>
    <row r="4617" spans="5:5">
      <c r="E4617" s="559">
        <f>F4617*C4617</f>
        <v>0</v>
      </c>
    </row>
    <row r="4618" spans="5:5">
      <c r="E4618" s="559">
        <f>F4618*C4618</f>
        <v>0</v>
      </c>
    </row>
    <row r="4619" spans="5:5">
      <c r="E4619" s="559">
        <f>F4619*C4619</f>
        <v>0</v>
      </c>
    </row>
    <row r="4620" spans="5:5">
      <c r="E4620" s="559">
        <f>F4620*C4620</f>
        <v>0</v>
      </c>
    </row>
    <row r="4621" spans="5:5">
      <c r="E4621" s="559">
        <f>F4621*C4621</f>
        <v>0</v>
      </c>
    </row>
    <row r="4622" spans="5:5">
      <c r="E4622" s="559">
        <f>F4622*C4622</f>
        <v>0</v>
      </c>
    </row>
    <row r="4623" spans="5:5">
      <c r="E4623" s="559">
        <f>F4623*C4623</f>
        <v>0</v>
      </c>
    </row>
    <row r="4624" spans="5:5">
      <c r="E4624" s="559">
        <f>F4624*C4624</f>
        <v>0</v>
      </c>
    </row>
    <row r="4625" spans="5:5">
      <c r="E4625" s="559">
        <f>F4625*C4625</f>
        <v>0</v>
      </c>
    </row>
    <row r="4626" spans="5:5">
      <c r="E4626" s="559">
        <f>F4626*C4626</f>
        <v>0</v>
      </c>
    </row>
    <row r="4627" spans="5:5">
      <c r="E4627" s="559">
        <f>F4627*C4627</f>
        <v>0</v>
      </c>
    </row>
    <row r="4628" spans="5:5">
      <c r="E4628" s="559">
        <f>F4628*C4628</f>
        <v>0</v>
      </c>
    </row>
    <row r="4629" spans="5:5">
      <c r="E4629" s="559">
        <f>F4629*C4629</f>
        <v>0</v>
      </c>
    </row>
    <row r="4630" spans="5:5">
      <c r="E4630" s="559">
        <f>F4630*C4630</f>
        <v>0</v>
      </c>
    </row>
    <row r="4631" spans="5:5">
      <c r="E4631" s="559">
        <f>F4631*C4631</f>
        <v>0</v>
      </c>
    </row>
    <row r="4632" spans="5:5">
      <c r="E4632" s="559">
        <f>F4632*C4632</f>
        <v>0</v>
      </c>
    </row>
    <row r="4633" spans="5:5">
      <c r="E4633" s="559">
        <f>F4633*C4633</f>
        <v>0</v>
      </c>
    </row>
    <row r="4634" spans="5:5">
      <c r="E4634" s="559">
        <f>F4634*C4634</f>
        <v>0</v>
      </c>
    </row>
    <row r="4635" spans="5:5">
      <c r="E4635" s="559">
        <f>F4635*C4635</f>
        <v>0</v>
      </c>
    </row>
    <row r="4636" spans="5:5">
      <c r="E4636" s="559">
        <f>F4636*C4636</f>
        <v>0</v>
      </c>
    </row>
    <row r="4637" spans="5:5">
      <c r="E4637" s="559">
        <f>F4637*C4637</f>
        <v>0</v>
      </c>
    </row>
    <row r="4638" spans="5:5">
      <c r="E4638" s="559">
        <f>F4638*C4638</f>
        <v>0</v>
      </c>
    </row>
    <row r="4639" spans="5:5">
      <c r="E4639" s="559">
        <f>F4639*C4639</f>
        <v>0</v>
      </c>
    </row>
    <row r="4640" spans="5:5">
      <c r="E4640" s="559">
        <f>F4640*C4640</f>
        <v>0</v>
      </c>
    </row>
    <row r="4641" spans="5:5">
      <c r="E4641" s="559">
        <f>F4641*C4641</f>
        <v>0</v>
      </c>
    </row>
    <row r="4642" spans="5:5">
      <c r="E4642" s="559">
        <f>F4642*C4642</f>
        <v>0</v>
      </c>
    </row>
    <row r="4643" spans="5:5">
      <c r="E4643" s="559">
        <f>F4643*C4643</f>
        <v>0</v>
      </c>
    </row>
    <row r="4644" spans="5:5">
      <c r="E4644" s="559">
        <f>F4644*C4644</f>
        <v>0</v>
      </c>
    </row>
    <row r="4645" spans="5:5">
      <c r="E4645" s="559">
        <f>F4645*C4645</f>
        <v>0</v>
      </c>
    </row>
    <row r="4646" spans="5:5">
      <c r="E4646" s="559">
        <f>F4646*C4646</f>
        <v>0</v>
      </c>
    </row>
    <row r="4647" spans="5:5">
      <c r="E4647" s="559">
        <f>F4647*C4647</f>
        <v>0</v>
      </c>
    </row>
    <row r="4648" spans="5:5">
      <c r="E4648" s="559">
        <f>F4648*C4648</f>
        <v>0</v>
      </c>
    </row>
    <row r="4649" spans="5:5">
      <c r="E4649" s="559">
        <f>F4649*C4649</f>
        <v>0</v>
      </c>
    </row>
    <row r="4650" spans="5:5">
      <c r="E4650" s="559">
        <f>F4650*C4650</f>
        <v>0</v>
      </c>
    </row>
    <row r="4651" spans="5:5">
      <c r="E4651" s="559">
        <f>F4651*C4651</f>
        <v>0</v>
      </c>
    </row>
    <row r="4652" spans="5:5">
      <c r="E4652" s="559">
        <f>F4652*C4652</f>
        <v>0</v>
      </c>
    </row>
    <row r="4653" spans="5:5">
      <c r="E4653" s="559">
        <f>F4653*C4653</f>
        <v>0</v>
      </c>
    </row>
    <row r="4654" spans="5:5">
      <c r="E4654" s="559">
        <f>F4654*C4654</f>
        <v>0</v>
      </c>
    </row>
    <row r="4655" spans="5:5">
      <c r="E4655" s="559">
        <f>F4655*C4655</f>
        <v>0</v>
      </c>
    </row>
    <row r="4656" spans="5:5">
      <c r="E4656" s="559">
        <f>F4656*C4656</f>
        <v>0</v>
      </c>
    </row>
    <row r="4657" spans="5:5">
      <c r="E4657" s="559">
        <f>F4657*C4657</f>
        <v>0</v>
      </c>
    </row>
    <row r="4658" spans="5:5">
      <c r="E4658" s="559">
        <f>F4658*C4658</f>
        <v>0</v>
      </c>
    </row>
    <row r="4659" spans="5:5">
      <c r="E4659" s="559">
        <f>F4659*C4659</f>
        <v>0</v>
      </c>
    </row>
    <row r="4660" spans="5:5">
      <c r="E4660" s="559">
        <f>F4660*C4660</f>
        <v>0</v>
      </c>
    </row>
    <row r="4661" spans="5:5">
      <c r="E4661" s="559">
        <f>F4661*C4661</f>
        <v>0</v>
      </c>
    </row>
    <row r="4662" spans="5:5">
      <c r="E4662" s="559">
        <f>F4662*C4662</f>
        <v>0</v>
      </c>
    </row>
    <row r="4663" spans="5:5">
      <c r="E4663" s="559">
        <f>F4663*C4663</f>
        <v>0</v>
      </c>
    </row>
    <row r="4664" spans="5:5">
      <c r="E4664" s="559">
        <f>F4664*C4664</f>
        <v>0</v>
      </c>
    </row>
    <row r="4665" spans="5:5">
      <c r="E4665" s="559">
        <f>F4665*C4665</f>
        <v>0</v>
      </c>
    </row>
    <row r="4666" spans="5:5">
      <c r="E4666" s="559">
        <f>F4666*C4666</f>
        <v>0</v>
      </c>
    </row>
    <row r="4667" spans="5:5">
      <c r="E4667" s="559">
        <f>F4667*C4667</f>
        <v>0</v>
      </c>
    </row>
    <row r="4668" spans="5:5">
      <c r="E4668" s="559">
        <f>F4668*C4668</f>
        <v>0</v>
      </c>
    </row>
    <row r="4669" spans="5:5">
      <c r="E4669" s="559">
        <f>F4669*C4669</f>
        <v>0</v>
      </c>
    </row>
    <row r="4670" spans="5:5">
      <c r="E4670" s="559">
        <f>F4670*C4670</f>
        <v>0</v>
      </c>
    </row>
    <row r="4671" spans="5:5">
      <c r="E4671" s="559">
        <f>F4671*C4671</f>
        <v>0</v>
      </c>
    </row>
    <row r="4672" spans="5:5">
      <c r="E4672" s="559">
        <f>F4672*C4672</f>
        <v>0</v>
      </c>
    </row>
    <row r="4673" spans="5:5">
      <c r="E4673" s="559">
        <f>F4673*C4673</f>
        <v>0</v>
      </c>
    </row>
    <row r="4674" spans="5:5">
      <c r="E4674" s="559">
        <f>F4674*C4674</f>
        <v>0</v>
      </c>
    </row>
    <row r="4675" spans="5:5">
      <c r="E4675" s="559">
        <f>F4675*C4675</f>
        <v>0</v>
      </c>
    </row>
    <row r="4676" spans="5:5">
      <c r="E4676" s="559">
        <f>F4676*C4676</f>
        <v>0</v>
      </c>
    </row>
    <row r="4677" spans="5:5">
      <c r="E4677" s="559">
        <f>F4677*C4677</f>
        <v>0</v>
      </c>
    </row>
    <row r="4678" spans="5:5">
      <c r="E4678" s="559">
        <f>F4678*C4678</f>
        <v>0</v>
      </c>
    </row>
    <row r="4679" spans="5:5">
      <c r="E4679" s="559">
        <f>F4679*C4679</f>
        <v>0</v>
      </c>
    </row>
    <row r="4680" spans="5:5">
      <c r="E4680" s="559">
        <f>F4680*C4680</f>
        <v>0</v>
      </c>
    </row>
    <row r="4681" spans="5:5">
      <c r="E4681" s="559">
        <f>F4681*C4681</f>
        <v>0</v>
      </c>
    </row>
    <row r="4682" spans="5:5">
      <c r="E4682" s="559">
        <f>F4682*C4682</f>
        <v>0</v>
      </c>
    </row>
    <row r="4683" spans="5:5">
      <c r="E4683" s="559">
        <f>F4683*C4683</f>
        <v>0</v>
      </c>
    </row>
    <row r="4684" spans="5:5">
      <c r="E4684" s="559">
        <f>F4684*C4684</f>
        <v>0</v>
      </c>
    </row>
    <row r="4685" spans="5:5">
      <c r="E4685" s="559">
        <f>F4685*C4685</f>
        <v>0</v>
      </c>
    </row>
    <row r="4686" spans="5:5">
      <c r="E4686" s="559">
        <f>F4686*C4686</f>
        <v>0</v>
      </c>
    </row>
    <row r="4687" spans="5:5">
      <c r="E4687" s="559">
        <f>F4687*C4687</f>
        <v>0</v>
      </c>
    </row>
    <row r="4688" spans="5:5">
      <c r="E4688" s="559">
        <f>F4688*C4688</f>
        <v>0</v>
      </c>
    </row>
    <row r="4689" spans="5:5">
      <c r="E4689" s="559">
        <f>F4689*C4689</f>
        <v>0</v>
      </c>
    </row>
    <row r="4690" spans="5:5">
      <c r="E4690" s="559">
        <f>F4690*C4690</f>
        <v>0</v>
      </c>
    </row>
    <row r="4691" spans="5:5">
      <c r="E4691" s="559">
        <f>F4691*C4691</f>
        <v>0</v>
      </c>
    </row>
    <row r="4692" spans="5:5">
      <c r="E4692" s="559">
        <f>F4692*C4692</f>
        <v>0</v>
      </c>
    </row>
    <row r="4693" spans="5:5">
      <c r="E4693" s="559">
        <f>F4693*C4693</f>
        <v>0</v>
      </c>
    </row>
    <row r="4694" spans="5:5">
      <c r="E4694" s="559">
        <f>F4694*C4694</f>
        <v>0</v>
      </c>
    </row>
    <row r="4695" spans="5:5">
      <c r="E4695" s="559">
        <f>F4695*C4695</f>
        <v>0</v>
      </c>
    </row>
    <row r="4696" spans="5:5">
      <c r="E4696" s="559">
        <f>F4696*C4696</f>
        <v>0</v>
      </c>
    </row>
    <row r="4697" spans="5:5">
      <c r="E4697" s="559">
        <f>F4697*C4697</f>
        <v>0</v>
      </c>
    </row>
    <row r="4698" spans="5:5">
      <c r="E4698" s="559">
        <f>F4698*C4698</f>
        <v>0</v>
      </c>
    </row>
    <row r="4699" spans="5:5">
      <c r="E4699" s="559">
        <f>F4699*C4699</f>
        <v>0</v>
      </c>
    </row>
    <row r="4700" spans="5:5">
      <c r="E4700" s="559">
        <f>F4700*C4700</f>
        <v>0</v>
      </c>
    </row>
    <row r="4701" spans="5:5">
      <c r="E4701" s="559">
        <f>F4701*C4701</f>
        <v>0</v>
      </c>
    </row>
    <row r="4702" spans="5:5">
      <c r="E4702" s="559">
        <f>F4702*C4702</f>
        <v>0</v>
      </c>
    </row>
    <row r="4703" spans="5:5">
      <c r="E4703" s="559">
        <f>F4703*C4703</f>
        <v>0</v>
      </c>
    </row>
    <row r="4704" spans="5:5">
      <c r="E4704" s="559">
        <f>F4704*C4704</f>
        <v>0</v>
      </c>
    </row>
    <row r="4705" spans="5:5">
      <c r="E4705" s="559">
        <f>F4705*C4705</f>
        <v>0</v>
      </c>
    </row>
    <row r="4706" spans="5:5">
      <c r="E4706" s="559">
        <f>F4706*C4706</f>
        <v>0</v>
      </c>
    </row>
    <row r="4707" spans="5:5">
      <c r="E4707" s="559">
        <f>F4707*C4707</f>
        <v>0</v>
      </c>
    </row>
    <row r="4708" spans="5:5">
      <c r="E4708" s="559">
        <f>F4708*C4708</f>
        <v>0</v>
      </c>
    </row>
    <row r="4709" spans="5:5">
      <c r="E4709" s="559">
        <f>F4709*C4709</f>
        <v>0</v>
      </c>
    </row>
    <row r="4710" spans="5:5">
      <c r="E4710" s="559">
        <f>F4710*C4710</f>
        <v>0</v>
      </c>
    </row>
    <row r="4711" spans="5:5">
      <c r="E4711" s="559">
        <f>F4711*C4711</f>
        <v>0</v>
      </c>
    </row>
    <row r="4712" spans="5:5">
      <c r="E4712" s="559">
        <f>F4712*C4712</f>
        <v>0</v>
      </c>
    </row>
    <row r="4713" spans="5:5">
      <c r="E4713" s="559">
        <f>F4713*C4713</f>
        <v>0</v>
      </c>
    </row>
    <row r="4714" spans="5:5">
      <c r="E4714" s="559">
        <f>F4714*C4714</f>
        <v>0</v>
      </c>
    </row>
    <row r="4715" spans="5:5">
      <c r="E4715" s="559">
        <f>F4715*C4715</f>
        <v>0</v>
      </c>
    </row>
    <row r="4716" spans="5:5">
      <c r="E4716" s="559">
        <f>F4716*C4716</f>
        <v>0</v>
      </c>
    </row>
    <row r="4717" spans="5:5">
      <c r="E4717" s="559">
        <f>F4717*C4717</f>
        <v>0</v>
      </c>
    </row>
    <row r="4718" spans="5:5">
      <c r="E4718" s="559">
        <f>F4718*C4718</f>
        <v>0</v>
      </c>
    </row>
    <row r="4719" spans="5:5">
      <c r="E4719" s="559">
        <f>F4719*C4719</f>
        <v>0</v>
      </c>
    </row>
    <row r="4720" spans="5:5">
      <c r="E4720" s="559">
        <f>F4720*C4720</f>
        <v>0</v>
      </c>
    </row>
    <row r="4721" spans="5:5">
      <c r="E4721" s="559">
        <f>F4721*C4721</f>
        <v>0</v>
      </c>
    </row>
    <row r="4722" spans="5:5">
      <c r="E4722" s="559">
        <f>F4722*C4722</f>
        <v>0</v>
      </c>
    </row>
    <row r="4723" spans="5:5">
      <c r="E4723" s="559">
        <f>F4723*C4723</f>
        <v>0</v>
      </c>
    </row>
    <row r="4724" spans="5:5">
      <c r="E4724" s="559">
        <f>F4724*C4724</f>
        <v>0</v>
      </c>
    </row>
    <row r="4725" spans="5:5">
      <c r="E4725" s="559">
        <f>F4725*C4725</f>
        <v>0</v>
      </c>
    </row>
    <row r="4726" spans="5:5">
      <c r="E4726" s="559">
        <f>F4726*C4726</f>
        <v>0</v>
      </c>
    </row>
    <row r="4727" spans="5:5">
      <c r="E4727" s="559">
        <f>F4727*C4727</f>
        <v>0</v>
      </c>
    </row>
    <row r="4728" spans="5:5">
      <c r="E4728" s="559">
        <f>F4728*C4728</f>
        <v>0</v>
      </c>
    </row>
    <row r="4729" spans="5:5">
      <c r="E4729" s="559">
        <f>F4729*C4729</f>
        <v>0</v>
      </c>
    </row>
    <row r="4730" spans="5:5">
      <c r="E4730" s="559">
        <f>F4730*C4730</f>
        <v>0</v>
      </c>
    </row>
    <row r="4731" spans="5:5">
      <c r="E4731" s="559">
        <f>F4731*C4731</f>
        <v>0</v>
      </c>
    </row>
    <row r="4732" spans="5:5">
      <c r="E4732" s="559">
        <f>F4732*C4732</f>
        <v>0</v>
      </c>
    </row>
    <row r="4733" spans="5:5">
      <c r="E4733" s="559">
        <f>F4733*C4733</f>
        <v>0</v>
      </c>
    </row>
    <row r="4734" spans="5:5">
      <c r="E4734" s="559">
        <f>F4734*C4734</f>
        <v>0</v>
      </c>
    </row>
    <row r="4735" spans="5:5">
      <c r="E4735" s="559">
        <f>F4735*C4735</f>
        <v>0</v>
      </c>
    </row>
    <row r="4736" spans="5:5">
      <c r="E4736" s="559">
        <f>F4736*C4736</f>
        <v>0</v>
      </c>
    </row>
    <row r="4737" spans="5:5">
      <c r="E4737" s="559">
        <f>F4737*C4737</f>
        <v>0</v>
      </c>
    </row>
    <row r="4738" spans="5:5">
      <c r="E4738" s="559">
        <f>F4738*C4738</f>
        <v>0</v>
      </c>
    </row>
    <row r="4739" spans="5:5">
      <c r="E4739" s="559">
        <f>F4739*C4739</f>
        <v>0</v>
      </c>
    </row>
    <row r="4740" spans="5:5">
      <c r="E4740" s="559">
        <f>F4740*C4740</f>
        <v>0</v>
      </c>
    </row>
    <row r="4741" spans="5:5">
      <c r="E4741" s="559">
        <f>F4741*C4741</f>
        <v>0</v>
      </c>
    </row>
    <row r="4742" spans="5:5">
      <c r="E4742" s="559">
        <f>F4742*C4742</f>
        <v>0</v>
      </c>
    </row>
    <row r="4743" spans="5:5">
      <c r="E4743" s="559">
        <f>F4743*C4743</f>
        <v>0</v>
      </c>
    </row>
    <row r="4744" spans="5:5">
      <c r="E4744" s="559">
        <f>F4744*C4744</f>
        <v>0</v>
      </c>
    </row>
    <row r="4745" spans="5:5">
      <c r="E4745" s="559">
        <f>F4745*C4745</f>
        <v>0</v>
      </c>
    </row>
    <row r="4746" spans="5:5">
      <c r="E4746" s="559">
        <f>F4746*C4746</f>
        <v>0</v>
      </c>
    </row>
    <row r="4747" spans="5:5">
      <c r="E4747" s="559">
        <f>F4747*C4747</f>
        <v>0</v>
      </c>
    </row>
    <row r="4748" spans="5:5">
      <c r="E4748" s="559">
        <f>F4748*C4748</f>
        <v>0</v>
      </c>
    </row>
    <row r="4749" spans="5:5">
      <c r="E4749" s="559">
        <f>F4749*C4749</f>
        <v>0</v>
      </c>
    </row>
    <row r="4750" spans="5:5">
      <c r="E4750" s="559">
        <f>F4750*C4750</f>
        <v>0</v>
      </c>
    </row>
    <row r="4751" spans="5:5">
      <c r="E4751" s="559">
        <f>F4751*C4751</f>
        <v>0</v>
      </c>
    </row>
    <row r="4752" spans="5:5">
      <c r="E4752" s="559">
        <f>F4752*C4752</f>
        <v>0</v>
      </c>
    </row>
    <row r="4753" spans="5:5">
      <c r="E4753" s="559">
        <f>F4753*C4753</f>
        <v>0</v>
      </c>
    </row>
    <row r="4754" spans="5:5">
      <c r="E4754" s="559">
        <f>F4754*C4754</f>
        <v>0</v>
      </c>
    </row>
    <row r="4755" spans="5:5">
      <c r="E4755" s="559">
        <f>F4755*C4755</f>
        <v>0</v>
      </c>
    </row>
    <row r="4756" spans="5:5">
      <c r="E4756" s="559">
        <f>F4756*C4756</f>
        <v>0</v>
      </c>
    </row>
    <row r="4757" spans="5:5">
      <c r="E4757" s="559">
        <f>F4757*C4757</f>
        <v>0</v>
      </c>
    </row>
    <row r="4758" spans="5:5">
      <c r="E4758" s="559">
        <f>F4758*C4758</f>
        <v>0</v>
      </c>
    </row>
    <row r="4759" spans="5:5">
      <c r="E4759" s="559">
        <f>F4759*C4759</f>
        <v>0</v>
      </c>
    </row>
    <row r="4760" spans="5:5">
      <c r="E4760" s="559">
        <f>F4760*C4760</f>
        <v>0</v>
      </c>
    </row>
    <row r="4761" spans="5:5">
      <c r="E4761" s="559">
        <f>F4761*C4761</f>
        <v>0</v>
      </c>
    </row>
    <row r="4762" spans="5:5">
      <c r="E4762" s="559">
        <f>F4762*C4762</f>
        <v>0</v>
      </c>
    </row>
    <row r="4763" spans="5:5">
      <c r="E4763" s="559">
        <f>F4763*C4763</f>
        <v>0</v>
      </c>
    </row>
    <row r="4764" spans="5:5">
      <c r="E4764" s="559">
        <f>F4764*C4764</f>
        <v>0</v>
      </c>
    </row>
    <row r="4765" spans="5:5">
      <c r="E4765" s="559">
        <f>F4765*C4765</f>
        <v>0</v>
      </c>
    </row>
    <row r="4766" spans="5:5">
      <c r="E4766" s="559">
        <f>F4766*C4766</f>
        <v>0</v>
      </c>
    </row>
    <row r="4767" spans="5:5">
      <c r="E4767" s="559">
        <f>F4767*C4767</f>
        <v>0</v>
      </c>
    </row>
    <row r="4768" spans="5:5">
      <c r="E4768" s="559">
        <f>F4768*C4768</f>
        <v>0</v>
      </c>
    </row>
    <row r="4769" spans="5:5">
      <c r="E4769" s="559">
        <f>F4769*C4769</f>
        <v>0</v>
      </c>
    </row>
    <row r="4770" spans="5:5">
      <c r="E4770" s="559">
        <f>F4770*C4770</f>
        <v>0</v>
      </c>
    </row>
    <row r="4771" spans="5:5">
      <c r="E4771" s="559">
        <f>F4771*C4771</f>
        <v>0</v>
      </c>
    </row>
    <row r="4772" spans="5:5">
      <c r="E4772" s="559">
        <f>F4772*C4772</f>
        <v>0</v>
      </c>
    </row>
    <row r="4773" spans="5:5">
      <c r="E4773" s="559">
        <f>F4773*C4773</f>
        <v>0</v>
      </c>
    </row>
    <row r="4774" spans="5:5">
      <c r="E4774" s="559">
        <f>F4774*C4774</f>
        <v>0</v>
      </c>
    </row>
    <row r="4775" spans="5:5">
      <c r="E4775" s="559">
        <f>F4775*C4775</f>
        <v>0</v>
      </c>
    </row>
    <row r="4776" spans="5:5">
      <c r="E4776" s="559">
        <f>F4776*C4776</f>
        <v>0</v>
      </c>
    </row>
    <row r="4777" spans="5:5">
      <c r="E4777" s="559">
        <f>F4777*C4777</f>
        <v>0</v>
      </c>
    </row>
    <row r="4778" spans="5:5">
      <c r="E4778" s="559">
        <f>F4778*C4778</f>
        <v>0</v>
      </c>
    </row>
    <row r="4779" spans="5:5">
      <c r="E4779" s="559">
        <f>F4779*C4779</f>
        <v>0</v>
      </c>
    </row>
    <row r="4780" spans="5:5">
      <c r="E4780" s="559">
        <f>F4780*C4780</f>
        <v>0</v>
      </c>
    </row>
    <row r="4781" spans="5:5">
      <c r="E4781" s="559">
        <f>F4781*C4781</f>
        <v>0</v>
      </c>
    </row>
    <row r="4782" spans="5:5">
      <c r="E4782" s="559">
        <f>F4782*C4782</f>
        <v>0</v>
      </c>
    </row>
    <row r="4783" spans="5:5">
      <c r="E4783" s="559">
        <f>F4783*C4783</f>
        <v>0</v>
      </c>
    </row>
    <row r="4784" spans="5:5">
      <c r="E4784" s="559">
        <f>F4784*C4784</f>
        <v>0</v>
      </c>
    </row>
    <row r="4785" spans="5:5">
      <c r="E4785" s="559">
        <f>F4785*C4785</f>
        <v>0</v>
      </c>
    </row>
    <row r="4786" spans="5:5">
      <c r="E4786" s="559">
        <f>F4786*C4786</f>
        <v>0</v>
      </c>
    </row>
    <row r="4787" spans="5:5">
      <c r="E4787" s="559">
        <f>F4787*C4787</f>
        <v>0</v>
      </c>
    </row>
    <row r="4788" spans="5:5">
      <c r="E4788" s="559">
        <f>F4788*C4788</f>
        <v>0</v>
      </c>
    </row>
    <row r="4789" spans="5:5">
      <c r="E4789" s="559">
        <f>F4789*C4789</f>
        <v>0</v>
      </c>
    </row>
    <row r="4790" spans="5:5">
      <c r="E4790" s="559">
        <f>F4790*C4790</f>
        <v>0</v>
      </c>
    </row>
    <row r="4791" spans="5:5">
      <c r="E4791" s="559">
        <f>F4791*C4791</f>
        <v>0</v>
      </c>
    </row>
    <row r="4792" spans="5:5">
      <c r="E4792" s="559">
        <f>F4792*C4792</f>
        <v>0</v>
      </c>
    </row>
    <row r="4793" spans="5:5">
      <c r="E4793" s="559">
        <f>F4793*C4793</f>
        <v>0</v>
      </c>
    </row>
    <row r="4794" spans="5:5">
      <c r="E4794" s="559">
        <f>F4794*C4794</f>
        <v>0</v>
      </c>
    </row>
    <row r="4795" spans="5:5">
      <c r="E4795" s="559">
        <f>F4795*C4795</f>
        <v>0</v>
      </c>
    </row>
    <row r="4796" spans="5:5">
      <c r="E4796" s="559">
        <f>F4796*C4796</f>
        <v>0</v>
      </c>
    </row>
    <row r="4797" spans="5:5">
      <c r="E4797" s="559">
        <f>F4797*C4797</f>
        <v>0</v>
      </c>
    </row>
    <row r="4798" spans="5:5">
      <c r="E4798" s="559">
        <f>F4798*C4798</f>
        <v>0</v>
      </c>
    </row>
    <row r="4799" spans="5:5">
      <c r="E4799" s="559">
        <f>F4799*C4799</f>
        <v>0</v>
      </c>
    </row>
    <row r="4800" spans="5:5">
      <c r="E4800" s="559">
        <f>F4800*C4800</f>
        <v>0</v>
      </c>
    </row>
    <row r="4801" spans="5:5">
      <c r="E4801" s="559">
        <f>F4801*C4801</f>
        <v>0</v>
      </c>
    </row>
    <row r="4802" spans="5:5">
      <c r="E4802" s="559">
        <f>F4802*C4802</f>
        <v>0</v>
      </c>
    </row>
    <row r="4803" spans="5:5">
      <c r="E4803" s="559">
        <f>F4803*C4803</f>
        <v>0</v>
      </c>
    </row>
    <row r="4804" spans="5:5">
      <c r="E4804" s="559">
        <f>F4804*C4804</f>
        <v>0</v>
      </c>
    </row>
    <row r="4805" spans="5:5">
      <c r="E4805" s="559">
        <f>F4805*C4805</f>
        <v>0</v>
      </c>
    </row>
    <row r="4806" spans="5:5">
      <c r="E4806" s="559">
        <f>F4806*C4806</f>
        <v>0</v>
      </c>
    </row>
    <row r="4807" spans="5:5">
      <c r="E4807" s="559">
        <f>F4807*C4807</f>
        <v>0</v>
      </c>
    </row>
    <row r="4808" spans="5:5">
      <c r="E4808" s="559">
        <f>F4808*C4808</f>
        <v>0</v>
      </c>
    </row>
    <row r="4809" spans="5:5">
      <c r="E4809" s="559">
        <f>F4809*C4809</f>
        <v>0</v>
      </c>
    </row>
    <row r="4810" spans="5:5">
      <c r="E4810" s="559">
        <f>F4810*C4810</f>
        <v>0</v>
      </c>
    </row>
    <row r="4811" spans="5:5">
      <c r="E4811" s="559">
        <f>F4811*C4811</f>
        <v>0</v>
      </c>
    </row>
    <row r="4812" spans="5:5">
      <c r="E4812" s="559">
        <f>F4812*C4812</f>
        <v>0</v>
      </c>
    </row>
    <row r="4813" spans="5:5">
      <c r="E4813" s="559">
        <f>F4813*C4813</f>
        <v>0</v>
      </c>
    </row>
    <row r="4814" spans="5:5">
      <c r="E4814" s="559">
        <f>F4814*C4814</f>
        <v>0</v>
      </c>
    </row>
    <row r="4815" spans="5:5">
      <c r="E4815" s="559">
        <f>F4815*C4815</f>
        <v>0</v>
      </c>
    </row>
    <row r="4816" spans="5:5">
      <c r="E4816" s="559">
        <f>F4816*C4816</f>
        <v>0</v>
      </c>
    </row>
    <row r="4817" spans="5:5">
      <c r="E4817" s="559">
        <f>F4817*C4817</f>
        <v>0</v>
      </c>
    </row>
    <row r="4818" spans="5:5">
      <c r="E4818" s="559">
        <f>F4818*C4818</f>
        <v>0</v>
      </c>
    </row>
    <row r="4819" spans="5:5">
      <c r="E4819" s="559">
        <f>F4819*C4819</f>
        <v>0</v>
      </c>
    </row>
    <row r="4820" spans="5:5">
      <c r="E4820" s="559">
        <f>F4820*C4820</f>
        <v>0</v>
      </c>
    </row>
    <row r="4821" spans="5:5">
      <c r="E4821" s="559">
        <f>F4821*C4821</f>
        <v>0</v>
      </c>
    </row>
    <row r="4822" spans="5:5">
      <c r="E4822" s="559">
        <f>F4822*C4822</f>
        <v>0</v>
      </c>
    </row>
    <row r="4823" spans="5:5">
      <c r="E4823" s="559">
        <f>F4823*C4823</f>
        <v>0</v>
      </c>
    </row>
    <row r="4824" spans="5:5">
      <c r="E4824" s="559">
        <f>F4824*C4824</f>
        <v>0</v>
      </c>
    </row>
    <row r="4825" spans="5:5">
      <c r="E4825" s="559">
        <f>F4825*C4825</f>
        <v>0</v>
      </c>
    </row>
    <row r="4826" spans="5:5">
      <c r="E4826" s="559">
        <f>F4826*C4826</f>
        <v>0</v>
      </c>
    </row>
    <row r="4827" spans="5:5">
      <c r="E4827" s="559">
        <f>F4827*C4827</f>
        <v>0</v>
      </c>
    </row>
    <row r="4828" spans="5:5">
      <c r="E4828" s="559">
        <f>F4828*C4828</f>
        <v>0</v>
      </c>
    </row>
    <row r="4829" spans="5:5">
      <c r="E4829" s="559">
        <f>F4829*C4829</f>
        <v>0</v>
      </c>
    </row>
    <row r="4830" spans="5:5">
      <c r="E4830" s="559">
        <f>F4830*C4830</f>
        <v>0</v>
      </c>
    </row>
    <row r="4831" spans="5:5">
      <c r="E4831" s="559">
        <f>F4831*C4831</f>
        <v>0</v>
      </c>
    </row>
    <row r="4832" spans="5:5">
      <c r="E4832" s="559">
        <f>F4832*C4832</f>
        <v>0</v>
      </c>
    </row>
    <row r="4833" spans="5:5">
      <c r="E4833" s="559">
        <f>F4833*C4833</f>
        <v>0</v>
      </c>
    </row>
    <row r="4834" spans="5:5">
      <c r="E4834" s="559">
        <f>F4834*C4834</f>
        <v>0</v>
      </c>
    </row>
    <row r="4835" spans="5:5">
      <c r="E4835" s="559">
        <f>F4835*C4835</f>
        <v>0</v>
      </c>
    </row>
    <row r="4836" spans="5:5">
      <c r="E4836" s="559">
        <f>F4836*C4836</f>
        <v>0</v>
      </c>
    </row>
    <row r="4837" spans="5:5">
      <c r="E4837" s="559">
        <f>F4837*C4837</f>
        <v>0</v>
      </c>
    </row>
    <row r="4838" spans="5:5">
      <c r="E4838" s="559">
        <f>F4838*C4838</f>
        <v>0</v>
      </c>
    </row>
    <row r="4839" spans="5:5">
      <c r="E4839" s="559">
        <f>F4839*C4839</f>
        <v>0</v>
      </c>
    </row>
    <row r="4840" spans="5:5">
      <c r="E4840" s="559">
        <f>F4840*C4840</f>
        <v>0</v>
      </c>
    </row>
    <row r="4841" spans="5:5">
      <c r="E4841" s="559">
        <f>F4841*C4841</f>
        <v>0</v>
      </c>
    </row>
    <row r="4842" spans="5:5">
      <c r="E4842" s="559">
        <f>F4842*C4842</f>
        <v>0</v>
      </c>
    </row>
    <row r="4843" spans="5:5">
      <c r="E4843" s="559">
        <f>F4843*C4843</f>
        <v>0</v>
      </c>
    </row>
    <row r="4844" spans="5:5">
      <c r="E4844" s="559">
        <f>F4844*C4844</f>
        <v>0</v>
      </c>
    </row>
    <row r="4845" spans="5:5">
      <c r="E4845" s="559">
        <f>F4845*C4845</f>
        <v>0</v>
      </c>
    </row>
    <row r="4846" spans="5:5">
      <c r="E4846" s="559">
        <f>F4846*C4846</f>
        <v>0</v>
      </c>
    </row>
    <row r="4847" spans="5:5">
      <c r="E4847" s="559">
        <f>F4847*C4847</f>
        <v>0</v>
      </c>
    </row>
    <row r="4848" spans="5:5">
      <c r="E4848" s="559">
        <f>F4848*C4848</f>
        <v>0</v>
      </c>
    </row>
    <row r="4849" spans="5:5">
      <c r="E4849" s="559">
        <f>F4849*C4849</f>
        <v>0</v>
      </c>
    </row>
    <row r="4850" spans="5:5">
      <c r="E4850" s="559">
        <f>F4850*C4850</f>
        <v>0</v>
      </c>
    </row>
    <row r="4851" spans="5:5">
      <c r="E4851" s="559">
        <f>F4851*C4851</f>
        <v>0</v>
      </c>
    </row>
    <row r="4852" spans="5:5">
      <c r="E4852" s="559">
        <f>F4852*C4852</f>
        <v>0</v>
      </c>
    </row>
    <row r="4853" spans="5:5">
      <c r="E4853" s="559">
        <f>F4853*C4853</f>
        <v>0</v>
      </c>
    </row>
    <row r="4854" spans="5:5">
      <c r="E4854" s="559">
        <f>F4854*C4854</f>
        <v>0</v>
      </c>
    </row>
    <row r="4855" spans="5:5">
      <c r="E4855" s="559">
        <f>F4855*C4855</f>
        <v>0</v>
      </c>
    </row>
    <row r="4856" spans="5:5">
      <c r="E4856" s="559">
        <f>F4856*C4856</f>
        <v>0</v>
      </c>
    </row>
    <row r="4857" spans="5:5">
      <c r="E4857" s="559">
        <f>F4857*C4857</f>
        <v>0</v>
      </c>
    </row>
    <row r="4858" spans="5:5">
      <c r="E4858" s="559">
        <f>F4858*C4858</f>
        <v>0</v>
      </c>
    </row>
    <row r="4859" spans="5:5">
      <c r="E4859" s="559">
        <f>F4859*C4859</f>
        <v>0</v>
      </c>
    </row>
    <row r="4860" spans="5:5">
      <c r="E4860" s="559">
        <f>F4860*C4860</f>
        <v>0</v>
      </c>
    </row>
    <row r="4861" spans="5:5">
      <c r="E4861" s="559">
        <f>F4861*C4861</f>
        <v>0</v>
      </c>
    </row>
    <row r="4862" spans="5:5">
      <c r="E4862" s="559">
        <f>F4862*C4862</f>
        <v>0</v>
      </c>
    </row>
    <row r="4863" spans="5:5">
      <c r="E4863" s="559">
        <f>F4863*C4863</f>
        <v>0</v>
      </c>
    </row>
    <row r="4864" spans="5:5">
      <c r="E4864" s="559">
        <f>F4864*C4864</f>
        <v>0</v>
      </c>
    </row>
    <row r="4865" spans="5:5">
      <c r="E4865" s="559">
        <f>F4865*C4865</f>
        <v>0</v>
      </c>
    </row>
    <row r="4866" spans="5:5">
      <c r="E4866" s="559">
        <f>F4866*C4866</f>
        <v>0</v>
      </c>
    </row>
    <row r="4867" spans="5:5">
      <c r="E4867" s="559">
        <f>F4867*C4867</f>
        <v>0</v>
      </c>
    </row>
    <row r="4868" spans="5:5">
      <c r="E4868" s="559">
        <f>F4868*C4868</f>
        <v>0</v>
      </c>
    </row>
    <row r="4869" spans="5:5">
      <c r="E4869" s="559">
        <f>F4869*C4869</f>
        <v>0</v>
      </c>
    </row>
    <row r="4870" spans="5:5">
      <c r="E4870" s="559">
        <f>F4870*C4870</f>
        <v>0</v>
      </c>
    </row>
    <row r="4871" spans="5:5">
      <c r="E4871" s="559">
        <f>F4871*C4871</f>
        <v>0</v>
      </c>
    </row>
    <row r="4872" spans="5:5">
      <c r="E4872" s="559">
        <f>F4872*C4872</f>
        <v>0</v>
      </c>
    </row>
    <row r="4873" spans="5:5">
      <c r="E4873" s="559">
        <f>F4873*C4873</f>
        <v>0</v>
      </c>
    </row>
    <row r="4874" spans="5:5">
      <c r="E4874" s="559">
        <f>F4874*C4874</f>
        <v>0</v>
      </c>
    </row>
    <row r="4875" spans="5:5">
      <c r="E4875" s="559">
        <f>F4875*C4875</f>
        <v>0</v>
      </c>
    </row>
    <row r="4876" spans="5:5">
      <c r="E4876" s="559">
        <f>F4876*C4876</f>
        <v>0</v>
      </c>
    </row>
    <row r="4877" spans="5:5">
      <c r="E4877" s="559">
        <f>F4877*C4877</f>
        <v>0</v>
      </c>
    </row>
    <row r="4878" spans="5:5">
      <c r="E4878" s="559">
        <f>F4878*C4878</f>
        <v>0</v>
      </c>
    </row>
    <row r="4879" spans="5:5">
      <c r="E4879" s="559">
        <f>F4879*C4879</f>
        <v>0</v>
      </c>
    </row>
    <row r="4880" spans="5:5">
      <c r="E4880" s="559">
        <f>F4880*C4880</f>
        <v>0</v>
      </c>
    </row>
    <row r="4881" spans="5:5">
      <c r="E4881" s="559">
        <f>F4881*C4881</f>
        <v>0</v>
      </c>
    </row>
    <row r="4882" spans="5:5">
      <c r="E4882" s="559">
        <f>F4882*C4882</f>
        <v>0</v>
      </c>
    </row>
    <row r="4883" spans="5:5">
      <c r="E4883" s="559">
        <f>F4883*C4883</f>
        <v>0</v>
      </c>
    </row>
    <row r="4884" spans="5:5">
      <c r="E4884" s="559">
        <f>F4884*C4884</f>
        <v>0</v>
      </c>
    </row>
    <row r="4885" spans="5:5">
      <c r="E4885" s="559">
        <f>F4885*C4885</f>
        <v>0</v>
      </c>
    </row>
    <row r="4886" spans="5:5">
      <c r="E4886" s="559">
        <f>F4886*C4886</f>
        <v>0</v>
      </c>
    </row>
    <row r="4887" spans="5:5">
      <c r="E4887" s="559">
        <f>F4887*C4887</f>
        <v>0</v>
      </c>
    </row>
    <row r="4888" spans="5:5">
      <c r="E4888" s="559">
        <f>F4888*C4888</f>
        <v>0</v>
      </c>
    </row>
    <row r="4889" spans="5:5">
      <c r="E4889" s="559">
        <f>F4889*C4889</f>
        <v>0</v>
      </c>
    </row>
    <row r="4890" spans="5:5">
      <c r="E4890" s="559">
        <f>F4890*C4890</f>
        <v>0</v>
      </c>
    </row>
    <row r="4891" spans="5:5">
      <c r="E4891" s="559">
        <f>F4891*C4891</f>
        <v>0</v>
      </c>
    </row>
    <row r="4892" spans="5:5">
      <c r="E4892" s="559">
        <f>F4892*C4892</f>
        <v>0</v>
      </c>
    </row>
    <row r="4893" spans="5:5">
      <c r="E4893" s="559">
        <f>F4893*C4893</f>
        <v>0</v>
      </c>
    </row>
    <row r="4894" spans="5:5">
      <c r="E4894" s="559">
        <f>F4894*C4894</f>
        <v>0</v>
      </c>
    </row>
    <row r="4895" spans="5:5">
      <c r="E4895" s="559">
        <f>F4895*C4895</f>
        <v>0</v>
      </c>
    </row>
    <row r="4896" spans="5:5">
      <c r="E4896" s="559">
        <f>F4896*C4896</f>
        <v>0</v>
      </c>
    </row>
    <row r="4897" spans="5:5">
      <c r="E4897" s="559">
        <f>F4897*C4897</f>
        <v>0</v>
      </c>
    </row>
    <row r="4898" spans="5:5">
      <c r="E4898" s="559">
        <f>F4898*C4898</f>
        <v>0</v>
      </c>
    </row>
    <row r="4899" spans="5:5">
      <c r="E4899" s="559">
        <f>F4899*C4899</f>
        <v>0</v>
      </c>
    </row>
    <row r="4900" spans="5:5">
      <c r="E4900" s="559">
        <f>F4900*C4900</f>
        <v>0</v>
      </c>
    </row>
    <row r="4901" spans="5:5">
      <c r="E4901" s="559">
        <f>F4901*C4901</f>
        <v>0</v>
      </c>
    </row>
    <row r="4902" spans="5:5">
      <c r="E4902" s="559">
        <f>F4902*C4902</f>
        <v>0</v>
      </c>
    </row>
    <row r="4903" spans="5:5">
      <c r="E4903" s="559">
        <f>F4903*C4903</f>
        <v>0</v>
      </c>
    </row>
    <row r="4904" spans="5:5">
      <c r="E4904" s="559">
        <f>F4904*C4904</f>
        <v>0</v>
      </c>
    </row>
    <row r="4905" spans="5:5">
      <c r="E4905" s="559">
        <f>F4905*C4905</f>
        <v>0</v>
      </c>
    </row>
    <row r="4906" spans="5:5">
      <c r="E4906" s="559">
        <f>F4906*C4906</f>
        <v>0</v>
      </c>
    </row>
    <row r="4907" spans="5:5">
      <c r="E4907" s="559">
        <f>F4907*C4907</f>
        <v>0</v>
      </c>
    </row>
    <row r="4908" spans="5:5">
      <c r="E4908" s="559">
        <f>F4908*C4908</f>
        <v>0</v>
      </c>
    </row>
    <row r="4909" spans="5:5">
      <c r="E4909" s="559">
        <f>F4909*C4909</f>
        <v>0</v>
      </c>
    </row>
    <row r="4910" spans="5:5">
      <c r="E4910" s="559">
        <f>F4910*C4910</f>
        <v>0</v>
      </c>
    </row>
    <row r="4911" spans="5:5">
      <c r="E4911" s="559">
        <f>F4911*C4911</f>
        <v>0</v>
      </c>
    </row>
    <row r="4912" spans="5:5">
      <c r="E4912" s="559">
        <f>F4912*C4912</f>
        <v>0</v>
      </c>
    </row>
    <row r="4913" spans="5:5">
      <c r="E4913" s="559">
        <f>F4913*C4913</f>
        <v>0</v>
      </c>
    </row>
    <row r="4914" spans="5:5">
      <c r="E4914" s="559">
        <f>F4914*C4914</f>
        <v>0</v>
      </c>
    </row>
    <row r="4915" spans="5:5">
      <c r="E4915" s="559">
        <f>F4915*C4915</f>
        <v>0</v>
      </c>
    </row>
    <row r="4916" spans="5:5">
      <c r="E4916" s="559">
        <f>F4916*C4916</f>
        <v>0</v>
      </c>
    </row>
    <row r="4917" spans="5:5">
      <c r="E4917" s="559">
        <f>F4917*C4917</f>
        <v>0</v>
      </c>
    </row>
    <row r="4918" spans="5:5">
      <c r="E4918" s="559">
        <f>F4918*C4918</f>
        <v>0</v>
      </c>
    </row>
    <row r="4919" spans="5:5">
      <c r="E4919" s="559">
        <f>F4919*C4919</f>
        <v>0</v>
      </c>
    </row>
    <row r="4920" spans="5:5">
      <c r="E4920" s="559">
        <f>F4920*C4920</f>
        <v>0</v>
      </c>
    </row>
    <row r="4921" spans="5:5">
      <c r="E4921" s="559">
        <f>F4921*C4921</f>
        <v>0</v>
      </c>
    </row>
    <row r="4922" spans="5:5">
      <c r="E4922" s="559">
        <f>F4922*C4922</f>
        <v>0</v>
      </c>
    </row>
    <row r="4923" spans="5:5">
      <c r="E4923" s="559">
        <f>F4923*C4923</f>
        <v>0</v>
      </c>
    </row>
    <row r="4924" spans="5:5">
      <c r="E4924" s="559">
        <f>F4924*C4924</f>
        <v>0</v>
      </c>
    </row>
    <row r="4925" spans="5:5">
      <c r="E4925" s="559">
        <f>F4925*C4925</f>
        <v>0</v>
      </c>
    </row>
    <row r="4926" spans="5:5">
      <c r="E4926" s="559">
        <f>F4926*C4926</f>
        <v>0</v>
      </c>
    </row>
    <row r="4927" spans="5:5">
      <c r="E4927" s="559">
        <f>F4927*C4927</f>
        <v>0</v>
      </c>
    </row>
    <row r="4928" spans="5:5">
      <c r="E4928" s="559">
        <f>F4928*C4928</f>
        <v>0</v>
      </c>
    </row>
    <row r="4929" spans="5:5">
      <c r="E4929" s="559">
        <f>F4929*C4929</f>
        <v>0</v>
      </c>
    </row>
    <row r="4930" spans="5:5">
      <c r="E4930" s="559">
        <f>F4930*C4930</f>
        <v>0</v>
      </c>
    </row>
    <row r="4931" spans="5:5">
      <c r="E4931" s="559">
        <f>F4931*C4931</f>
        <v>0</v>
      </c>
    </row>
    <row r="4932" spans="5:5">
      <c r="E4932" s="559">
        <f>F4932*C4932</f>
        <v>0</v>
      </c>
    </row>
    <row r="4933" spans="5:5">
      <c r="E4933" s="559">
        <f>F4933*C4933</f>
        <v>0</v>
      </c>
    </row>
    <row r="4934" spans="5:5">
      <c r="E4934" s="559">
        <f>F4934*C4934</f>
        <v>0</v>
      </c>
    </row>
    <row r="4935" spans="5:5">
      <c r="E4935" s="559">
        <f>F4935*C4935</f>
        <v>0</v>
      </c>
    </row>
    <row r="4936" spans="5:5">
      <c r="E4936" s="559">
        <f>F4936*C4936</f>
        <v>0</v>
      </c>
    </row>
    <row r="4937" spans="5:5">
      <c r="E4937" s="559">
        <f>F4937*C4937</f>
        <v>0</v>
      </c>
    </row>
    <row r="4938" spans="5:5">
      <c r="E4938" s="559">
        <f>F4938*C4938</f>
        <v>0</v>
      </c>
    </row>
    <row r="4939" spans="5:5">
      <c r="E4939" s="559">
        <f>F4939*C4939</f>
        <v>0</v>
      </c>
    </row>
    <row r="4940" spans="5:5">
      <c r="E4940" s="559">
        <f>F4940*C4940</f>
        <v>0</v>
      </c>
    </row>
    <row r="4941" spans="5:5">
      <c r="E4941" s="559">
        <f>F4941*C4941</f>
        <v>0</v>
      </c>
    </row>
    <row r="4942" spans="5:5">
      <c r="E4942" s="559">
        <f>F4942*C4942</f>
        <v>0</v>
      </c>
    </row>
    <row r="4943" spans="5:5">
      <c r="E4943" s="559">
        <f>F4943*C4943</f>
        <v>0</v>
      </c>
    </row>
    <row r="4944" spans="5:5">
      <c r="E4944" s="559">
        <f>F4944*C4944</f>
        <v>0</v>
      </c>
    </row>
    <row r="4945" spans="5:5">
      <c r="E4945" s="559">
        <f>F4945*C4945</f>
        <v>0</v>
      </c>
    </row>
    <row r="4946" spans="5:5">
      <c r="E4946" s="559">
        <f>F4946*C4946</f>
        <v>0</v>
      </c>
    </row>
    <row r="4947" spans="5:5">
      <c r="E4947" s="559">
        <f>F4947*C4947</f>
        <v>0</v>
      </c>
    </row>
    <row r="4948" spans="5:5">
      <c r="E4948" s="559">
        <f>F4948*C4948</f>
        <v>0</v>
      </c>
    </row>
    <row r="4949" spans="5:5">
      <c r="E4949" s="559">
        <f>F4949*C4949</f>
        <v>0</v>
      </c>
    </row>
    <row r="4950" spans="5:5">
      <c r="E4950" s="559">
        <f>F4950*C4950</f>
        <v>0</v>
      </c>
    </row>
    <row r="4951" spans="5:5">
      <c r="E4951" s="559">
        <f>F4951*C4951</f>
        <v>0</v>
      </c>
    </row>
    <row r="4952" spans="5:5">
      <c r="E4952" s="559">
        <f>F4952*C4952</f>
        <v>0</v>
      </c>
    </row>
    <row r="4953" spans="5:5">
      <c r="E4953" s="559">
        <f>F4953*C4953</f>
        <v>0</v>
      </c>
    </row>
    <row r="4954" spans="5:5">
      <c r="E4954" s="559">
        <f>F4954*C4954</f>
        <v>0</v>
      </c>
    </row>
    <row r="4955" spans="5:5">
      <c r="E4955" s="559">
        <f>F4955*C4955</f>
        <v>0</v>
      </c>
    </row>
    <row r="4956" spans="5:5">
      <c r="E4956" s="559">
        <f>F4956*C4956</f>
        <v>0</v>
      </c>
    </row>
    <row r="4957" spans="5:5">
      <c r="E4957" s="559">
        <f>F4957*C4957</f>
        <v>0</v>
      </c>
    </row>
    <row r="4958" spans="5:5">
      <c r="E4958" s="559">
        <f>F4958*C4958</f>
        <v>0</v>
      </c>
    </row>
    <row r="4959" spans="5:5">
      <c r="E4959" s="559">
        <f>F4959*C4959</f>
        <v>0</v>
      </c>
    </row>
    <row r="4960" spans="5:5">
      <c r="E4960" s="559">
        <f>F4960*C4960</f>
        <v>0</v>
      </c>
    </row>
    <row r="4961" spans="5:5">
      <c r="E4961" s="559">
        <f>F4961*C4961</f>
        <v>0</v>
      </c>
    </row>
    <row r="4962" spans="5:5">
      <c r="E4962" s="559">
        <f>F4962*C4962</f>
        <v>0</v>
      </c>
    </row>
    <row r="4963" spans="5:5">
      <c r="E4963" s="559">
        <f>F4963*C4963</f>
        <v>0</v>
      </c>
    </row>
    <row r="4964" spans="5:5">
      <c r="E4964" s="559">
        <f>F4964*C4964</f>
        <v>0</v>
      </c>
    </row>
    <row r="4965" spans="5:5">
      <c r="E4965" s="559">
        <f>F4965*C4965</f>
        <v>0</v>
      </c>
    </row>
    <row r="4966" spans="5:5">
      <c r="E4966" s="559">
        <f>F4966*C4966</f>
        <v>0</v>
      </c>
    </row>
    <row r="4967" spans="5:5">
      <c r="E4967" s="559">
        <f>F4967*C4967</f>
        <v>0</v>
      </c>
    </row>
    <row r="4968" spans="5:5">
      <c r="E4968" s="559">
        <f>F4968*C4968</f>
        <v>0</v>
      </c>
    </row>
    <row r="4969" spans="5:5">
      <c r="E4969" s="559">
        <f>F4969*C4969</f>
        <v>0</v>
      </c>
    </row>
    <row r="4970" spans="5:5">
      <c r="E4970" s="559">
        <f>F4970*C4970</f>
        <v>0</v>
      </c>
    </row>
    <row r="4971" spans="5:5">
      <c r="E4971" s="559">
        <f>F4971*C4971</f>
        <v>0</v>
      </c>
    </row>
    <row r="4972" spans="5:5">
      <c r="E4972" s="559">
        <f>F4972*C4972</f>
        <v>0</v>
      </c>
    </row>
    <row r="4973" spans="5:5">
      <c r="E4973" s="559">
        <f>F4973*C4973</f>
        <v>0</v>
      </c>
    </row>
    <row r="4974" spans="5:5">
      <c r="E4974" s="559">
        <f>F4974*C4974</f>
        <v>0</v>
      </c>
    </row>
    <row r="4975" spans="5:5">
      <c r="E4975" s="559">
        <f>F4975*C4975</f>
        <v>0</v>
      </c>
    </row>
    <row r="4976" spans="5:5">
      <c r="E4976" s="559">
        <f>F4976*C4976</f>
        <v>0</v>
      </c>
    </row>
    <row r="4977" spans="5:5">
      <c r="E4977" s="559">
        <f>F4977*C4977</f>
        <v>0</v>
      </c>
    </row>
    <row r="4978" spans="5:5">
      <c r="E4978" s="559">
        <f>F4978*C4978</f>
        <v>0</v>
      </c>
    </row>
    <row r="4979" spans="5:5">
      <c r="E4979" s="559">
        <f>F4979*C4979</f>
        <v>0</v>
      </c>
    </row>
    <row r="4980" spans="5:5">
      <c r="E4980" s="559">
        <f>F4980*C4980</f>
        <v>0</v>
      </c>
    </row>
    <row r="4981" spans="5:5">
      <c r="E4981" s="559">
        <f>F4981*C4981</f>
        <v>0</v>
      </c>
    </row>
    <row r="4982" spans="5:5">
      <c r="E4982" s="559">
        <f>F4982*C4982</f>
        <v>0</v>
      </c>
    </row>
    <row r="4983" spans="5:5">
      <c r="E4983" s="559">
        <f>F4983*C4983</f>
        <v>0</v>
      </c>
    </row>
    <row r="4984" spans="5:5">
      <c r="E4984" s="559">
        <f>F4984*C4984</f>
        <v>0</v>
      </c>
    </row>
    <row r="4985" spans="5:5">
      <c r="E4985" s="559">
        <f>F4985*C4985</f>
        <v>0</v>
      </c>
    </row>
    <row r="4986" spans="5:5">
      <c r="E4986" s="559">
        <f>F4986*C4986</f>
        <v>0</v>
      </c>
    </row>
    <row r="4987" spans="5:5">
      <c r="E4987" s="559">
        <f>F4987*C4987</f>
        <v>0</v>
      </c>
    </row>
    <row r="4988" spans="5:5">
      <c r="E4988" s="559">
        <f>F4988*C4988</f>
        <v>0</v>
      </c>
    </row>
    <row r="4989" spans="5:5">
      <c r="E4989" s="559">
        <f>F4989*C4989</f>
        <v>0</v>
      </c>
    </row>
    <row r="4990" spans="5:5">
      <c r="E4990" s="559">
        <f>F4990*C4990</f>
        <v>0</v>
      </c>
    </row>
    <row r="4991" spans="5:5">
      <c r="E4991" s="559">
        <f>F4991*C4991</f>
        <v>0</v>
      </c>
    </row>
    <row r="4992" spans="5:5">
      <c r="E4992" s="559">
        <f>F4992*C4992</f>
        <v>0</v>
      </c>
    </row>
    <row r="4993" spans="5:5">
      <c r="E4993" s="559">
        <f>F4993*C4993</f>
        <v>0</v>
      </c>
    </row>
    <row r="4994" spans="5:5">
      <c r="E4994" s="559">
        <f>F4994*C4994</f>
        <v>0</v>
      </c>
    </row>
    <row r="4995" spans="5:5">
      <c r="E4995" s="559">
        <f>F4995*C4995</f>
        <v>0</v>
      </c>
    </row>
    <row r="4996" spans="5:5">
      <c r="E4996" s="559">
        <f>F4996*C4996</f>
        <v>0</v>
      </c>
    </row>
    <row r="4997" spans="5:5">
      <c r="E4997" s="559">
        <f>F4997*C4997</f>
        <v>0</v>
      </c>
    </row>
    <row r="4998" spans="5:5">
      <c r="E4998" s="559">
        <f>F4998*C4998</f>
        <v>0</v>
      </c>
    </row>
    <row r="4999" spans="5:5">
      <c r="E4999" s="559">
        <f>F4999*C4999</f>
        <v>0</v>
      </c>
    </row>
    <row r="5000" spans="5:5">
      <c r="E5000" s="559">
        <f>F5000*C5000</f>
        <v>0</v>
      </c>
    </row>
    <row r="5001" spans="5:5">
      <c r="E5001" s="559">
        <f>F5001*C5001</f>
        <v>0</v>
      </c>
    </row>
    <row r="5002" spans="5:5">
      <c r="E5002" s="559">
        <f>F5002*C5002</f>
        <v>0</v>
      </c>
    </row>
    <row r="5003" spans="5:5">
      <c r="E5003" s="559">
        <f>F5003*C5003</f>
        <v>0</v>
      </c>
    </row>
    <row r="5004" spans="5:5">
      <c r="E5004" s="559">
        <f>F5004*C5004</f>
        <v>0</v>
      </c>
    </row>
    <row r="5005" spans="5:5">
      <c r="E5005" s="559">
        <f>F5005*C5005</f>
        <v>0</v>
      </c>
    </row>
    <row r="5006" spans="5:5">
      <c r="E5006" s="559">
        <f>F5006*C5006</f>
        <v>0</v>
      </c>
    </row>
    <row r="5007" spans="5:5">
      <c r="E5007" s="559">
        <f>F5007*C5007</f>
        <v>0</v>
      </c>
    </row>
    <row r="5008" spans="5:5">
      <c r="E5008" s="559">
        <f>F5008*C5008</f>
        <v>0</v>
      </c>
    </row>
    <row r="5009" spans="5:5">
      <c r="E5009" s="559">
        <f>F5009*C5009</f>
        <v>0</v>
      </c>
    </row>
    <row r="5010" spans="5:5">
      <c r="E5010" s="559">
        <f>F5010*C5010</f>
        <v>0</v>
      </c>
    </row>
    <row r="5011" spans="5:5">
      <c r="E5011" s="559">
        <f>F5011*C5011</f>
        <v>0</v>
      </c>
    </row>
    <row r="5012" spans="5:5">
      <c r="E5012" s="559">
        <f>F5012*C5012</f>
        <v>0</v>
      </c>
    </row>
    <row r="5013" spans="5:5">
      <c r="E5013" s="559">
        <f>F5013*C5013</f>
        <v>0</v>
      </c>
    </row>
    <row r="5014" spans="5:5">
      <c r="E5014" s="559">
        <f>F5014*C5014</f>
        <v>0</v>
      </c>
    </row>
    <row r="5015" spans="5:5">
      <c r="E5015" s="559">
        <f>F5015*C5015</f>
        <v>0</v>
      </c>
    </row>
    <row r="5016" spans="5:5">
      <c r="E5016" s="559">
        <f>F5016*C5016</f>
        <v>0</v>
      </c>
    </row>
    <row r="5017" spans="5:5">
      <c r="E5017" s="559">
        <f>F5017*C5017</f>
        <v>0</v>
      </c>
    </row>
    <row r="5018" spans="5:5">
      <c r="E5018" s="559">
        <f>F5018*C5018</f>
        <v>0</v>
      </c>
    </row>
    <row r="5019" spans="5:5">
      <c r="E5019" s="559">
        <f>F5019*C5019</f>
        <v>0</v>
      </c>
    </row>
    <row r="5020" spans="5:5">
      <c r="E5020" s="559">
        <f>F5020*C5020</f>
        <v>0</v>
      </c>
    </row>
    <row r="5021" spans="5:5">
      <c r="E5021" s="559">
        <f>F5021*C5021</f>
        <v>0</v>
      </c>
    </row>
    <row r="5022" spans="5:5">
      <c r="E5022" s="559">
        <f>F5022*C5022</f>
        <v>0</v>
      </c>
    </row>
    <row r="5023" spans="5:5">
      <c r="E5023" s="559">
        <f>F5023*C5023</f>
        <v>0</v>
      </c>
    </row>
    <row r="5024" spans="5:5">
      <c r="E5024" s="559">
        <f>F5024*C5024</f>
        <v>0</v>
      </c>
    </row>
    <row r="5025" spans="5:5">
      <c r="E5025" s="559">
        <f>F5025*C5025</f>
        <v>0</v>
      </c>
    </row>
    <row r="5026" spans="5:5">
      <c r="E5026" s="559">
        <f>F5026*C5026</f>
        <v>0</v>
      </c>
    </row>
    <row r="5027" spans="5:5">
      <c r="E5027" s="559">
        <f>F5027*C5027</f>
        <v>0</v>
      </c>
    </row>
    <row r="5028" spans="5:5">
      <c r="E5028" s="559">
        <f>F5028*C5028</f>
        <v>0</v>
      </c>
    </row>
    <row r="5029" spans="5:5">
      <c r="E5029" s="559">
        <f>F5029*C5029</f>
        <v>0</v>
      </c>
    </row>
    <row r="5030" spans="5:5">
      <c r="E5030" s="559">
        <f>F5030*C5030</f>
        <v>0</v>
      </c>
    </row>
    <row r="5031" spans="5:5">
      <c r="E5031" s="559">
        <f>F5031*C5031</f>
        <v>0</v>
      </c>
    </row>
    <row r="5032" spans="5:5">
      <c r="E5032" s="559">
        <f>F5032*C5032</f>
        <v>0</v>
      </c>
    </row>
    <row r="5033" spans="5:5">
      <c r="E5033" s="559">
        <f>F5033*C5033</f>
        <v>0</v>
      </c>
    </row>
    <row r="5034" spans="5:5">
      <c r="E5034" s="559">
        <f>F5034*C5034</f>
        <v>0</v>
      </c>
    </row>
    <row r="5035" spans="5:5">
      <c r="E5035" s="559">
        <f>F5035*C5035</f>
        <v>0</v>
      </c>
    </row>
    <row r="5036" spans="5:5">
      <c r="E5036" s="559">
        <f>F5036*C5036</f>
        <v>0</v>
      </c>
    </row>
    <row r="5037" spans="5:5">
      <c r="E5037" s="559">
        <f>F5037*C5037</f>
        <v>0</v>
      </c>
    </row>
    <row r="5038" spans="5:5">
      <c r="E5038" s="559">
        <f>F5038*C5038</f>
        <v>0</v>
      </c>
    </row>
    <row r="5039" spans="5:5">
      <c r="E5039" s="559">
        <f>F5039*C5039</f>
        <v>0</v>
      </c>
    </row>
    <row r="5040" spans="5:5">
      <c r="E5040" s="559">
        <f>F5040*C5040</f>
        <v>0</v>
      </c>
    </row>
    <row r="5041" spans="5:5">
      <c r="E5041" s="559">
        <f>F5041*C5041</f>
        <v>0</v>
      </c>
    </row>
    <row r="5042" spans="5:5">
      <c r="E5042" s="559">
        <f>F5042*C5042</f>
        <v>0</v>
      </c>
    </row>
    <row r="5043" spans="5:5">
      <c r="E5043" s="559">
        <f>F5043*C5043</f>
        <v>0</v>
      </c>
    </row>
    <row r="5044" spans="5:5">
      <c r="E5044" s="559">
        <f>F5044*C5044</f>
        <v>0</v>
      </c>
    </row>
    <row r="5045" spans="5:5">
      <c r="E5045" s="559">
        <f>F5045*C5045</f>
        <v>0</v>
      </c>
    </row>
    <row r="5046" spans="5:5">
      <c r="E5046" s="559">
        <f>F5046*C5046</f>
        <v>0</v>
      </c>
    </row>
    <row r="5047" spans="5:5">
      <c r="E5047" s="559">
        <f>F5047*C5047</f>
        <v>0</v>
      </c>
    </row>
    <row r="5048" spans="5:5">
      <c r="E5048" s="559">
        <f>F5048*C5048</f>
        <v>0</v>
      </c>
    </row>
    <row r="5049" spans="5:5">
      <c r="E5049" s="559">
        <f>F5049*C5049</f>
        <v>0</v>
      </c>
    </row>
    <row r="5050" spans="5:5">
      <c r="E5050" s="559">
        <f>F5050*C5050</f>
        <v>0</v>
      </c>
    </row>
    <row r="5051" spans="5:5">
      <c r="E5051" s="559">
        <f>F5051*C5051</f>
        <v>0</v>
      </c>
    </row>
    <row r="5052" spans="5:5">
      <c r="E5052" s="559">
        <f>F5052*C5052</f>
        <v>0</v>
      </c>
    </row>
    <row r="5053" spans="5:5">
      <c r="E5053" s="559">
        <f>F5053*C5053</f>
        <v>0</v>
      </c>
    </row>
    <row r="5054" spans="5:5">
      <c r="E5054" s="559">
        <f>F5054*C5054</f>
        <v>0</v>
      </c>
    </row>
    <row r="5055" spans="5:5">
      <c r="E5055" s="559">
        <f>F5055*C5055</f>
        <v>0</v>
      </c>
    </row>
    <row r="5056" spans="5:5">
      <c r="E5056" s="559">
        <f>F5056*C5056</f>
        <v>0</v>
      </c>
    </row>
    <row r="5057" spans="5:5">
      <c r="E5057" s="559">
        <f>F5057*C5057</f>
        <v>0</v>
      </c>
    </row>
    <row r="5058" spans="5:5">
      <c r="E5058" s="559">
        <f>F5058*C5058</f>
        <v>0</v>
      </c>
    </row>
    <row r="5059" spans="5:5">
      <c r="E5059" s="559">
        <f>F5059*C5059</f>
        <v>0</v>
      </c>
    </row>
    <row r="5060" spans="5:5">
      <c r="E5060" s="559">
        <f>F5060*C5060</f>
        <v>0</v>
      </c>
    </row>
    <row r="5061" spans="5:5">
      <c r="E5061" s="559">
        <f>F5061*C5061</f>
        <v>0</v>
      </c>
    </row>
    <row r="5062" spans="5:5">
      <c r="E5062" s="559">
        <f>F5062*C5062</f>
        <v>0</v>
      </c>
    </row>
    <row r="5063" spans="5:5">
      <c r="E5063" s="559">
        <f>F5063*C5063</f>
        <v>0</v>
      </c>
    </row>
    <row r="5064" spans="5:5">
      <c r="E5064" s="559">
        <f>F5064*C5064</f>
        <v>0</v>
      </c>
    </row>
    <row r="5065" spans="5:5">
      <c r="E5065" s="559">
        <f>F5065*C5065</f>
        <v>0</v>
      </c>
    </row>
    <row r="5066" spans="5:5">
      <c r="E5066" s="559">
        <f>F5066*C5066</f>
        <v>0</v>
      </c>
    </row>
    <row r="5067" spans="5:5">
      <c r="E5067" s="559">
        <f>F5067*C5067</f>
        <v>0</v>
      </c>
    </row>
    <row r="5068" spans="5:5">
      <c r="E5068" s="559">
        <f>F5068*C5068</f>
        <v>0</v>
      </c>
    </row>
    <row r="5069" spans="5:5">
      <c r="E5069" s="559">
        <f>F5069*C5069</f>
        <v>0</v>
      </c>
    </row>
    <row r="5070" spans="5:5">
      <c r="E5070" s="559">
        <f>F5070*C5070</f>
        <v>0</v>
      </c>
    </row>
    <row r="5071" spans="5:5">
      <c r="E5071" s="559">
        <f>F5071*C5071</f>
        <v>0</v>
      </c>
    </row>
    <row r="5072" spans="5:5">
      <c r="E5072" s="559">
        <f>F5072*C5072</f>
        <v>0</v>
      </c>
    </row>
    <row r="5073" spans="5:5">
      <c r="E5073" s="559">
        <f>F5073*C5073</f>
        <v>0</v>
      </c>
    </row>
    <row r="5074" spans="5:5">
      <c r="E5074" s="559">
        <f>F5074*C5074</f>
        <v>0</v>
      </c>
    </row>
    <row r="5075" spans="5:5">
      <c r="E5075" s="559">
        <f>F5075*C5075</f>
        <v>0</v>
      </c>
    </row>
    <row r="5076" spans="5:5">
      <c r="E5076" s="559">
        <f>F5076*C5076</f>
        <v>0</v>
      </c>
    </row>
    <row r="5077" spans="5:5">
      <c r="E5077" s="559">
        <f>F5077*C5077</f>
        <v>0</v>
      </c>
    </row>
    <row r="5078" spans="5:5">
      <c r="E5078" s="559">
        <f>F5078*C5078</f>
        <v>0</v>
      </c>
    </row>
    <row r="5079" spans="5:5">
      <c r="E5079" s="559">
        <f>F5079*C5079</f>
        <v>0</v>
      </c>
    </row>
    <row r="5080" spans="5:5">
      <c r="E5080" s="559">
        <f>F5080*C5080</f>
        <v>0</v>
      </c>
    </row>
    <row r="5081" spans="5:5">
      <c r="E5081" s="559">
        <f>F5081*C5081</f>
        <v>0</v>
      </c>
    </row>
    <row r="5082" spans="5:5">
      <c r="E5082" s="559">
        <f>F5082*C5082</f>
        <v>0</v>
      </c>
    </row>
    <row r="5083" spans="5:5">
      <c r="E5083" s="559">
        <f>F5083*C5083</f>
        <v>0</v>
      </c>
    </row>
    <row r="5084" spans="5:5">
      <c r="E5084" s="559">
        <f>F5084*C5084</f>
        <v>0</v>
      </c>
    </row>
    <row r="5085" spans="5:5">
      <c r="E5085" s="559">
        <f>F5085*C5085</f>
        <v>0</v>
      </c>
    </row>
    <row r="5086" spans="5:5">
      <c r="E5086" s="559">
        <f>F5086*C5086</f>
        <v>0</v>
      </c>
    </row>
    <row r="5087" spans="5:5">
      <c r="E5087" s="559">
        <f>F5087*C5087</f>
        <v>0</v>
      </c>
    </row>
    <row r="5088" spans="5:5">
      <c r="E5088" s="559">
        <f>F5088*C5088</f>
        <v>0</v>
      </c>
    </row>
    <row r="5089" spans="5:5">
      <c r="E5089" s="559">
        <f>F5089*C5089</f>
        <v>0</v>
      </c>
    </row>
    <row r="5090" spans="5:5">
      <c r="E5090" s="559">
        <f>F5090*C5090</f>
        <v>0</v>
      </c>
    </row>
    <row r="5091" spans="5:5">
      <c r="E5091" s="559">
        <f>F5091*C5091</f>
        <v>0</v>
      </c>
    </row>
    <row r="5092" spans="5:5">
      <c r="E5092" s="559">
        <f>F5092*C5092</f>
        <v>0</v>
      </c>
    </row>
    <row r="5093" spans="5:5">
      <c r="E5093" s="559">
        <f>F5093*C5093</f>
        <v>0</v>
      </c>
    </row>
    <row r="5094" spans="5:5">
      <c r="E5094" s="559">
        <f>F5094*C5094</f>
        <v>0</v>
      </c>
    </row>
    <row r="5095" spans="5:5">
      <c r="E5095" s="559">
        <f>F5095*C5095</f>
        <v>0</v>
      </c>
    </row>
    <row r="5096" spans="5:5">
      <c r="E5096" s="559">
        <f>F5096*C5096</f>
        <v>0</v>
      </c>
    </row>
    <row r="5097" spans="5:5">
      <c r="E5097" s="559">
        <f>F5097*C5097</f>
        <v>0</v>
      </c>
    </row>
    <row r="5098" spans="5:5">
      <c r="E5098" s="559">
        <f>F5098*C5098</f>
        <v>0</v>
      </c>
    </row>
    <row r="5099" spans="5:5">
      <c r="E5099" s="559">
        <f>F5099*C5099</f>
        <v>0</v>
      </c>
    </row>
    <row r="5100" spans="5:5">
      <c r="E5100" s="559">
        <f>F5100*C5100</f>
        <v>0</v>
      </c>
    </row>
    <row r="5101" spans="5:5">
      <c r="E5101" s="559">
        <f>F5101*C5101</f>
        <v>0</v>
      </c>
    </row>
    <row r="5102" spans="5:5">
      <c r="E5102" s="559">
        <f>F5102*C5102</f>
        <v>0</v>
      </c>
    </row>
    <row r="5103" spans="5:5">
      <c r="E5103" s="559">
        <f>F5103*C5103</f>
        <v>0</v>
      </c>
    </row>
    <row r="5104" spans="5:5">
      <c r="E5104" s="559">
        <f>F5104*C5104</f>
        <v>0</v>
      </c>
    </row>
    <row r="5105" spans="5:5">
      <c r="E5105" s="559">
        <f>F5105*C5105</f>
        <v>0</v>
      </c>
    </row>
    <row r="5106" spans="5:5">
      <c r="E5106" s="559">
        <f>F5106*C5106</f>
        <v>0</v>
      </c>
    </row>
    <row r="5107" spans="5:5">
      <c r="E5107" s="559">
        <f>F5107*C5107</f>
        <v>0</v>
      </c>
    </row>
    <row r="5108" spans="5:5">
      <c r="E5108" s="559">
        <f>F5108*C5108</f>
        <v>0</v>
      </c>
    </row>
    <row r="5109" spans="5:5">
      <c r="E5109" s="559">
        <f>F5109*C5109</f>
        <v>0</v>
      </c>
    </row>
    <row r="5110" spans="5:5">
      <c r="E5110" s="559">
        <f>F5110*C5110</f>
        <v>0</v>
      </c>
    </row>
    <row r="5111" spans="5:5">
      <c r="E5111" s="559">
        <f>F5111*C5111</f>
        <v>0</v>
      </c>
    </row>
    <row r="5112" spans="5:5">
      <c r="E5112" s="559">
        <f>F5112*C5112</f>
        <v>0</v>
      </c>
    </row>
    <row r="5113" spans="5:5">
      <c r="E5113" s="559">
        <f>F5113*C5113</f>
        <v>0</v>
      </c>
    </row>
    <row r="5114" spans="5:5">
      <c r="E5114" s="559">
        <f>F5114*C5114</f>
        <v>0</v>
      </c>
    </row>
    <row r="5115" spans="5:5">
      <c r="E5115" s="559">
        <f>F5115*C5115</f>
        <v>0</v>
      </c>
    </row>
    <row r="5116" spans="5:5">
      <c r="E5116" s="559">
        <f>F5116*C5116</f>
        <v>0</v>
      </c>
    </row>
    <row r="5117" spans="5:5">
      <c r="E5117" s="559">
        <f>F5117*C5117</f>
        <v>0</v>
      </c>
    </row>
    <row r="5118" spans="5:5">
      <c r="E5118" s="559">
        <f>F5118*C5118</f>
        <v>0</v>
      </c>
    </row>
    <row r="5119" spans="5:5">
      <c r="E5119" s="559">
        <f>F5119*C5119</f>
        <v>0</v>
      </c>
    </row>
    <row r="5120" spans="5:5">
      <c r="E5120" s="559">
        <f>F5120*C5120</f>
        <v>0</v>
      </c>
    </row>
    <row r="5121" spans="5:5">
      <c r="E5121" s="559">
        <f>F5121*C5121</f>
        <v>0</v>
      </c>
    </row>
    <row r="5122" spans="5:5">
      <c r="E5122" s="559">
        <f>F5122*C5122</f>
        <v>0</v>
      </c>
    </row>
    <row r="5123" spans="5:5">
      <c r="E5123" s="559">
        <f>F5123*C5123</f>
        <v>0</v>
      </c>
    </row>
    <row r="5124" spans="5:5">
      <c r="E5124" s="559">
        <f>F5124*C5124</f>
        <v>0</v>
      </c>
    </row>
    <row r="5125" spans="5:5">
      <c r="E5125" s="559">
        <f>F5125*C5125</f>
        <v>0</v>
      </c>
    </row>
    <row r="5126" spans="5:5">
      <c r="E5126" s="559">
        <f>F5126*C5126</f>
        <v>0</v>
      </c>
    </row>
    <row r="5127" spans="5:5">
      <c r="E5127" s="559">
        <f>F5127*C5127</f>
        <v>0</v>
      </c>
    </row>
    <row r="5128" spans="5:5">
      <c r="E5128" s="559">
        <f>F5128*C5128</f>
        <v>0</v>
      </c>
    </row>
    <row r="5129" spans="5:5">
      <c r="E5129" s="559">
        <f>F5129*C5129</f>
        <v>0</v>
      </c>
    </row>
    <row r="5130" spans="5:5">
      <c r="E5130" s="559">
        <f>F5130*C5130</f>
        <v>0</v>
      </c>
    </row>
    <row r="5131" spans="5:5">
      <c r="E5131" s="559">
        <f>F5131*C5131</f>
        <v>0</v>
      </c>
    </row>
    <row r="5132" spans="5:5">
      <c r="E5132" s="559">
        <f>F5132*C5132</f>
        <v>0</v>
      </c>
    </row>
    <row r="5133" spans="5:5">
      <c r="E5133" s="559">
        <f>F5133*C5133</f>
        <v>0</v>
      </c>
    </row>
    <row r="5134" spans="5:5">
      <c r="E5134" s="559">
        <f>F5134*C5134</f>
        <v>0</v>
      </c>
    </row>
    <row r="5135" spans="5:5">
      <c r="E5135" s="559">
        <f>F5135*C5135</f>
        <v>0</v>
      </c>
    </row>
    <row r="5136" spans="5:5">
      <c r="E5136" s="559">
        <f>F5136*C5136</f>
        <v>0</v>
      </c>
    </row>
    <row r="5137" spans="5:5">
      <c r="E5137" s="559">
        <f>F5137*C5137</f>
        <v>0</v>
      </c>
    </row>
    <row r="5138" spans="5:5">
      <c r="E5138" s="559">
        <f>F5138*C5138</f>
        <v>0</v>
      </c>
    </row>
    <row r="5139" spans="5:5">
      <c r="E5139" s="559">
        <f>F5139*C5139</f>
        <v>0</v>
      </c>
    </row>
    <row r="5140" spans="5:5">
      <c r="E5140" s="559">
        <f>F5140*C5140</f>
        <v>0</v>
      </c>
    </row>
    <row r="5141" spans="5:5">
      <c r="E5141" s="559">
        <f>F5141*C5141</f>
        <v>0</v>
      </c>
    </row>
    <row r="5142" spans="5:5">
      <c r="E5142" s="559">
        <f>F5142*C5142</f>
        <v>0</v>
      </c>
    </row>
    <row r="5143" spans="5:5">
      <c r="E5143" s="559">
        <f>F5143*C5143</f>
        <v>0</v>
      </c>
    </row>
    <row r="5144" spans="5:5">
      <c r="E5144" s="559">
        <f>F5144*C5144</f>
        <v>0</v>
      </c>
    </row>
    <row r="5145" spans="5:5">
      <c r="E5145" s="559">
        <f>F5145*C5145</f>
        <v>0</v>
      </c>
    </row>
    <row r="5146" spans="5:5">
      <c r="E5146" s="559">
        <f>F5146*C5146</f>
        <v>0</v>
      </c>
    </row>
    <row r="5147" spans="5:5">
      <c r="E5147" s="559">
        <f>F5147*C5147</f>
        <v>0</v>
      </c>
    </row>
    <row r="5148" spans="5:5">
      <c r="E5148" s="559">
        <f>F5148*C5148</f>
        <v>0</v>
      </c>
    </row>
    <row r="5149" spans="5:5">
      <c r="E5149" s="559">
        <f>F5149*C5149</f>
        <v>0</v>
      </c>
    </row>
    <row r="5150" spans="5:5">
      <c r="E5150" s="559">
        <f>F5150*C5150</f>
        <v>0</v>
      </c>
    </row>
    <row r="5151" spans="5:5">
      <c r="E5151" s="559">
        <f>F5151*C5151</f>
        <v>0</v>
      </c>
    </row>
    <row r="5152" spans="5:5">
      <c r="E5152" s="559">
        <f>F5152*C5152</f>
        <v>0</v>
      </c>
    </row>
    <row r="5153" spans="5:5">
      <c r="E5153" s="559">
        <f>F5153*C5153</f>
        <v>0</v>
      </c>
    </row>
    <row r="5154" spans="5:5">
      <c r="E5154" s="559">
        <f>F5154*C5154</f>
        <v>0</v>
      </c>
    </row>
    <row r="5155" spans="5:5">
      <c r="E5155" s="559">
        <f>F5155*C5155</f>
        <v>0</v>
      </c>
    </row>
    <row r="5156" spans="5:5">
      <c r="E5156" s="559">
        <f>F5156*C5156</f>
        <v>0</v>
      </c>
    </row>
    <row r="5157" spans="5:5">
      <c r="E5157" s="559">
        <f>F5157*C5157</f>
        <v>0</v>
      </c>
    </row>
    <row r="5158" spans="5:5">
      <c r="E5158" s="559">
        <f>F5158*C5158</f>
        <v>0</v>
      </c>
    </row>
    <row r="5159" spans="5:5">
      <c r="E5159" s="559">
        <f>F5159*C5159</f>
        <v>0</v>
      </c>
    </row>
    <row r="5160" spans="5:5">
      <c r="E5160" s="559">
        <f>F5160*C5160</f>
        <v>0</v>
      </c>
    </row>
    <row r="5161" spans="5:5">
      <c r="E5161" s="559">
        <f>F5161*C5161</f>
        <v>0</v>
      </c>
    </row>
    <row r="5162" spans="5:5">
      <c r="E5162" s="559">
        <f>F5162*C5162</f>
        <v>0</v>
      </c>
    </row>
    <row r="5163" spans="5:5">
      <c r="E5163" s="559">
        <f>F5163*C5163</f>
        <v>0</v>
      </c>
    </row>
    <row r="5164" spans="5:5">
      <c r="E5164" s="559">
        <f>F5164*C5164</f>
        <v>0</v>
      </c>
    </row>
    <row r="5165" spans="5:5">
      <c r="E5165" s="559">
        <f>F5165*C5165</f>
        <v>0</v>
      </c>
    </row>
    <row r="5166" spans="5:5">
      <c r="E5166" s="559">
        <f>F5166*C5166</f>
        <v>0</v>
      </c>
    </row>
    <row r="5167" spans="5:5">
      <c r="E5167" s="559">
        <f>F5167*C5167</f>
        <v>0</v>
      </c>
    </row>
    <row r="5168" spans="5:5">
      <c r="E5168" s="559">
        <f>F5168*C5168</f>
        <v>0</v>
      </c>
    </row>
    <row r="5169" spans="5:5">
      <c r="E5169" s="559">
        <f>F5169*C5169</f>
        <v>0</v>
      </c>
    </row>
    <row r="5170" spans="5:5">
      <c r="E5170" s="559">
        <f>F5170*C5170</f>
        <v>0</v>
      </c>
    </row>
    <row r="5171" spans="5:5">
      <c r="E5171" s="559">
        <f>F5171*C5171</f>
        <v>0</v>
      </c>
    </row>
    <row r="5172" spans="5:5">
      <c r="E5172" s="559">
        <f>F5172*C5172</f>
        <v>0</v>
      </c>
    </row>
    <row r="5173" spans="5:5">
      <c r="E5173" s="559">
        <f>F5173*C5173</f>
        <v>0</v>
      </c>
    </row>
    <row r="5174" spans="5:5">
      <c r="E5174" s="559">
        <f>F5174*C5174</f>
        <v>0</v>
      </c>
    </row>
    <row r="5175" spans="5:5">
      <c r="E5175" s="559">
        <f>F5175*C5175</f>
        <v>0</v>
      </c>
    </row>
    <row r="5176" spans="5:5">
      <c r="E5176" s="559">
        <f>F5176*C5176</f>
        <v>0</v>
      </c>
    </row>
    <row r="5177" spans="5:5">
      <c r="E5177" s="559">
        <f>F5177*C5177</f>
        <v>0</v>
      </c>
    </row>
    <row r="5178" spans="5:5">
      <c r="E5178" s="559">
        <f>F5178*C5178</f>
        <v>0</v>
      </c>
    </row>
    <row r="5179" spans="5:5">
      <c r="E5179" s="559">
        <f>F5179*C5179</f>
        <v>0</v>
      </c>
    </row>
    <row r="5180" spans="5:5">
      <c r="E5180" s="559">
        <f>F5180*C5180</f>
        <v>0</v>
      </c>
    </row>
    <row r="5181" spans="5:5">
      <c r="E5181" s="559">
        <f>F5181*C5181</f>
        <v>0</v>
      </c>
    </row>
    <row r="5182" spans="5:5">
      <c r="E5182" s="559">
        <f>F5182*C5182</f>
        <v>0</v>
      </c>
    </row>
    <row r="5183" spans="5:5">
      <c r="E5183" s="559">
        <f>F5183*C5183</f>
        <v>0</v>
      </c>
    </row>
    <row r="5184" spans="5:5">
      <c r="E5184" s="559">
        <f>F5184*C5184</f>
        <v>0</v>
      </c>
    </row>
    <row r="5185" spans="5:5">
      <c r="E5185" s="559">
        <f>F5185*C5185</f>
        <v>0</v>
      </c>
    </row>
    <row r="5186" spans="5:5">
      <c r="E5186" s="559">
        <f>F5186*C5186</f>
        <v>0</v>
      </c>
    </row>
    <row r="5187" spans="5:5">
      <c r="E5187" s="559">
        <f>F5187*C5187</f>
        <v>0</v>
      </c>
    </row>
    <row r="5188" spans="5:5">
      <c r="E5188" s="559">
        <f>F5188*C5188</f>
        <v>0</v>
      </c>
    </row>
    <row r="5189" spans="5:5">
      <c r="E5189" s="559">
        <f>F5189*C5189</f>
        <v>0</v>
      </c>
    </row>
    <row r="5190" spans="5:5">
      <c r="E5190" s="559">
        <f>F5190*C5190</f>
        <v>0</v>
      </c>
    </row>
    <row r="5191" spans="5:5">
      <c r="E5191" s="559">
        <f>F5191*C5191</f>
        <v>0</v>
      </c>
    </row>
    <row r="5192" spans="5:5">
      <c r="E5192" s="559">
        <f>F5192*C5192</f>
        <v>0</v>
      </c>
    </row>
    <row r="5193" spans="5:5">
      <c r="E5193" s="559">
        <f>F5193*C5193</f>
        <v>0</v>
      </c>
    </row>
    <row r="5194" spans="5:5">
      <c r="E5194" s="559">
        <f>F5194*C5194</f>
        <v>0</v>
      </c>
    </row>
    <row r="5195" spans="5:5">
      <c r="E5195" s="559">
        <f>F5195*C5195</f>
        <v>0</v>
      </c>
    </row>
    <row r="5196" spans="5:5">
      <c r="E5196" s="559">
        <f>F5196*C5196</f>
        <v>0</v>
      </c>
    </row>
    <row r="5197" spans="5:5">
      <c r="E5197" s="559">
        <f>F5197*C5197</f>
        <v>0</v>
      </c>
    </row>
    <row r="5198" spans="5:5">
      <c r="E5198" s="559">
        <f>F5198*C5198</f>
        <v>0</v>
      </c>
    </row>
    <row r="5199" spans="5:5">
      <c r="E5199" s="559">
        <f>F5199*C5199</f>
        <v>0</v>
      </c>
    </row>
    <row r="5200" spans="5:5">
      <c r="E5200" s="559">
        <f>F5200*C5200</f>
        <v>0</v>
      </c>
    </row>
    <row r="5201" spans="5:5">
      <c r="E5201" s="559">
        <f>F5201*C5201</f>
        <v>0</v>
      </c>
    </row>
    <row r="5202" spans="5:5">
      <c r="E5202" s="559">
        <f>F5202*C5202</f>
        <v>0</v>
      </c>
    </row>
    <row r="5203" spans="5:5">
      <c r="E5203" s="559">
        <f>F5203*C5203</f>
        <v>0</v>
      </c>
    </row>
    <row r="5204" spans="5:5">
      <c r="E5204" s="559">
        <f>F5204*C5204</f>
        <v>0</v>
      </c>
    </row>
    <row r="5205" spans="5:5">
      <c r="E5205" s="559">
        <f>F5205*C5205</f>
        <v>0</v>
      </c>
    </row>
    <row r="5206" spans="5:5">
      <c r="E5206" s="559">
        <f>F5206*C5206</f>
        <v>0</v>
      </c>
    </row>
    <row r="5207" spans="5:5">
      <c r="E5207" s="559">
        <f>F5207*C5207</f>
        <v>0</v>
      </c>
    </row>
    <row r="5208" spans="5:5">
      <c r="E5208" s="559">
        <f>F5208*C5208</f>
        <v>0</v>
      </c>
    </row>
    <row r="5209" spans="5:5">
      <c r="E5209" s="559">
        <f>F5209*C5209</f>
        <v>0</v>
      </c>
    </row>
    <row r="5210" spans="5:5">
      <c r="E5210" s="559">
        <f>F5210*C5210</f>
        <v>0</v>
      </c>
    </row>
    <row r="5211" spans="5:5">
      <c r="E5211" s="559">
        <f>F5211*C5211</f>
        <v>0</v>
      </c>
    </row>
    <row r="5212" spans="5:5">
      <c r="E5212" s="559">
        <f>F5212*C5212</f>
        <v>0</v>
      </c>
    </row>
    <row r="5213" spans="5:5">
      <c r="E5213" s="559">
        <f>F5213*C5213</f>
        <v>0</v>
      </c>
    </row>
    <row r="5214" spans="5:5">
      <c r="E5214" s="559">
        <f>F5214*C5214</f>
        <v>0</v>
      </c>
    </row>
    <row r="5215" spans="5:5">
      <c r="E5215" s="559">
        <f>F5215*C5215</f>
        <v>0</v>
      </c>
    </row>
    <row r="5216" spans="5:5">
      <c r="E5216" s="559">
        <f>F5216*C5216</f>
        <v>0</v>
      </c>
    </row>
    <row r="5217" spans="5:5">
      <c r="E5217" s="559">
        <f>F5217*C5217</f>
        <v>0</v>
      </c>
    </row>
    <row r="5218" spans="5:5">
      <c r="E5218" s="559">
        <f>F5218*C5218</f>
        <v>0</v>
      </c>
    </row>
    <row r="5219" spans="5:5">
      <c r="E5219" s="559">
        <f>F5219*C5219</f>
        <v>0</v>
      </c>
    </row>
    <row r="5220" spans="5:5">
      <c r="E5220" s="559">
        <f>F5220*C5220</f>
        <v>0</v>
      </c>
    </row>
    <row r="5221" spans="5:5">
      <c r="E5221" s="559">
        <f>F5221*C5221</f>
        <v>0</v>
      </c>
    </row>
    <row r="5222" spans="5:5">
      <c r="E5222" s="559">
        <f>F5222*C5222</f>
        <v>0</v>
      </c>
    </row>
    <row r="5223" spans="5:5">
      <c r="E5223" s="559">
        <f>F5223*C5223</f>
        <v>0</v>
      </c>
    </row>
    <row r="5224" spans="5:5">
      <c r="E5224" s="559">
        <f>F5224*C5224</f>
        <v>0</v>
      </c>
    </row>
    <row r="5225" spans="5:5">
      <c r="E5225" s="559">
        <f>F5225*C5225</f>
        <v>0</v>
      </c>
    </row>
    <row r="5226" spans="5:5">
      <c r="E5226" s="559">
        <f>F5226*C5226</f>
        <v>0</v>
      </c>
    </row>
    <row r="5227" spans="5:5">
      <c r="E5227" s="559">
        <f>F5227*C5227</f>
        <v>0</v>
      </c>
    </row>
    <row r="5228" spans="5:5">
      <c r="E5228" s="559">
        <f>F5228*C5228</f>
        <v>0</v>
      </c>
    </row>
    <row r="5229" spans="5:5">
      <c r="E5229" s="559">
        <f>F5229*C5229</f>
        <v>0</v>
      </c>
    </row>
    <row r="5230" spans="5:5">
      <c r="E5230" s="559">
        <f>F5230*C5230</f>
        <v>0</v>
      </c>
    </row>
    <row r="5231" spans="5:5">
      <c r="E5231" s="559">
        <f>F5231*C5231</f>
        <v>0</v>
      </c>
    </row>
    <row r="5232" spans="5:5">
      <c r="E5232" s="559">
        <f>F5232*C5232</f>
        <v>0</v>
      </c>
    </row>
    <row r="5233" spans="5:5">
      <c r="E5233" s="559">
        <f>F5233*C5233</f>
        <v>0</v>
      </c>
    </row>
    <row r="5234" spans="5:5">
      <c r="E5234" s="559">
        <f>F5234*C5234</f>
        <v>0</v>
      </c>
    </row>
    <row r="5235" spans="5:5">
      <c r="E5235" s="559">
        <f>F5235*C5235</f>
        <v>0</v>
      </c>
    </row>
    <row r="5236" spans="5:5">
      <c r="E5236" s="559">
        <f>F5236*C5236</f>
        <v>0</v>
      </c>
    </row>
    <row r="5237" spans="5:5">
      <c r="E5237" s="559">
        <f>F5237*C5237</f>
        <v>0</v>
      </c>
    </row>
    <row r="5238" spans="5:5">
      <c r="E5238" s="559">
        <f>F5238*C5238</f>
        <v>0</v>
      </c>
    </row>
    <row r="5239" spans="5:5">
      <c r="E5239" s="559">
        <f>F5239*C5239</f>
        <v>0</v>
      </c>
    </row>
    <row r="5240" spans="5:5">
      <c r="E5240" s="559">
        <f>F5240*C5240</f>
        <v>0</v>
      </c>
    </row>
    <row r="5241" spans="5:5">
      <c r="E5241" s="559">
        <f>F5241*C5241</f>
        <v>0</v>
      </c>
    </row>
    <row r="5242" spans="5:5">
      <c r="E5242" s="559">
        <f>F5242*C5242</f>
        <v>0</v>
      </c>
    </row>
    <row r="5243" spans="5:5">
      <c r="E5243" s="559">
        <f>F5243*C5243</f>
        <v>0</v>
      </c>
    </row>
    <row r="5244" spans="5:5">
      <c r="E5244" s="559">
        <f>F5244*C5244</f>
        <v>0</v>
      </c>
    </row>
    <row r="5245" spans="5:5">
      <c r="E5245" s="559">
        <f>F5245*C5245</f>
        <v>0</v>
      </c>
    </row>
    <row r="5246" spans="5:5">
      <c r="E5246" s="559">
        <f>F5246*C5246</f>
        <v>0</v>
      </c>
    </row>
    <row r="5247" spans="5:5">
      <c r="E5247" s="559">
        <f>F5247*C5247</f>
        <v>0</v>
      </c>
    </row>
    <row r="5248" spans="5:5">
      <c r="E5248" s="559">
        <f>F5248*C5248</f>
        <v>0</v>
      </c>
    </row>
    <row r="5249" spans="5:5">
      <c r="E5249" s="559">
        <f>F5249*C5249</f>
        <v>0</v>
      </c>
    </row>
    <row r="5250" spans="5:5">
      <c r="E5250" s="559">
        <f>F5250*C5250</f>
        <v>0</v>
      </c>
    </row>
    <row r="5251" spans="5:5">
      <c r="E5251" s="559">
        <f>F5251*C5251</f>
        <v>0</v>
      </c>
    </row>
    <row r="5252" spans="5:5">
      <c r="E5252" s="559">
        <f>F5252*C5252</f>
        <v>0</v>
      </c>
    </row>
    <row r="5253" spans="5:5">
      <c r="E5253" s="559">
        <f>F5253*C5253</f>
        <v>0</v>
      </c>
    </row>
    <row r="5254" spans="5:5">
      <c r="E5254" s="559">
        <f>F5254*C5254</f>
        <v>0</v>
      </c>
    </row>
    <row r="5255" spans="5:5">
      <c r="E5255" s="559">
        <f>F5255*C5255</f>
        <v>0</v>
      </c>
    </row>
    <row r="5256" spans="5:5">
      <c r="E5256" s="559">
        <f>F5256*C5256</f>
        <v>0</v>
      </c>
    </row>
    <row r="5257" spans="5:5">
      <c r="E5257" s="559">
        <f>F5257*C5257</f>
        <v>0</v>
      </c>
    </row>
    <row r="5258" spans="5:5">
      <c r="E5258" s="559">
        <f>F5258*C5258</f>
        <v>0</v>
      </c>
    </row>
    <row r="5259" spans="5:5">
      <c r="E5259" s="559">
        <f>F5259*C5259</f>
        <v>0</v>
      </c>
    </row>
    <row r="5260" spans="5:5">
      <c r="E5260" s="559">
        <f>F5260*C5260</f>
        <v>0</v>
      </c>
    </row>
    <row r="5261" spans="5:5">
      <c r="E5261" s="559">
        <f>F5261*C5261</f>
        <v>0</v>
      </c>
    </row>
    <row r="5262" spans="5:5">
      <c r="E5262" s="559">
        <f>F5262*C5262</f>
        <v>0</v>
      </c>
    </row>
    <row r="5263" spans="5:5">
      <c r="E5263" s="559">
        <f>F5263*C5263</f>
        <v>0</v>
      </c>
    </row>
    <row r="5264" spans="5:5">
      <c r="E5264" s="559">
        <f>F5264*C5264</f>
        <v>0</v>
      </c>
    </row>
    <row r="5265" spans="5:5">
      <c r="E5265" s="559">
        <f>F5265*C5265</f>
        <v>0</v>
      </c>
    </row>
    <row r="5266" spans="5:5">
      <c r="E5266" s="559">
        <f>F5266*C5266</f>
        <v>0</v>
      </c>
    </row>
    <row r="5267" spans="5:5">
      <c r="E5267" s="559">
        <f>F5267*C5267</f>
        <v>0</v>
      </c>
    </row>
    <row r="5268" spans="5:5">
      <c r="E5268" s="559">
        <f>F5268*C5268</f>
        <v>0</v>
      </c>
    </row>
    <row r="5269" spans="5:5">
      <c r="E5269" s="559">
        <f>F5269*C5269</f>
        <v>0</v>
      </c>
    </row>
    <row r="5270" spans="5:5">
      <c r="E5270" s="559">
        <f>F5270*C5270</f>
        <v>0</v>
      </c>
    </row>
    <row r="5271" spans="5:5">
      <c r="E5271" s="559">
        <f>F5271*C5271</f>
        <v>0</v>
      </c>
    </row>
    <row r="5272" spans="5:5">
      <c r="E5272" s="559">
        <f>F5272*C5272</f>
        <v>0</v>
      </c>
    </row>
    <row r="5273" spans="5:5">
      <c r="E5273" s="559">
        <f>F5273*C5273</f>
        <v>0</v>
      </c>
    </row>
    <row r="5274" spans="5:5">
      <c r="E5274" s="559">
        <f>F5274*C5274</f>
        <v>0</v>
      </c>
    </row>
    <row r="5275" spans="5:5">
      <c r="E5275" s="559">
        <f>F5275*C5275</f>
        <v>0</v>
      </c>
    </row>
    <row r="5276" spans="5:5">
      <c r="E5276" s="559">
        <f>F5276*C5276</f>
        <v>0</v>
      </c>
    </row>
    <row r="5277" spans="5:5">
      <c r="E5277" s="559">
        <f>F5277*C5277</f>
        <v>0</v>
      </c>
    </row>
    <row r="5278" spans="5:5">
      <c r="E5278" s="559">
        <f>F5278*C5278</f>
        <v>0</v>
      </c>
    </row>
    <row r="5279" spans="5:5">
      <c r="E5279" s="559">
        <f>F5279*C5279</f>
        <v>0</v>
      </c>
    </row>
    <row r="5280" spans="5:5">
      <c r="E5280" s="559">
        <f>F5280*C5280</f>
        <v>0</v>
      </c>
    </row>
    <row r="5281" spans="5:5">
      <c r="E5281" s="559">
        <f>F5281*C5281</f>
        <v>0</v>
      </c>
    </row>
    <row r="5282" spans="5:5">
      <c r="E5282" s="559">
        <f>F5282*C5282</f>
        <v>0</v>
      </c>
    </row>
    <row r="5283" spans="5:5">
      <c r="E5283" s="559">
        <f>F5283*C5283</f>
        <v>0</v>
      </c>
    </row>
    <row r="5284" spans="5:5">
      <c r="E5284" s="559">
        <f>F5284*C5284</f>
        <v>0</v>
      </c>
    </row>
    <row r="5285" spans="5:5">
      <c r="E5285" s="559">
        <f>F5285*C5285</f>
        <v>0</v>
      </c>
    </row>
    <row r="5286" spans="5:5">
      <c r="E5286" s="559">
        <f>F5286*C5286</f>
        <v>0</v>
      </c>
    </row>
    <row r="5287" spans="5:5">
      <c r="E5287" s="559">
        <f>F5287*C5287</f>
        <v>0</v>
      </c>
    </row>
    <row r="5288" spans="5:5">
      <c r="E5288" s="559">
        <f>F5288*C5288</f>
        <v>0</v>
      </c>
    </row>
  </sheetData>
  <mergeCells count="19">
    <mergeCell ref="G1:G2"/>
    <mergeCell ref="H1:H2"/>
    <mergeCell ref="B1:B2"/>
    <mergeCell ref="A1:A2"/>
    <mergeCell ref="C1:C2"/>
    <mergeCell ref="D1:D2"/>
    <mergeCell ref="A61:B61"/>
    <mergeCell ref="A50:B50"/>
    <mergeCell ref="A4:B4"/>
    <mergeCell ref="A8:B8"/>
    <mergeCell ref="A24:B24"/>
    <mergeCell ref="A70:B70"/>
    <mergeCell ref="A31:B31"/>
    <mergeCell ref="A247:B247"/>
    <mergeCell ref="A269:B269"/>
    <mergeCell ref="A193:B193"/>
    <mergeCell ref="A206:B206"/>
    <mergeCell ref="A237:B237"/>
    <mergeCell ref="A143:B143"/>
  </mergeCells>
  <pageMargins left="0.78740157480314965" right="0.27559055118110237" top="0.78740157480314965" bottom="0.39370078740157483" header="0.51181102362204722" footer="0.51181102362204722"/>
  <pageSetup paperSize="9" scale="83" orientation="landscape" r:id="rId1"/>
  <headerFooter alignWithMargins="0"/>
  <rowBreaks count="1" manualBreakCount="1">
    <brk id="5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2"/>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134</v>
      </c>
    </row>
    <row r="3" spans="1:70" ht="6.95" customHeight="1">
      <c r="B3" s="25"/>
      <c r="C3" s="26"/>
      <c r="D3" s="26"/>
      <c r="E3" s="26"/>
      <c r="F3" s="26"/>
      <c r="G3" s="26"/>
      <c r="H3" s="26"/>
      <c r="I3" s="26"/>
      <c r="J3" s="26"/>
      <c r="K3" s="27"/>
      <c r="AT3" s="24"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s="1" customFormat="1">
      <c r="B8" s="39"/>
      <c r="C8" s="40"/>
      <c r="D8" s="36" t="s">
        <v>141</v>
      </c>
      <c r="E8" s="40"/>
      <c r="F8" s="40"/>
      <c r="G8" s="40"/>
      <c r="H8" s="40"/>
      <c r="I8" s="40"/>
      <c r="J8" s="40"/>
      <c r="K8" s="43"/>
    </row>
    <row r="9" spans="1:70" s="1" customFormat="1" ht="36.950000000000003" customHeight="1">
      <c r="B9" s="39"/>
      <c r="C9" s="40"/>
      <c r="D9" s="40"/>
      <c r="E9" s="329" t="s">
        <v>2597</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131</v>
      </c>
      <c r="G11" s="40"/>
      <c r="H11" s="40"/>
      <c r="I11" s="36" t="s">
        <v>21</v>
      </c>
      <c r="J11" s="34" t="s">
        <v>1386</v>
      </c>
      <c r="K11" s="43"/>
    </row>
    <row r="12" spans="1:70" s="1" customFormat="1" ht="14.45" customHeight="1">
      <c r="B12" s="39"/>
      <c r="C12" s="40"/>
      <c r="D12" s="36" t="s">
        <v>23</v>
      </c>
      <c r="E12" s="40"/>
      <c r="F12" s="34" t="s">
        <v>24</v>
      </c>
      <c r="G12" s="40"/>
      <c r="H12" s="40"/>
      <c r="I12" s="36" t="s">
        <v>25</v>
      </c>
      <c r="J12" s="107" t="str">
        <f>'Rekapitulace stavby'!AN8</f>
        <v>5. 3. 2018</v>
      </c>
      <c r="K12" s="43"/>
    </row>
    <row r="13" spans="1:70" s="1" customFormat="1" ht="21.75" customHeight="1">
      <c r="B13" s="39"/>
      <c r="C13" s="40"/>
      <c r="D13" s="33" t="s">
        <v>27</v>
      </c>
      <c r="E13" s="40"/>
      <c r="F13" s="37" t="s">
        <v>28</v>
      </c>
      <c r="G13" s="40"/>
      <c r="H13" s="40"/>
      <c r="I13" s="33" t="s">
        <v>29</v>
      </c>
      <c r="J13" s="37" t="s">
        <v>490</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ROUND(J78,2)</f>
        <v>1225827</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ROUND(SUM(BE78:BE81), 2)</f>
        <v>1225827</v>
      </c>
      <c r="G30" s="40"/>
      <c r="H30" s="40"/>
      <c r="I30" s="115">
        <v>0.21</v>
      </c>
      <c r="J30" s="114">
        <f>ROUND(ROUND((SUM(BE78:BE81)), 2)*I30, 2)</f>
        <v>257423.67</v>
      </c>
      <c r="K30" s="43"/>
    </row>
    <row r="31" spans="2:11" s="1" customFormat="1" ht="14.45" customHeight="1">
      <c r="B31" s="39"/>
      <c r="C31" s="40"/>
      <c r="D31" s="40"/>
      <c r="E31" s="47" t="s">
        <v>51</v>
      </c>
      <c r="F31" s="114">
        <f>ROUND(SUM(BF78:BF81), 2)</f>
        <v>0</v>
      </c>
      <c r="G31" s="40"/>
      <c r="H31" s="40"/>
      <c r="I31" s="115">
        <v>0.15</v>
      </c>
      <c r="J31" s="114">
        <f>ROUND(ROUND((SUM(BF78:BF81)), 2)*I31, 2)</f>
        <v>0</v>
      </c>
      <c r="K31" s="43"/>
    </row>
    <row r="32" spans="2:11" s="1" customFormat="1" ht="14.45" hidden="1" customHeight="1">
      <c r="B32" s="39"/>
      <c r="C32" s="40"/>
      <c r="D32" s="40"/>
      <c r="E32" s="47" t="s">
        <v>52</v>
      </c>
      <c r="F32" s="114">
        <f>ROUND(SUM(BG78:BG81), 2)</f>
        <v>0</v>
      </c>
      <c r="G32" s="40"/>
      <c r="H32" s="40"/>
      <c r="I32" s="115">
        <v>0.21</v>
      </c>
      <c r="J32" s="114">
        <v>0</v>
      </c>
      <c r="K32" s="43"/>
    </row>
    <row r="33" spans="2:11" s="1" customFormat="1" ht="14.45" hidden="1" customHeight="1">
      <c r="B33" s="39"/>
      <c r="C33" s="40"/>
      <c r="D33" s="40"/>
      <c r="E33" s="47" t="s">
        <v>53</v>
      </c>
      <c r="F33" s="114">
        <f>ROUND(SUM(BH78:BH81), 2)</f>
        <v>0</v>
      </c>
      <c r="G33" s="40"/>
      <c r="H33" s="40"/>
      <c r="I33" s="115">
        <v>0.15</v>
      </c>
      <c r="J33" s="114">
        <v>0</v>
      </c>
      <c r="K33" s="43"/>
    </row>
    <row r="34" spans="2:11" s="1" customFormat="1" ht="14.45" hidden="1" customHeight="1">
      <c r="B34" s="39"/>
      <c r="C34" s="40"/>
      <c r="D34" s="40"/>
      <c r="E34" s="47" t="s">
        <v>54</v>
      </c>
      <c r="F34" s="114">
        <f>ROUND(SUM(BI78:BI81),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1483250.67</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145</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Holašovice</v>
      </c>
      <c r="F45" s="328"/>
      <c r="G45" s="328"/>
      <c r="H45" s="328"/>
      <c r="I45" s="40"/>
      <c r="J45" s="40"/>
      <c r="K45" s="43"/>
    </row>
    <row r="46" spans="2:11" s="1" customFormat="1" ht="14.45" customHeight="1">
      <c r="B46" s="39"/>
      <c r="C46" s="36" t="s">
        <v>141</v>
      </c>
      <c r="D46" s="40"/>
      <c r="E46" s="40"/>
      <c r="F46" s="40"/>
      <c r="G46" s="40"/>
      <c r="H46" s="40"/>
      <c r="I46" s="40"/>
      <c r="J46" s="40"/>
      <c r="K46" s="43"/>
    </row>
    <row r="47" spans="2:11" s="1" customFormat="1" ht="17.25" customHeight="1">
      <c r="B47" s="39"/>
      <c r="C47" s="40"/>
      <c r="D47" s="40"/>
      <c r="E47" s="329" t="str">
        <f>E9</f>
        <v>PS-02 - Přípojka NN, elektroinstalace, MaR</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Obec Holašovice</v>
      </c>
      <c r="G49" s="40"/>
      <c r="H49" s="40"/>
      <c r="I49" s="36" t="s">
        <v>25</v>
      </c>
      <c r="J49" s="107" t="str">
        <f>IF(J12="","",J12)</f>
        <v>5. 3. 2018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146</v>
      </c>
      <c r="D54" s="116"/>
      <c r="E54" s="116"/>
      <c r="F54" s="116"/>
      <c r="G54" s="116"/>
      <c r="H54" s="116"/>
      <c r="I54" s="116"/>
      <c r="J54" s="124" t="s">
        <v>147</v>
      </c>
      <c r="K54" s="125"/>
    </row>
    <row r="55" spans="2:47" s="1" customFormat="1" ht="10.35" customHeight="1">
      <c r="B55" s="39"/>
      <c r="C55" s="40"/>
      <c r="D55" s="40"/>
      <c r="E55" s="40"/>
      <c r="F55" s="40"/>
      <c r="G55" s="40"/>
      <c r="H55" s="40"/>
      <c r="I55" s="40"/>
      <c r="J55" s="40"/>
      <c r="K55" s="43"/>
    </row>
    <row r="56" spans="2:47" s="1" customFormat="1" ht="29.25" customHeight="1">
      <c r="B56" s="39"/>
      <c r="C56" s="126" t="s">
        <v>148</v>
      </c>
      <c r="D56" s="40"/>
      <c r="E56" s="40"/>
      <c r="F56" s="40"/>
      <c r="G56" s="40"/>
      <c r="H56" s="40"/>
      <c r="I56" s="40"/>
      <c r="J56" s="113">
        <f>J78</f>
        <v>1225827</v>
      </c>
      <c r="K56" s="43"/>
      <c r="AU56" s="24" t="s">
        <v>149</v>
      </c>
    </row>
    <row r="57" spans="2:47" s="8" customFormat="1" ht="24.95" customHeight="1">
      <c r="B57" s="127"/>
      <c r="C57" s="128"/>
      <c r="D57" s="129" t="s">
        <v>855</v>
      </c>
      <c r="E57" s="130"/>
      <c r="F57" s="130"/>
      <c r="G57" s="130"/>
      <c r="H57" s="130"/>
      <c r="I57" s="130"/>
      <c r="J57" s="131">
        <f>J79</f>
        <v>1225827</v>
      </c>
      <c r="K57" s="132"/>
    </row>
    <row r="58" spans="2:47" s="9" customFormat="1" ht="19.899999999999999" customHeight="1">
      <c r="B58" s="133"/>
      <c r="C58" s="134"/>
      <c r="D58" s="135" t="s">
        <v>856</v>
      </c>
      <c r="E58" s="136"/>
      <c r="F58" s="136"/>
      <c r="G58" s="136"/>
      <c r="H58" s="136"/>
      <c r="I58" s="136"/>
      <c r="J58" s="137">
        <f>J80</f>
        <v>1225827</v>
      </c>
      <c r="K58" s="138"/>
    </row>
    <row r="59" spans="2:47" s="1" customFormat="1" ht="21.75" customHeight="1">
      <c r="B59" s="39"/>
      <c r="C59" s="40"/>
      <c r="D59" s="40"/>
      <c r="E59" s="40"/>
      <c r="F59" s="40"/>
      <c r="G59" s="40"/>
      <c r="H59" s="40"/>
      <c r="I59" s="40"/>
      <c r="J59" s="40"/>
      <c r="K59" s="43"/>
    </row>
    <row r="60" spans="2:47" s="1" customFormat="1" ht="6.95" customHeight="1">
      <c r="B60" s="54"/>
      <c r="C60" s="55"/>
      <c r="D60" s="55"/>
      <c r="E60" s="55"/>
      <c r="F60" s="55"/>
      <c r="G60" s="55"/>
      <c r="H60" s="55"/>
      <c r="I60" s="55"/>
      <c r="J60" s="55"/>
      <c r="K60" s="56"/>
    </row>
    <row r="64" spans="2:47" s="1" customFormat="1" ht="6.95" customHeight="1">
      <c r="B64" s="57"/>
      <c r="C64" s="58"/>
      <c r="D64" s="58"/>
      <c r="E64" s="58"/>
      <c r="F64" s="58"/>
      <c r="G64" s="58"/>
      <c r="H64" s="58"/>
      <c r="I64" s="58"/>
      <c r="J64" s="58"/>
      <c r="K64" s="58"/>
      <c r="L64" s="39"/>
    </row>
    <row r="65" spans="2:63" s="1" customFormat="1" ht="36.950000000000003" customHeight="1">
      <c r="B65" s="39"/>
      <c r="C65" s="59" t="s">
        <v>154</v>
      </c>
      <c r="L65" s="39"/>
    </row>
    <row r="66" spans="2:63" s="1" customFormat="1" ht="6.95" customHeight="1">
      <c r="B66" s="39"/>
      <c r="L66" s="39"/>
    </row>
    <row r="67" spans="2:63" s="1" customFormat="1" ht="14.45" customHeight="1">
      <c r="B67" s="39"/>
      <c r="C67" s="61" t="s">
        <v>17</v>
      </c>
      <c r="L67" s="39"/>
    </row>
    <row r="68" spans="2:63" s="1" customFormat="1" ht="16.5" customHeight="1">
      <c r="B68" s="39"/>
      <c r="E68" s="332" t="str">
        <f>E7</f>
        <v>Kanalizace a ČOV Holašovice</v>
      </c>
      <c r="F68" s="333"/>
      <c r="G68" s="333"/>
      <c r="H68" s="333"/>
      <c r="L68" s="39"/>
    </row>
    <row r="69" spans="2:63" s="1" customFormat="1" ht="14.45" customHeight="1">
      <c r="B69" s="39"/>
      <c r="C69" s="61" t="s">
        <v>141</v>
      </c>
      <c r="L69" s="39"/>
    </row>
    <row r="70" spans="2:63" s="1" customFormat="1" ht="17.25" customHeight="1">
      <c r="B70" s="39"/>
      <c r="E70" s="304" t="str">
        <f>E9</f>
        <v>PS-02 - Přípojka NN, elektroinstalace, MaR</v>
      </c>
      <c r="F70" s="334"/>
      <c r="G70" s="334"/>
      <c r="H70" s="334"/>
      <c r="L70" s="39"/>
    </row>
    <row r="71" spans="2:63" s="1" customFormat="1" ht="6.95" customHeight="1">
      <c r="B71" s="39"/>
      <c r="L71" s="39"/>
    </row>
    <row r="72" spans="2:63" s="1" customFormat="1" ht="18" customHeight="1">
      <c r="B72" s="39"/>
      <c r="C72" s="61" t="s">
        <v>23</v>
      </c>
      <c r="F72" s="139" t="str">
        <f>F12</f>
        <v>Obec Holašovice</v>
      </c>
      <c r="I72" s="61" t="s">
        <v>25</v>
      </c>
      <c r="J72" s="65" t="str">
        <f>IF(J12="","",J12)</f>
        <v>5. 3. 2018</v>
      </c>
      <c r="L72" s="39"/>
    </row>
    <row r="73" spans="2:63" s="1" customFormat="1" ht="6.95" customHeight="1">
      <c r="B73" s="39"/>
      <c r="L73" s="39"/>
    </row>
    <row r="74" spans="2:63" s="1" customFormat="1">
      <c r="B74" s="39"/>
      <c r="C74" s="61" t="s">
        <v>31</v>
      </c>
      <c r="F74" s="139" t="str">
        <f>E15</f>
        <v>Obec Jankov</v>
      </c>
      <c r="I74" s="61" t="s">
        <v>38</v>
      </c>
      <c r="J74" s="139" t="str">
        <f>E21</f>
        <v>VAK projekt s.r.o.</v>
      </c>
      <c r="L74" s="39"/>
    </row>
    <row r="75" spans="2:63" s="1" customFormat="1" ht="14.45" customHeight="1">
      <c r="B75" s="39"/>
      <c r="C75" s="61" t="s">
        <v>36</v>
      </c>
      <c r="F75" s="139" t="str">
        <f>IF(E18="","",E18)</f>
        <v xml:space="preserve"> </v>
      </c>
      <c r="L75" s="39"/>
    </row>
    <row r="76" spans="2:63" s="1" customFormat="1" ht="10.35" customHeight="1">
      <c r="B76" s="39"/>
      <c r="L76" s="39"/>
    </row>
    <row r="77" spans="2:63" s="10" customFormat="1" ht="29.25" customHeight="1">
      <c r="B77" s="140"/>
      <c r="C77" s="141" t="s">
        <v>155</v>
      </c>
      <c r="D77" s="142" t="s">
        <v>64</v>
      </c>
      <c r="E77" s="142" t="s">
        <v>60</v>
      </c>
      <c r="F77" s="142" t="s">
        <v>156</v>
      </c>
      <c r="G77" s="142" t="s">
        <v>157</v>
      </c>
      <c r="H77" s="142" t="s">
        <v>158</v>
      </c>
      <c r="I77" s="142" t="s">
        <v>159</v>
      </c>
      <c r="J77" s="142" t="s">
        <v>147</v>
      </c>
      <c r="K77" s="143" t="s">
        <v>160</v>
      </c>
      <c r="L77" s="140"/>
      <c r="M77" s="71" t="s">
        <v>161</v>
      </c>
      <c r="N77" s="72" t="s">
        <v>49</v>
      </c>
      <c r="O77" s="72" t="s">
        <v>162</v>
      </c>
      <c r="P77" s="72" t="s">
        <v>163</v>
      </c>
      <c r="Q77" s="72" t="s">
        <v>164</v>
      </c>
      <c r="R77" s="72" t="s">
        <v>165</v>
      </c>
      <c r="S77" s="72" t="s">
        <v>166</v>
      </c>
      <c r="T77" s="73" t="s">
        <v>167</v>
      </c>
    </row>
    <row r="78" spans="2:63" s="1" customFormat="1" ht="29.25" customHeight="1">
      <c r="B78" s="39"/>
      <c r="C78" s="75" t="s">
        <v>148</v>
      </c>
      <c r="J78" s="144">
        <f>BK78</f>
        <v>1225827</v>
      </c>
      <c r="L78" s="39"/>
      <c r="M78" s="74"/>
      <c r="N78" s="66"/>
      <c r="O78" s="66"/>
      <c r="P78" s="145">
        <f>P79</f>
        <v>0</v>
      </c>
      <c r="Q78" s="66"/>
      <c r="R78" s="145">
        <f>R79</f>
        <v>0</v>
      </c>
      <c r="S78" s="66"/>
      <c r="T78" s="146">
        <f>T79</f>
        <v>0</v>
      </c>
      <c r="AT78" s="24" t="s">
        <v>78</v>
      </c>
      <c r="AU78" s="24" t="s">
        <v>149</v>
      </c>
      <c r="BK78" s="147">
        <f>BK79</f>
        <v>1225827</v>
      </c>
    </row>
    <row r="79" spans="2:63" s="11" customFormat="1" ht="37.35" customHeight="1">
      <c r="B79" s="148"/>
      <c r="D79" s="149" t="s">
        <v>78</v>
      </c>
      <c r="E79" s="150" t="s">
        <v>452</v>
      </c>
      <c r="F79" s="150" t="s">
        <v>1894</v>
      </c>
      <c r="J79" s="151">
        <f>BK79</f>
        <v>1225827</v>
      </c>
      <c r="L79" s="148"/>
      <c r="M79" s="152"/>
      <c r="N79" s="153"/>
      <c r="O79" s="153"/>
      <c r="P79" s="154">
        <f>P80</f>
        <v>0</v>
      </c>
      <c r="Q79" s="153"/>
      <c r="R79" s="154">
        <f>R80</f>
        <v>0</v>
      </c>
      <c r="S79" s="153"/>
      <c r="T79" s="155">
        <f>T80</f>
        <v>0</v>
      </c>
      <c r="AR79" s="149" t="s">
        <v>186</v>
      </c>
      <c r="AT79" s="156" t="s">
        <v>78</v>
      </c>
      <c r="AU79" s="156" t="s">
        <v>79</v>
      </c>
      <c r="AY79" s="149" t="s">
        <v>170</v>
      </c>
      <c r="BK79" s="157">
        <f>BK80</f>
        <v>1225827</v>
      </c>
    </row>
    <row r="80" spans="2:63" s="11" customFormat="1" ht="19.899999999999999" customHeight="1">
      <c r="B80" s="148"/>
      <c r="D80" s="149" t="s">
        <v>78</v>
      </c>
      <c r="E80" s="158" t="s">
        <v>1895</v>
      </c>
      <c r="F80" s="158" t="s">
        <v>1896</v>
      </c>
      <c r="J80" s="159">
        <f>BK80</f>
        <v>1225827</v>
      </c>
      <c r="L80" s="148"/>
      <c r="M80" s="152"/>
      <c r="N80" s="153"/>
      <c r="O80" s="153"/>
      <c r="P80" s="154">
        <f>P81</f>
        <v>0</v>
      </c>
      <c r="Q80" s="153"/>
      <c r="R80" s="154">
        <f>R81</f>
        <v>0</v>
      </c>
      <c r="S80" s="153"/>
      <c r="T80" s="155">
        <f>T81</f>
        <v>0</v>
      </c>
      <c r="AR80" s="149" t="s">
        <v>186</v>
      </c>
      <c r="AT80" s="156" t="s">
        <v>78</v>
      </c>
      <c r="AU80" s="156" t="s">
        <v>87</v>
      </c>
      <c r="AY80" s="149" t="s">
        <v>170</v>
      </c>
      <c r="BK80" s="157">
        <f>BK81</f>
        <v>1225827</v>
      </c>
    </row>
    <row r="81" spans="2:65" s="1" customFormat="1" ht="16.5" customHeight="1">
      <c r="B81" s="160"/>
      <c r="C81" s="161" t="s">
        <v>87</v>
      </c>
      <c r="D81" s="161" t="s">
        <v>173</v>
      </c>
      <c r="E81" s="162" t="s">
        <v>2594</v>
      </c>
      <c r="F81" s="163" t="s">
        <v>2598</v>
      </c>
      <c r="G81" s="164" t="s">
        <v>176</v>
      </c>
      <c r="H81" s="165">
        <v>1</v>
      </c>
      <c r="I81" s="166">
        <v>1225827</v>
      </c>
      <c r="J81" s="166">
        <f>ROUND(I81*H81,2)</f>
        <v>1225827</v>
      </c>
      <c r="K81" s="163" t="s">
        <v>5</v>
      </c>
      <c r="L81" s="39"/>
      <c r="M81" s="167" t="s">
        <v>5</v>
      </c>
      <c r="N81" s="202" t="s">
        <v>50</v>
      </c>
      <c r="O81" s="203">
        <v>0</v>
      </c>
      <c r="P81" s="203">
        <f>O81*H81</f>
        <v>0</v>
      </c>
      <c r="Q81" s="203">
        <v>0</v>
      </c>
      <c r="R81" s="203">
        <f>Q81*H81</f>
        <v>0</v>
      </c>
      <c r="S81" s="203">
        <v>0</v>
      </c>
      <c r="T81" s="204">
        <f>S81*H81</f>
        <v>0</v>
      </c>
      <c r="AR81" s="24" t="s">
        <v>606</v>
      </c>
      <c r="AT81" s="24" t="s">
        <v>173</v>
      </c>
      <c r="AU81" s="24" t="s">
        <v>90</v>
      </c>
      <c r="AY81" s="24" t="s">
        <v>170</v>
      </c>
      <c r="BE81" s="171">
        <f>IF(N81="základní",J81,0)</f>
        <v>1225827</v>
      </c>
      <c r="BF81" s="171">
        <f>IF(N81="snížená",J81,0)</f>
        <v>0</v>
      </c>
      <c r="BG81" s="171">
        <f>IF(N81="zákl. přenesená",J81,0)</f>
        <v>0</v>
      </c>
      <c r="BH81" s="171">
        <f>IF(N81="sníž. přenesená",J81,0)</f>
        <v>0</v>
      </c>
      <c r="BI81" s="171">
        <f>IF(N81="nulová",J81,0)</f>
        <v>0</v>
      </c>
      <c r="BJ81" s="24" t="s">
        <v>87</v>
      </c>
      <c r="BK81" s="171">
        <f>ROUND(I81*H81,2)</f>
        <v>1225827</v>
      </c>
      <c r="BL81" s="24" t="s">
        <v>606</v>
      </c>
      <c r="BM81" s="24" t="s">
        <v>2599</v>
      </c>
    </row>
    <row r="82" spans="2:65" s="1" customFormat="1" ht="6.95" customHeight="1">
      <c r="B82" s="54"/>
      <c r="C82" s="55"/>
      <c r="D82" s="55"/>
      <c r="E82" s="55"/>
      <c r="F82" s="55"/>
      <c r="G82" s="55"/>
      <c r="H82" s="55"/>
      <c r="I82" s="55"/>
      <c r="J82" s="55"/>
      <c r="K82" s="55"/>
      <c r="L82" s="39"/>
    </row>
  </sheetData>
  <autoFilter ref="C77:K81"/>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H56"/>
  <sheetViews>
    <sheetView view="pageLayout" topLeftCell="A6" zoomScale="115" zoomScaleNormal="115" zoomScalePageLayoutView="115" workbookViewId="0">
      <selection activeCell="D29" sqref="D29"/>
    </sheetView>
  </sheetViews>
  <sheetFormatPr defaultRowHeight="12.75" customHeight="1"/>
  <cols>
    <col min="1" max="1" width="11" style="501" customWidth="1"/>
    <col min="2" max="7" width="11" style="500" customWidth="1"/>
    <col min="8" max="8" width="24.33203125" style="500" customWidth="1"/>
    <col min="9" max="255" width="10.6640625" style="500" customWidth="1"/>
    <col min="256" max="16384" width="9.33203125" style="500"/>
  </cols>
  <sheetData>
    <row r="1" spans="1:8" ht="12.75" customHeight="1">
      <c r="A1" s="557" t="s">
        <v>3026</v>
      </c>
      <c r="B1" s="556"/>
      <c r="C1" s="556"/>
      <c r="D1" s="556"/>
      <c r="E1" s="556"/>
      <c r="F1" s="556"/>
      <c r="G1" s="556"/>
      <c r="H1" s="555"/>
    </row>
    <row r="2" spans="1:8" ht="6.75" customHeight="1">
      <c r="A2" s="554"/>
      <c r="B2" s="553"/>
      <c r="C2" s="553"/>
      <c r="D2" s="553"/>
      <c r="E2" s="553"/>
      <c r="F2" s="553"/>
      <c r="G2" s="553"/>
      <c r="H2" s="552"/>
    </row>
    <row r="3" spans="1:8" s="526" customFormat="1" ht="49.5" customHeight="1">
      <c r="A3" s="551" t="s">
        <v>3025</v>
      </c>
      <c r="B3" s="550"/>
      <c r="C3" s="550"/>
      <c r="D3" s="550"/>
      <c r="E3" s="550"/>
      <c r="F3" s="550"/>
      <c r="G3" s="550"/>
      <c r="H3" s="549"/>
    </row>
    <row r="4" spans="1:8" ht="6.75" customHeight="1">
      <c r="A4" s="548"/>
      <c r="B4" s="547"/>
      <c r="C4" s="547"/>
      <c r="D4" s="547"/>
      <c r="E4" s="547"/>
      <c r="F4" s="547"/>
      <c r="G4" s="547"/>
      <c r="H4" s="546"/>
    </row>
    <row r="5" spans="1:8" ht="12.75" customHeight="1">
      <c r="A5" s="542" t="s">
        <v>3024</v>
      </c>
      <c r="B5" s="541"/>
      <c r="C5" s="544" t="s">
        <v>40</v>
      </c>
      <c r="D5" s="544"/>
      <c r="E5" s="544"/>
      <c r="F5" s="544"/>
      <c r="G5" s="544"/>
      <c r="H5" s="543"/>
    </row>
    <row r="6" spans="1:8" ht="12.75" customHeight="1">
      <c r="A6" s="542" t="s">
        <v>3023</v>
      </c>
      <c r="B6" s="541"/>
      <c r="C6" s="541" t="s">
        <v>3022</v>
      </c>
      <c r="D6" s="541"/>
      <c r="E6" s="541"/>
      <c r="F6" s="541"/>
      <c r="G6" s="541"/>
      <c r="H6" s="545"/>
    </row>
    <row r="7" spans="1:8" ht="12.75" customHeight="1">
      <c r="A7" s="542" t="s">
        <v>3021</v>
      </c>
      <c r="B7" s="541"/>
      <c r="C7" s="544" t="s">
        <v>3020</v>
      </c>
      <c r="D7" s="544"/>
      <c r="E7" s="544"/>
      <c r="F7" s="544"/>
      <c r="G7" s="544"/>
      <c r="H7" s="543"/>
    </row>
    <row r="8" spans="1:8" ht="12.75" customHeight="1">
      <c r="A8" s="542" t="s">
        <v>3019</v>
      </c>
      <c r="B8" s="541"/>
      <c r="C8" s="540">
        <v>42901</v>
      </c>
      <c r="D8" s="540"/>
      <c r="E8" s="540"/>
      <c r="F8" s="540"/>
      <c r="G8" s="540"/>
      <c r="H8" s="539"/>
    </row>
    <row r="9" spans="1:8" ht="6.75" customHeight="1">
      <c r="A9" s="538"/>
      <c r="B9" s="537"/>
      <c r="C9" s="537"/>
      <c r="D9" s="537"/>
      <c r="E9" s="537"/>
      <c r="F9" s="537"/>
      <c r="G9" s="537"/>
      <c r="H9" s="536"/>
    </row>
    <row r="10" spans="1:8" ht="13.5" customHeight="1">
      <c r="A10" s="535"/>
      <c r="B10" s="535"/>
      <c r="C10" s="535"/>
      <c r="D10" s="535"/>
      <c r="E10" s="535"/>
      <c r="F10" s="535"/>
      <c r="G10" s="535"/>
      <c r="H10" s="534"/>
    </row>
    <row r="11" spans="1:8" s="383" customFormat="1" ht="21.95" customHeight="1">
      <c r="A11" s="533" t="s">
        <v>3018</v>
      </c>
      <c r="B11" s="532"/>
      <c r="C11" s="532"/>
      <c r="D11" s="532"/>
      <c r="E11" s="532"/>
      <c r="F11" s="532"/>
      <c r="G11" s="532"/>
      <c r="H11" s="531"/>
    </row>
    <row r="12" spans="1:8" s="526" customFormat="1" ht="21.95" customHeight="1">
      <c r="A12" s="530" t="s">
        <v>2824</v>
      </c>
      <c r="B12" s="529"/>
      <c r="C12" s="529"/>
      <c r="D12" s="529"/>
      <c r="E12" s="529"/>
      <c r="F12" s="529"/>
      <c r="G12" s="528"/>
      <c r="H12" s="527">
        <f>H14+H22</f>
        <v>1225827</v>
      </c>
    </row>
    <row r="13" spans="1:8" ht="16.350000000000001" customHeight="1">
      <c r="A13" s="525" t="s">
        <v>156</v>
      </c>
      <c r="B13" s="525"/>
      <c r="C13" s="525"/>
      <c r="D13" s="525"/>
      <c r="E13" s="525"/>
      <c r="F13" s="525"/>
      <c r="G13" s="525"/>
      <c r="H13" s="524" t="s">
        <v>2818</v>
      </c>
    </row>
    <row r="14" spans="1:8" ht="11.25" customHeight="1">
      <c r="A14" s="517" t="s">
        <v>2823</v>
      </c>
      <c r="B14" s="523" t="str">
        <f>Dodávky!A1</f>
        <v>Dodávky</v>
      </c>
      <c r="C14" s="522"/>
      <c r="D14" s="522"/>
      <c r="E14" s="522"/>
      <c r="F14" s="522"/>
      <c r="G14" s="521"/>
      <c r="H14" s="515">
        <f>Dodávky!H2</f>
        <v>660442</v>
      </c>
    </row>
    <row r="15" spans="1:8" ht="11.25" customHeight="1">
      <c r="A15" s="514" t="str">
        <f>Dodávky!A4</f>
        <v>1</v>
      </c>
      <c r="B15" s="520" t="str">
        <f>Dodávky!B4</f>
        <v>Dodávka rozvaděče RM1</v>
      </c>
      <c r="C15" s="519"/>
      <c r="D15" s="519"/>
      <c r="E15" s="519"/>
      <c r="F15" s="519"/>
      <c r="G15" s="518"/>
      <c r="H15" s="512">
        <f>Dodávky!H4</f>
        <v>240126</v>
      </c>
    </row>
    <row r="16" spans="1:8" ht="11.25" customHeight="1">
      <c r="A16" s="514">
        <f>Dodávky!A23</f>
        <v>2</v>
      </c>
      <c r="B16" s="520" t="str">
        <f>Dodávky!B23</f>
        <v>Dodávka rozvaděče DT1</v>
      </c>
      <c r="C16" s="519"/>
      <c r="D16" s="519"/>
      <c r="E16" s="519"/>
      <c r="F16" s="519"/>
      <c r="G16" s="518"/>
      <c r="H16" s="512">
        <f>Dodávky!H23</f>
        <v>34556</v>
      </c>
    </row>
    <row r="17" spans="1:8" ht="11.25" customHeight="1">
      <c r="A17" s="514" t="str">
        <f>Dodávky!A26</f>
        <v>3</v>
      </c>
      <c r="B17" s="520" t="str">
        <f>Dodávky!B26</f>
        <v>Dodávka EZS</v>
      </c>
      <c r="C17" s="519"/>
      <c r="D17" s="519"/>
      <c r="E17" s="519"/>
      <c r="F17" s="519"/>
      <c r="G17" s="518"/>
      <c r="H17" s="512">
        <f>Dodávky!H26</f>
        <v>9691</v>
      </c>
    </row>
    <row r="18" spans="1:8" ht="11.25" customHeight="1">
      <c r="A18" s="514" t="str">
        <f>Dodávky!A32</f>
        <v>4</v>
      </c>
      <c r="B18" s="520" t="str">
        <f>Dodávky!B32</f>
        <v>Dodávka polní instrumentace M+R</v>
      </c>
      <c r="C18" s="519"/>
      <c r="D18" s="519"/>
      <c r="E18" s="519"/>
      <c r="F18" s="519"/>
      <c r="G18" s="518"/>
      <c r="H18" s="512">
        <f>Dodávky!H32</f>
        <v>146710</v>
      </c>
    </row>
    <row r="19" spans="1:8" ht="11.25" customHeight="1">
      <c r="A19" s="514" t="str">
        <f>Dodávky!A38</f>
        <v>5</v>
      </c>
      <c r="B19" s="520" t="str">
        <f>Dodávky!B38</f>
        <v>Zemnící síť a hromosvod</v>
      </c>
      <c r="C19" s="519"/>
      <c r="D19" s="519"/>
      <c r="E19" s="519"/>
      <c r="F19" s="519"/>
      <c r="G19" s="518"/>
      <c r="H19" s="512">
        <f>Dodávky!H38</f>
        <v>10312</v>
      </c>
    </row>
    <row r="20" spans="1:8" ht="11.25" customHeight="1">
      <c r="A20" s="514" t="str">
        <f>Dodávky!A52</f>
        <v>6</v>
      </c>
      <c r="B20" s="520" t="str">
        <f>Dodávky!B52</f>
        <v xml:space="preserve">Kabely, kabelové trasy a elektromontážní materiál </v>
      </c>
      <c r="C20" s="519"/>
      <c r="D20" s="519"/>
      <c r="E20" s="519"/>
      <c r="F20" s="519"/>
      <c r="G20" s="518"/>
      <c r="H20" s="512">
        <f>Dodávky!H52</f>
        <v>219047</v>
      </c>
    </row>
    <row r="21" spans="1:8" ht="11.25" customHeight="1">
      <c r="A21" s="476"/>
      <c r="B21" s="520"/>
      <c r="C21" s="519"/>
      <c r="D21" s="519"/>
      <c r="E21" s="519"/>
      <c r="F21" s="519"/>
      <c r="G21" s="518"/>
      <c r="H21" s="512"/>
    </row>
    <row r="22" spans="1:8" ht="11.25" customHeight="1">
      <c r="A22" s="517" t="s">
        <v>2823</v>
      </c>
      <c r="B22" s="516" t="str">
        <f>'Elektromontáže a služby'!C1</f>
        <v xml:space="preserve">Elektromontáže a služby                 </v>
      </c>
      <c r="C22" s="516"/>
      <c r="D22" s="516"/>
      <c r="E22" s="516"/>
      <c r="F22" s="516"/>
      <c r="G22" s="516"/>
      <c r="H22" s="515">
        <f>'Elektromontáže a služby'!G2</f>
        <v>565385</v>
      </c>
    </row>
    <row r="23" spans="1:8" ht="11.25">
      <c r="A23" s="514" t="str">
        <f>'Elektromontáže a služby'!A4</f>
        <v>7</v>
      </c>
      <c r="B23" s="513" t="str">
        <f>'Elektromontáže a služby'!B4</f>
        <v>Elektromontáže</v>
      </c>
      <c r="C23" s="513"/>
      <c r="D23" s="513"/>
      <c r="E23" s="513"/>
      <c r="F23" s="513"/>
      <c r="G23" s="513"/>
      <c r="H23" s="512">
        <f>'Elektromontáže a služby'!G4</f>
        <v>292985</v>
      </c>
    </row>
    <row r="24" spans="1:8" ht="11.25">
      <c r="A24" s="410" t="str">
        <f>'Elektromontáže a služby'!A8</f>
        <v>8</v>
      </c>
      <c r="B24" s="513" t="str">
        <f>'Elektromontáže a služby'!B8</f>
        <v>Služby</v>
      </c>
      <c r="C24" s="513"/>
      <c r="D24" s="513"/>
      <c r="E24" s="513"/>
      <c r="F24" s="513"/>
      <c r="G24" s="513"/>
      <c r="H24" s="512">
        <f>'Elektromontáže a služby'!G8</f>
        <v>272400</v>
      </c>
    </row>
    <row r="25" spans="1:8" ht="12.75" customHeight="1">
      <c r="A25" s="511"/>
      <c r="B25" s="510"/>
      <c r="C25" s="509"/>
      <c r="D25" s="509"/>
      <c r="E25" s="509"/>
      <c r="F25" s="509"/>
      <c r="G25" s="508"/>
      <c r="H25" s="507"/>
    </row>
    <row r="26" spans="1:8" ht="12.75" customHeight="1">
      <c r="A26" s="506"/>
      <c r="B26" s="506"/>
      <c r="C26" s="506"/>
      <c r="D26" s="505"/>
      <c r="E26" s="505"/>
      <c r="F26" s="505"/>
      <c r="G26" s="505"/>
    </row>
    <row r="27" spans="1:8" ht="93.75" customHeight="1">
      <c r="A27" s="504" t="s">
        <v>3017</v>
      </c>
      <c r="B27" s="504"/>
      <c r="C27" s="504"/>
      <c r="D27" s="504"/>
      <c r="E27" s="504"/>
      <c r="F27" s="504"/>
      <c r="G27" s="504"/>
      <c r="H27" s="504"/>
    </row>
    <row r="28" spans="1:8" ht="12.75" customHeight="1">
      <c r="A28" s="503"/>
      <c r="B28" s="502"/>
      <c r="C28" s="502"/>
      <c r="D28" s="502"/>
    </row>
    <row r="29" spans="1:8" ht="12.75" customHeight="1">
      <c r="A29" s="503"/>
      <c r="B29" s="502"/>
      <c r="C29" s="502"/>
      <c r="D29" s="502"/>
    </row>
    <row r="30" spans="1:8" ht="12.75" customHeight="1">
      <c r="A30" s="503"/>
      <c r="B30" s="502"/>
      <c r="C30" s="502"/>
      <c r="D30" s="502"/>
      <c r="E30" s="502"/>
      <c r="F30" s="502"/>
      <c r="G30" s="502"/>
      <c r="H30" s="502"/>
    </row>
    <row r="31" spans="1:8" ht="12.75" customHeight="1">
      <c r="A31" s="503"/>
      <c r="B31" s="502"/>
      <c r="C31" s="502"/>
      <c r="D31" s="502"/>
      <c r="E31" s="502"/>
      <c r="F31" s="502"/>
      <c r="G31" s="502"/>
      <c r="H31" s="502"/>
    </row>
    <row r="32" spans="1:8" ht="12.75" customHeight="1">
      <c r="A32" s="503"/>
      <c r="B32" s="502"/>
      <c r="C32" s="502"/>
      <c r="D32" s="502"/>
      <c r="E32" s="502"/>
      <c r="F32" s="502"/>
      <c r="G32" s="502"/>
      <c r="H32" s="502"/>
    </row>
    <row r="33" spans="1:8" ht="12.75" customHeight="1">
      <c r="A33" s="503"/>
      <c r="B33" s="502"/>
      <c r="C33" s="502"/>
      <c r="D33" s="502"/>
      <c r="E33" s="502"/>
      <c r="F33" s="502"/>
      <c r="G33" s="502"/>
      <c r="H33" s="502"/>
    </row>
    <row r="34" spans="1:8" ht="12.75" customHeight="1">
      <c r="A34" s="503"/>
      <c r="B34" s="502"/>
      <c r="C34" s="502"/>
      <c r="D34" s="502"/>
      <c r="E34" s="502"/>
      <c r="F34" s="502"/>
      <c r="G34" s="502"/>
      <c r="H34" s="502"/>
    </row>
    <row r="35" spans="1:8" ht="12.75" customHeight="1">
      <c r="A35" s="503"/>
      <c r="B35" s="502"/>
      <c r="C35" s="502"/>
      <c r="D35" s="502"/>
      <c r="E35" s="502"/>
      <c r="F35" s="502"/>
      <c r="G35" s="502"/>
      <c r="H35" s="502"/>
    </row>
    <row r="36" spans="1:8" ht="12.75" customHeight="1">
      <c r="A36" s="503"/>
      <c r="B36" s="502"/>
      <c r="C36" s="502"/>
      <c r="D36" s="502"/>
      <c r="E36" s="502"/>
      <c r="F36" s="502"/>
      <c r="G36" s="502"/>
      <c r="H36" s="502"/>
    </row>
    <row r="37" spans="1:8" ht="12.75" customHeight="1">
      <c r="A37" s="503"/>
      <c r="B37" s="502"/>
      <c r="C37" s="502"/>
      <c r="D37" s="502"/>
      <c r="E37" s="502"/>
      <c r="F37" s="502"/>
      <c r="G37" s="502"/>
      <c r="H37" s="502"/>
    </row>
    <row r="38" spans="1:8" ht="12.75" customHeight="1">
      <c r="A38" s="503"/>
      <c r="B38" s="502"/>
      <c r="C38" s="502"/>
      <c r="D38" s="502"/>
      <c r="E38" s="502"/>
      <c r="F38" s="502"/>
      <c r="G38" s="502"/>
      <c r="H38" s="502"/>
    </row>
    <row r="39" spans="1:8" ht="12.75" customHeight="1">
      <c r="A39" s="503"/>
      <c r="B39" s="502"/>
      <c r="C39" s="502"/>
      <c r="D39" s="502"/>
      <c r="E39" s="502"/>
      <c r="F39" s="502"/>
      <c r="G39" s="502"/>
      <c r="H39" s="502"/>
    </row>
    <row r="40" spans="1:8" ht="12.75" customHeight="1">
      <c r="A40" s="503"/>
      <c r="B40" s="502"/>
      <c r="C40" s="502"/>
      <c r="D40" s="502"/>
      <c r="E40" s="502"/>
      <c r="F40" s="502"/>
      <c r="G40" s="502"/>
      <c r="H40" s="502"/>
    </row>
    <row r="41" spans="1:8" ht="12.75" customHeight="1">
      <c r="A41" s="503"/>
      <c r="B41" s="502"/>
      <c r="C41" s="502"/>
      <c r="D41" s="502"/>
      <c r="E41" s="502"/>
      <c r="F41" s="502"/>
      <c r="G41" s="502"/>
      <c r="H41" s="502"/>
    </row>
    <row r="42" spans="1:8" ht="12.75" customHeight="1">
      <c r="A42" s="503"/>
      <c r="B42" s="502"/>
      <c r="C42" s="502"/>
      <c r="D42" s="502"/>
      <c r="E42" s="502"/>
      <c r="F42" s="502"/>
      <c r="G42" s="502"/>
      <c r="H42" s="502"/>
    </row>
    <row r="43" spans="1:8" ht="12.75" customHeight="1">
      <c r="A43" s="503"/>
      <c r="B43" s="502"/>
      <c r="C43" s="502"/>
      <c r="D43" s="502"/>
      <c r="E43" s="502"/>
      <c r="F43" s="502"/>
      <c r="G43" s="502"/>
      <c r="H43" s="502"/>
    </row>
    <row r="44" spans="1:8" ht="12.75" customHeight="1">
      <c r="A44" s="503"/>
      <c r="B44" s="502"/>
      <c r="C44" s="502"/>
      <c r="D44" s="502"/>
      <c r="E44" s="502"/>
      <c r="F44" s="502"/>
      <c r="G44" s="502"/>
      <c r="H44" s="502"/>
    </row>
    <row r="45" spans="1:8" ht="12.75" customHeight="1">
      <c r="A45" s="503"/>
      <c r="B45" s="502"/>
      <c r="C45" s="502"/>
      <c r="D45" s="502"/>
      <c r="E45" s="502"/>
      <c r="F45" s="502"/>
      <c r="G45" s="502"/>
      <c r="H45" s="502"/>
    </row>
    <row r="46" spans="1:8" ht="12.75" customHeight="1">
      <c r="A46" s="503"/>
      <c r="B46" s="502"/>
      <c r="C46" s="502"/>
      <c r="D46" s="502"/>
      <c r="E46" s="502"/>
      <c r="F46" s="502"/>
      <c r="G46" s="502"/>
      <c r="H46" s="502"/>
    </row>
    <row r="47" spans="1:8" ht="12.75" customHeight="1">
      <c r="A47" s="503"/>
      <c r="B47" s="502"/>
      <c r="C47" s="502"/>
      <c r="D47" s="502"/>
      <c r="E47" s="502"/>
      <c r="F47" s="502"/>
      <c r="G47" s="502"/>
      <c r="H47" s="502"/>
    </row>
    <row r="48" spans="1:8" ht="12.75" customHeight="1">
      <c r="A48" s="503"/>
      <c r="B48" s="502"/>
      <c r="C48" s="502"/>
      <c r="D48" s="502"/>
      <c r="E48" s="502"/>
      <c r="F48" s="502"/>
      <c r="G48" s="502"/>
      <c r="H48" s="502"/>
    </row>
    <row r="49" spans="1:8" ht="12.75" customHeight="1">
      <c r="A49" s="503"/>
      <c r="B49" s="502"/>
      <c r="C49" s="502"/>
      <c r="D49" s="502"/>
      <c r="E49" s="502"/>
      <c r="F49" s="502"/>
      <c r="G49" s="502"/>
      <c r="H49" s="502"/>
    </row>
    <row r="50" spans="1:8" ht="12.75" customHeight="1">
      <c r="A50" s="503"/>
      <c r="B50" s="502"/>
      <c r="C50" s="502"/>
      <c r="D50" s="502"/>
      <c r="E50" s="502"/>
      <c r="F50" s="502"/>
      <c r="G50" s="502"/>
      <c r="H50" s="502"/>
    </row>
    <row r="51" spans="1:8" ht="12.75" customHeight="1">
      <c r="A51" s="503"/>
      <c r="B51" s="502"/>
      <c r="C51" s="502"/>
      <c r="D51" s="502"/>
      <c r="E51" s="502"/>
      <c r="F51" s="502"/>
      <c r="G51" s="502"/>
      <c r="H51" s="502"/>
    </row>
    <row r="52" spans="1:8" ht="12.75" customHeight="1">
      <c r="A52" s="503"/>
      <c r="B52" s="502"/>
      <c r="C52" s="502"/>
      <c r="D52" s="502"/>
      <c r="E52" s="502"/>
      <c r="F52" s="502"/>
      <c r="G52" s="502"/>
      <c r="H52" s="502"/>
    </row>
    <row r="53" spans="1:8" ht="12.75" customHeight="1">
      <c r="A53" s="503"/>
      <c r="B53" s="502"/>
      <c r="C53" s="502"/>
      <c r="D53" s="502"/>
      <c r="E53" s="502"/>
      <c r="F53" s="502"/>
      <c r="G53" s="502"/>
      <c r="H53" s="502"/>
    </row>
    <row r="54" spans="1:8" ht="12.75" customHeight="1">
      <c r="A54" s="503"/>
      <c r="B54" s="502"/>
      <c r="C54" s="502"/>
      <c r="D54" s="502"/>
      <c r="E54" s="502"/>
      <c r="F54" s="502"/>
      <c r="G54" s="502"/>
      <c r="H54" s="502"/>
    </row>
    <row r="55" spans="1:8" ht="12.75" customHeight="1">
      <c r="A55" s="503"/>
      <c r="B55" s="502"/>
      <c r="C55" s="502"/>
      <c r="D55" s="502"/>
      <c r="E55" s="502"/>
      <c r="F55" s="502"/>
      <c r="G55" s="502"/>
      <c r="H55" s="502"/>
    </row>
    <row r="56" spans="1:8" ht="12.75" customHeight="1">
      <c r="A56" s="503"/>
      <c r="B56" s="502"/>
      <c r="C56" s="502"/>
      <c r="D56" s="502"/>
      <c r="E56" s="502"/>
      <c r="F56" s="502"/>
      <c r="G56" s="502"/>
      <c r="H56" s="502"/>
    </row>
  </sheetData>
  <sheetProtection insertRows="0" selectLockedCells="1"/>
  <mergeCells count="31">
    <mergeCell ref="A13:G13"/>
    <mergeCell ref="A11:H11"/>
    <mergeCell ref="A12:G12"/>
    <mergeCell ref="A8:B8"/>
    <mergeCell ref="C8:H8"/>
    <mergeCell ref="A5:B5"/>
    <mergeCell ref="A10:H10"/>
    <mergeCell ref="A9:H9"/>
    <mergeCell ref="A6:B6"/>
    <mergeCell ref="A1:B1"/>
    <mergeCell ref="C1:H1"/>
    <mergeCell ref="C6:H6"/>
    <mergeCell ref="C7:H7"/>
    <mergeCell ref="A7:B7"/>
    <mergeCell ref="C5:H5"/>
    <mergeCell ref="A3:H3"/>
    <mergeCell ref="A2:H2"/>
    <mergeCell ref="A4:H4"/>
    <mergeCell ref="B14:G14"/>
    <mergeCell ref="B15:G15"/>
    <mergeCell ref="B21:G21"/>
    <mergeCell ref="B20:G20"/>
    <mergeCell ref="B18:G18"/>
    <mergeCell ref="B16:G16"/>
    <mergeCell ref="B17:G17"/>
    <mergeCell ref="A27:H27"/>
    <mergeCell ref="B19:G19"/>
    <mergeCell ref="B25:G25"/>
    <mergeCell ref="B22:G22"/>
    <mergeCell ref="B23:G23"/>
    <mergeCell ref="B24:G24"/>
  </mergeCells>
  <printOptions horizontalCentered="1"/>
  <pageMargins left="0.70866141732283472" right="0.70866141732283472" top="0.78740157480314965" bottom="0.78740157480314965" header="0.31496062992125984" footer="0.31496062992125984"/>
  <pageSetup paperSize="9" orientation="portrait" r:id="rId1"/>
  <headerFooter>
    <oddHeader>&amp;L&amp;"Arial,Kurzíva"&amp;8ISATS Ing. Prašnička s.r.o.&amp;R&amp;"Arial,Kurzíva"&amp;8Kanalizace a ČOV Holašovice
D.2 Dokumentace technických a technologických zařízení
PS-02 Přípojka NN, elektroinstalace, MaR</oddHeader>
    <oddFooter xml:space="preserve">&amp;L&amp;"Arial,Kurzíva"&amp;8Výkaz výměr - &amp;A
&amp;5ISATS - K 0410/2013&amp;R&amp;"Arial,Kurzíva"&amp;8Strana &amp;P z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6"/>
  <sheetViews>
    <sheetView view="pageLayout" topLeftCell="A46" zoomScaleNormal="130" zoomScaleSheetLayoutView="85" workbookViewId="0">
      <selection activeCell="E57" sqref="E57"/>
    </sheetView>
  </sheetViews>
  <sheetFormatPr defaultRowHeight="11.25"/>
  <cols>
    <col min="1" max="1" width="8.6640625" style="388" customWidth="1"/>
    <col min="2" max="2" width="61.5" style="389" customWidth="1"/>
    <col min="3" max="3" width="16.1640625" style="388" customWidth="1"/>
    <col min="4" max="4" width="20" style="388" customWidth="1"/>
    <col min="5" max="5" width="5.6640625" style="387" customWidth="1"/>
    <col min="6" max="6" width="9.6640625" style="386" customWidth="1"/>
    <col min="7" max="7" width="14.5" style="385" customWidth="1"/>
    <col min="8" max="8" width="16.33203125" style="384" customWidth="1"/>
    <col min="9" max="16384" width="9.33203125" style="383"/>
  </cols>
  <sheetData>
    <row r="1" spans="1:8" s="496" customFormat="1" ht="15.75">
      <c r="A1" s="499" t="s">
        <v>3016</v>
      </c>
      <c r="B1" s="498"/>
      <c r="C1" s="498"/>
      <c r="D1" s="498"/>
      <c r="E1" s="498"/>
      <c r="F1" s="498"/>
      <c r="G1" s="498"/>
      <c r="H1" s="497"/>
    </row>
    <row r="2" spans="1:8" s="491" customFormat="1" ht="15.75">
      <c r="A2" s="495" t="s">
        <v>2824</v>
      </c>
      <c r="B2" s="494"/>
      <c r="C2" s="494"/>
      <c r="D2" s="494"/>
      <c r="E2" s="494"/>
      <c r="F2" s="494"/>
      <c r="G2" s="493"/>
      <c r="H2" s="492">
        <f>ROUND(H4+H23+H26+H32+H38+H52,0)</f>
        <v>660442</v>
      </c>
    </row>
    <row r="3" spans="1:8" ht="12">
      <c r="A3" s="490" t="s">
        <v>2823</v>
      </c>
      <c r="B3" s="490" t="s">
        <v>156</v>
      </c>
      <c r="C3" s="490" t="s">
        <v>3015</v>
      </c>
      <c r="D3" s="490" t="s">
        <v>64</v>
      </c>
      <c r="E3" s="489" t="s">
        <v>2821</v>
      </c>
      <c r="F3" s="488" t="s">
        <v>2820</v>
      </c>
      <c r="G3" s="487" t="s">
        <v>2819</v>
      </c>
      <c r="H3" s="486" t="s">
        <v>2818</v>
      </c>
    </row>
    <row r="4" spans="1:8">
      <c r="A4" s="448" t="s">
        <v>87</v>
      </c>
      <c r="B4" s="468" t="s">
        <v>3014</v>
      </c>
      <c r="C4" s="467"/>
      <c r="D4" s="467"/>
      <c r="E4" s="467"/>
      <c r="F4" s="467"/>
      <c r="G4" s="466"/>
      <c r="H4" s="478">
        <f>ROUND(H5+H6+H7+H8+H9+H10+H11+H12+H13+H14+H15+H16+H17+H18+H19+H20+H21+H22,0)</f>
        <v>240126</v>
      </c>
    </row>
    <row r="5" spans="1:8" ht="36.75" customHeight="1">
      <c r="A5" s="410" t="s">
        <v>3013</v>
      </c>
      <c r="B5" s="485" t="s">
        <v>3012</v>
      </c>
      <c r="C5" s="408"/>
      <c r="D5" s="408"/>
      <c r="E5" s="453" t="s">
        <v>2780</v>
      </c>
      <c r="F5" s="405">
        <v>1</v>
      </c>
      <c r="G5" s="372">
        <v>23571.91</v>
      </c>
      <c r="H5" s="404">
        <f>F5*G5</f>
        <v>23571.91</v>
      </c>
    </row>
    <row r="6" spans="1:8" ht="78.75">
      <c r="A6" s="410" t="s">
        <v>3011</v>
      </c>
      <c r="B6" s="444" t="s">
        <v>3010</v>
      </c>
      <c r="C6" s="408"/>
      <c r="D6" s="408"/>
      <c r="E6" s="453" t="s">
        <v>2780</v>
      </c>
      <c r="F6" s="405">
        <v>1</v>
      </c>
      <c r="G6" s="372">
        <v>17404.439999999999</v>
      </c>
      <c r="H6" s="404">
        <f>F6*G6</f>
        <v>17404.439999999999</v>
      </c>
    </row>
    <row r="7" spans="1:8" ht="94.5" customHeight="1">
      <c r="A7" s="410" t="s">
        <v>3009</v>
      </c>
      <c r="B7" s="444" t="s">
        <v>3008</v>
      </c>
      <c r="C7" s="408"/>
      <c r="D7" s="408"/>
      <c r="E7" s="453" t="s">
        <v>2780</v>
      </c>
      <c r="F7" s="405">
        <v>1</v>
      </c>
      <c r="G7" s="372">
        <v>2793.1</v>
      </c>
      <c r="H7" s="404">
        <f>F7*G7</f>
        <v>2793.1</v>
      </c>
    </row>
    <row r="8" spans="1:8" ht="22.5">
      <c r="A8" s="410" t="s">
        <v>3007</v>
      </c>
      <c r="B8" s="444" t="s">
        <v>3006</v>
      </c>
      <c r="C8" s="408"/>
      <c r="D8" s="408"/>
      <c r="E8" s="453" t="s">
        <v>2780</v>
      </c>
      <c r="F8" s="405">
        <v>1</v>
      </c>
      <c r="G8" s="372">
        <v>466.7</v>
      </c>
      <c r="H8" s="404">
        <f>F8*G8</f>
        <v>466.7</v>
      </c>
    </row>
    <row r="9" spans="1:8" ht="22.5">
      <c r="A9" s="410" t="s">
        <v>3005</v>
      </c>
      <c r="B9" s="444" t="s">
        <v>3004</v>
      </c>
      <c r="C9" s="408"/>
      <c r="D9" s="408"/>
      <c r="E9" s="453" t="s">
        <v>2780</v>
      </c>
      <c r="F9" s="405">
        <v>2</v>
      </c>
      <c r="G9" s="372">
        <v>743.8</v>
      </c>
      <c r="H9" s="404">
        <f>F9*G9</f>
        <v>1487.6</v>
      </c>
    </row>
    <row r="10" spans="1:8" ht="140.25" customHeight="1">
      <c r="A10" s="410" t="s">
        <v>3003</v>
      </c>
      <c r="B10" s="444" t="s">
        <v>3002</v>
      </c>
      <c r="C10" s="408"/>
      <c r="D10" s="408"/>
      <c r="E10" s="453" t="s">
        <v>2780</v>
      </c>
      <c r="F10" s="405">
        <v>1</v>
      </c>
      <c r="G10" s="372">
        <v>63489.81</v>
      </c>
      <c r="H10" s="404">
        <f>F10*G10</f>
        <v>63489.81</v>
      </c>
    </row>
    <row r="11" spans="1:8" ht="22.5">
      <c r="A11" s="410" t="s">
        <v>3001</v>
      </c>
      <c r="B11" s="409" t="s">
        <v>3000</v>
      </c>
      <c r="C11" s="408"/>
      <c r="D11" s="408"/>
      <c r="E11" s="453" t="s">
        <v>2780</v>
      </c>
      <c r="F11" s="405">
        <v>1</v>
      </c>
      <c r="G11" s="372">
        <v>20521.05</v>
      </c>
      <c r="H11" s="404">
        <f>F11*G11</f>
        <v>20521.05</v>
      </c>
    </row>
    <row r="12" spans="1:8" s="403" customFormat="1" ht="22.5">
      <c r="A12" s="410" t="s">
        <v>2999</v>
      </c>
      <c r="B12" s="409" t="s">
        <v>2998</v>
      </c>
      <c r="C12" s="408"/>
      <c r="D12" s="408"/>
      <c r="E12" s="453" t="s">
        <v>2780</v>
      </c>
      <c r="F12" s="405">
        <v>1</v>
      </c>
      <c r="G12" s="372">
        <v>783.13</v>
      </c>
      <c r="H12" s="404">
        <f>F12*G12</f>
        <v>783.13</v>
      </c>
    </row>
    <row r="13" spans="1:8" ht="33.75">
      <c r="A13" s="410" t="s">
        <v>2997</v>
      </c>
      <c r="B13" s="417" t="s">
        <v>2996</v>
      </c>
      <c r="C13" s="424"/>
      <c r="D13" s="424"/>
      <c r="E13" s="453" t="s">
        <v>2780</v>
      </c>
      <c r="F13" s="405">
        <v>2</v>
      </c>
      <c r="G13" s="372">
        <v>3599.7</v>
      </c>
      <c r="H13" s="404">
        <f>F13*G13</f>
        <v>7199.4</v>
      </c>
    </row>
    <row r="14" spans="1:8" s="439" customFormat="1" ht="22.5">
      <c r="A14" s="410" t="s">
        <v>2995</v>
      </c>
      <c r="B14" s="417" t="s">
        <v>2994</v>
      </c>
      <c r="C14" s="424"/>
      <c r="D14" s="424"/>
      <c r="E14" s="453" t="s">
        <v>2780</v>
      </c>
      <c r="F14" s="405">
        <v>2</v>
      </c>
      <c r="G14" s="372">
        <v>1697.32</v>
      </c>
      <c r="H14" s="404">
        <f>F14*G14</f>
        <v>3394.64</v>
      </c>
    </row>
    <row r="15" spans="1:8" s="403" customFormat="1" ht="56.25">
      <c r="A15" s="410" t="s">
        <v>2993</v>
      </c>
      <c r="B15" s="417" t="s">
        <v>2992</v>
      </c>
      <c r="C15" s="424"/>
      <c r="D15" s="424"/>
      <c r="E15" s="453" t="s">
        <v>2780</v>
      </c>
      <c r="F15" s="405">
        <v>2</v>
      </c>
      <c r="G15" s="372">
        <v>12654.93</v>
      </c>
      <c r="H15" s="404">
        <f>F15*G15</f>
        <v>25309.86</v>
      </c>
    </row>
    <row r="16" spans="1:8" s="403" customFormat="1" ht="56.25">
      <c r="A16" s="410" t="s">
        <v>2991</v>
      </c>
      <c r="B16" s="417" t="s">
        <v>2990</v>
      </c>
      <c r="C16" s="424"/>
      <c r="D16" s="424"/>
      <c r="E16" s="453" t="s">
        <v>2780</v>
      </c>
      <c r="F16" s="405">
        <v>2</v>
      </c>
      <c r="G16" s="372">
        <v>14004.35</v>
      </c>
      <c r="H16" s="404">
        <f>F16*G16</f>
        <v>28008.7</v>
      </c>
    </row>
    <row r="17" spans="1:8" s="403" customFormat="1" ht="45">
      <c r="A17" s="410" t="s">
        <v>2989</v>
      </c>
      <c r="B17" s="417" t="s">
        <v>2988</v>
      </c>
      <c r="C17" s="424"/>
      <c r="D17" s="424"/>
      <c r="E17" s="453" t="s">
        <v>2780</v>
      </c>
      <c r="F17" s="405">
        <v>2</v>
      </c>
      <c r="G17" s="372">
        <v>3727.1</v>
      </c>
      <c r="H17" s="404">
        <f>F17*G17</f>
        <v>7454.2</v>
      </c>
    </row>
    <row r="18" spans="1:8" s="403" customFormat="1" ht="33.75">
      <c r="A18" s="410" t="s">
        <v>2987</v>
      </c>
      <c r="B18" s="417" t="s">
        <v>2986</v>
      </c>
      <c r="C18" s="424"/>
      <c r="D18" s="424"/>
      <c r="E18" s="453" t="s">
        <v>2780</v>
      </c>
      <c r="F18" s="405">
        <v>1</v>
      </c>
      <c r="G18" s="372">
        <v>3954.91</v>
      </c>
      <c r="H18" s="404">
        <f>F18*G18</f>
        <v>3954.91</v>
      </c>
    </row>
    <row r="19" spans="1:8" s="403" customFormat="1" ht="33.75">
      <c r="A19" s="410" t="s">
        <v>2985</v>
      </c>
      <c r="B19" s="417" t="s">
        <v>2984</v>
      </c>
      <c r="C19" s="424"/>
      <c r="D19" s="424"/>
      <c r="E19" s="453" t="s">
        <v>2780</v>
      </c>
      <c r="F19" s="405">
        <v>2</v>
      </c>
      <c r="G19" s="372">
        <v>89.2</v>
      </c>
      <c r="H19" s="404">
        <f>F19*G19</f>
        <v>178.4</v>
      </c>
    </row>
    <row r="20" spans="1:8" s="403" customFormat="1" ht="45">
      <c r="A20" s="410" t="s">
        <v>2983</v>
      </c>
      <c r="B20" s="417" t="s">
        <v>2982</v>
      </c>
      <c r="C20" s="424"/>
      <c r="D20" s="424"/>
      <c r="E20" s="453" t="s">
        <v>2780</v>
      </c>
      <c r="F20" s="405">
        <v>1</v>
      </c>
      <c r="G20" s="372">
        <v>204.23</v>
      </c>
      <c r="H20" s="404">
        <f>F20*G20</f>
        <v>204.23</v>
      </c>
    </row>
    <row r="21" spans="1:8" s="439" customFormat="1" ht="22.5">
      <c r="A21" s="410" t="s">
        <v>2981</v>
      </c>
      <c r="B21" s="421" t="s">
        <v>2980</v>
      </c>
      <c r="C21" s="408"/>
      <c r="D21" s="408"/>
      <c r="E21" s="453" t="s">
        <v>2780</v>
      </c>
      <c r="F21" s="405">
        <v>1</v>
      </c>
      <c r="G21" s="372">
        <v>9614.85</v>
      </c>
      <c r="H21" s="404">
        <f>F21*G21</f>
        <v>9614.85</v>
      </c>
    </row>
    <row r="22" spans="1:8" s="439" customFormat="1" ht="22.5">
      <c r="A22" s="410" t="s">
        <v>2979</v>
      </c>
      <c r="B22" s="421" t="s">
        <v>2978</v>
      </c>
      <c r="C22" s="408"/>
      <c r="D22" s="408"/>
      <c r="E22" s="453" t="s">
        <v>2780</v>
      </c>
      <c r="F22" s="405">
        <v>1</v>
      </c>
      <c r="G22" s="372">
        <v>24288.99</v>
      </c>
      <c r="H22" s="404">
        <f>F22*G22</f>
        <v>24288.99</v>
      </c>
    </row>
    <row r="23" spans="1:8" s="403" customFormat="1">
      <c r="A23" s="448">
        <v>2</v>
      </c>
      <c r="B23" s="468" t="s">
        <v>2977</v>
      </c>
      <c r="C23" s="467"/>
      <c r="D23" s="467"/>
      <c r="E23" s="467"/>
      <c r="F23" s="467"/>
      <c r="G23" s="466"/>
      <c r="H23" s="478">
        <f>ROUND(H24+H25,0)</f>
        <v>34556</v>
      </c>
    </row>
    <row r="24" spans="1:8" s="439" customFormat="1" ht="56.25">
      <c r="A24" s="410" t="s">
        <v>2976</v>
      </c>
      <c r="B24" s="417" t="s">
        <v>2975</v>
      </c>
      <c r="C24" s="408"/>
      <c r="D24" s="408"/>
      <c r="E24" s="453" t="s">
        <v>2780</v>
      </c>
      <c r="F24" s="405">
        <v>1</v>
      </c>
      <c r="G24" s="372">
        <v>31575.39</v>
      </c>
      <c r="H24" s="404">
        <f>F24*G24</f>
        <v>31575.39</v>
      </c>
    </row>
    <row r="25" spans="1:8" s="403" customFormat="1" ht="33.75">
      <c r="A25" s="410" t="s">
        <v>2974</v>
      </c>
      <c r="B25" s="421" t="s">
        <v>2973</v>
      </c>
      <c r="C25" s="408"/>
      <c r="D25" s="408"/>
      <c r="E25" s="453" t="s">
        <v>2780</v>
      </c>
      <c r="F25" s="405">
        <v>1</v>
      </c>
      <c r="G25" s="372">
        <v>2980.68</v>
      </c>
      <c r="H25" s="404">
        <f>F25*G25</f>
        <v>2980.68</v>
      </c>
    </row>
    <row r="26" spans="1:8">
      <c r="A26" s="448" t="s">
        <v>186</v>
      </c>
      <c r="B26" s="468" t="s">
        <v>2972</v>
      </c>
      <c r="C26" s="467"/>
      <c r="D26" s="467"/>
      <c r="E26" s="467"/>
      <c r="F26" s="467"/>
      <c r="G26" s="466"/>
      <c r="H26" s="478">
        <f>ROUND(SUM(H27:H31),0)</f>
        <v>9691</v>
      </c>
    </row>
    <row r="27" spans="1:8" s="403" customFormat="1" ht="22.5">
      <c r="A27" s="475" t="s">
        <v>2971</v>
      </c>
      <c r="B27" s="421" t="s">
        <v>2970</v>
      </c>
      <c r="C27" s="424"/>
      <c r="D27" s="424"/>
      <c r="E27" s="408" t="s">
        <v>2826</v>
      </c>
      <c r="F27" s="422">
        <v>3</v>
      </c>
      <c r="G27" s="411">
        <v>1849.4</v>
      </c>
      <c r="H27" s="404">
        <f>F27*G27</f>
        <v>5548.2000000000007</v>
      </c>
    </row>
    <row r="28" spans="1:8" s="403" customFormat="1" ht="22.5">
      <c r="A28" s="475" t="s">
        <v>2969</v>
      </c>
      <c r="B28" s="373" t="s">
        <v>2968</v>
      </c>
      <c r="C28" s="475"/>
      <c r="D28" s="475"/>
      <c r="E28" s="453" t="s">
        <v>2826</v>
      </c>
      <c r="F28" s="422">
        <v>1</v>
      </c>
      <c r="G28" s="411">
        <v>2112</v>
      </c>
      <c r="H28" s="404">
        <f>F28*G28</f>
        <v>2112</v>
      </c>
    </row>
    <row r="29" spans="1:8" s="403" customFormat="1" ht="33.75">
      <c r="A29" s="475" t="s">
        <v>2967</v>
      </c>
      <c r="B29" s="373" t="s">
        <v>2966</v>
      </c>
      <c r="C29" s="475"/>
      <c r="D29" s="475"/>
      <c r="E29" s="453" t="s">
        <v>2826</v>
      </c>
      <c r="F29" s="422">
        <v>1</v>
      </c>
      <c r="G29" s="411">
        <v>1517.87</v>
      </c>
      <c r="H29" s="404">
        <f>F29*G29</f>
        <v>1517.87</v>
      </c>
    </row>
    <row r="30" spans="1:8" s="403" customFormat="1">
      <c r="A30" s="475" t="s">
        <v>2965</v>
      </c>
      <c r="B30" s="373" t="s">
        <v>2964</v>
      </c>
      <c r="C30" s="475"/>
      <c r="D30" s="475"/>
      <c r="E30" s="453" t="s">
        <v>2826</v>
      </c>
      <c r="F30" s="422">
        <v>1</v>
      </c>
      <c r="G30" s="411">
        <v>512.79</v>
      </c>
      <c r="H30" s="433">
        <f>F30*G30</f>
        <v>512.79</v>
      </c>
    </row>
    <row r="31" spans="1:8" s="403" customFormat="1">
      <c r="A31" s="401"/>
      <c r="B31" s="484"/>
      <c r="C31" s="472"/>
      <c r="D31" s="483"/>
      <c r="E31" s="482"/>
      <c r="F31" s="481"/>
      <c r="G31" s="480"/>
      <c r="H31" s="396"/>
    </row>
    <row r="32" spans="1:8" s="439" customFormat="1">
      <c r="A32" s="479" t="s">
        <v>190</v>
      </c>
      <c r="B32" s="468" t="s">
        <v>2963</v>
      </c>
      <c r="C32" s="467"/>
      <c r="D32" s="467"/>
      <c r="E32" s="467"/>
      <c r="F32" s="467"/>
      <c r="G32" s="466"/>
      <c r="H32" s="478">
        <f>ROUND(SUM(H33:H37),0)</f>
        <v>146710</v>
      </c>
    </row>
    <row r="33" spans="1:8" s="439" customFormat="1" ht="33.75">
      <c r="A33" s="410" t="s">
        <v>2962</v>
      </c>
      <c r="B33" s="421" t="s">
        <v>2961</v>
      </c>
      <c r="C33" s="424"/>
      <c r="D33" s="424"/>
      <c r="E33" s="408" t="s">
        <v>2826</v>
      </c>
      <c r="F33" s="477">
        <v>3</v>
      </c>
      <c r="G33" s="372">
        <v>13554.54</v>
      </c>
      <c r="H33" s="433">
        <f>F33*G33</f>
        <v>40663.620000000003</v>
      </c>
    </row>
    <row r="34" spans="1:8" s="439" customFormat="1" ht="22.5">
      <c r="A34" s="410" t="s">
        <v>2960</v>
      </c>
      <c r="B34" s="421" t="s">
        <v>2959</v>
      </c>
      <c r="C34" s="424"/>
      <c r="D34" s="424"/>
      <c r="E34" s="408" t="s">
        <v>2826</v>
      </c>
      <c r="F34" s="477">
        <v>3</v>
      </c>
      <c r="G34" s="372">
        <v>1169.82</v>
      </c>
      <c r="H34" s="433">
        <f>F34*G34</f>
        <v>3509.46</v>
      </c>
    </row>
    <row r="35" spans="1:8" s="439" customFormat="1" ht="101.25">
      <c r="A35" s="410" t="s">
        <v>2958</v>
      </c>
      <c r="B35" s="409" t="s">
        <v>2957</v>
      </c>
      <c r="C35" s="475"/>
      <c r="D35" s="475"/>
      <c r="E35" s="412" t="s">
        <v>2780</v>
      </c>
      <c r="F35" s="476">
        <v>1</v>
      </c>
      <c r="G35" s="411">
        <v>84172.12</v>
      </c>
      <c r="H35" s="433">
        <f>F35*G35</f>
        <v>84172.12</v>
      </c>
    </row>
    <row r="36" spans="1:8" s="439" customFormat="1" ht="22.5">
      <c r="A36" s="410" t="s">
        <v>2956</v>
      </c>
      <c r="B36" s="437" t="s">
        <v>2955</v>
      </c>
      <c r="C36" s="475"/>
      <c r="D36" s="475"/>
      <c r="E36" s="453" t="s">
        <v>2780</v>
      </c>
      <c r="F36" s="453">
        <v>1</v>
      </c>
      <c r="G36" s="372">
        <v>18364.95</v>
      </c>
      <c r="H36" s="433">
        <f>F36*G36</f>
        <v>18364.95</v>
      </c>
    </row>
    <row r="37" spans="1:8" s="403" customFormat="1">
      <c r="A37" s="401"/>
      <c r="B37" s="474"/>
      <c r="C37" s="473"/>
      <c r="D37" s="400"/>
      <c r="E37" s="472"/>
      <c r="F37" s="471"/>
      <c r="G37" s="470"/>
      <c r="H37" s="469"/>
    </row>
    <row r="38" spans="1:8">
      <c r="A38" s="448" t="s">
        <v>169</v>
      </c>
      <c r="B38" s="468" t="s">
        <v>2954</v>
      </c>
      <c r="C38" s="467"/>
      <c r="D38" s="467"/>
      <c r="E38" s="467"/>
      <c r="F38" s="467"/>
      <c r="G38" s="466"/>
      <c r="H38" s="445">
        <f>ROUND(SUM(H39:H51),0)</f>
        <v>10312</v>
      </c>
    </row>
    <row r="39" spans="1:8">
      <c r="A39" s="410" t="s">
        <v>2953</v>
      </c>
      <c r="B39" s="421" t="s">
        <v>2952</v>
      </c>
      <c r="C39" s="408"/>
      <c r="D39" s="408"/>
      <c r="E39" s="408" t="s">
        <v>2826</v>
      </c>
      <c r="F39" s="356">
        <v>1</v>
      </c>
      <c r="G39" s="426">
        <v>226.3</v>
      </c>
      <c r="H39" s="404">
        <f>F39*G39</f>
        <v>226.3</v>
      </c>
    </row>
    <row r="40" spans="1:8">
      <c r="A40" s="410" t="s">
        <v>2951</v>
      </c>
      <c r="B40" s="464" t="s">
        <v>2950</v>
      </c>
      <c r="C40" s="410"/>
      <c r="D40" s="465"/>
      <c r="E40" s="406" t="s">
        <v>282</v>
      </c>
      <c r="F40" s="452">
        <v>32</v>
      </c>
      <c r="G40" s="413">
        <v>32.729999999999997</v>
      </c>
      <c r="H40" s="418">
        <f>F40*G40</f>
        <v>1047.3599999999999</v>
      </c>
    </row>
    <row r="41" spans="1:8">
      <c r="A41" s="410" t="s">
        <v>2949</v>
      </c>
      <c r="B41" s="464" t="s">
        <v>2948</v>
      </c>
      <c r="C41" s="410"/>
      <c r="D41" s="410"/>
      <c r="E41" s="406" t="s">
        <v>282</v>
      </c>
      <c r="F41" s="356">
        <v>70</v>
      </c>
      <c r="G41" s="372">
        <v>40.56</v>
      </c>
      <c r="H41" s="404">
        <f>F41*G41</f>
        <v>2839.2000000000003</v>
      </c>
    </row>
    <row r="42" spans="1:8" ht="22.5">
      <c r="A42" s="410" t="s">
        <v>2947</v>
      </c>
      <c r="B42" s="463" t="s">
        <v>2946</v>
      </c>
      <c r="C42" s="410"/>
      <c r="D42" s="408"/>
      <c r="E42" s="406" t="s">
        <v>469</v>
      </c>
      <c r="F42" s="452">
        <v>1.5</v>
      </c>
      <c r="G42" s="426">
        <v>843.25</v>
      </c>
      <c r="H42" s="418">
        <f>F42*G42</f>
        <v>1264.875</v>
      </c>
    </row>
    <row r="43" spans="1:8">
      <c r="A43" s="410" t="s">
        <v>2945</v>
      </c>
      <c r="B43" s="358" t="s">
        <v>2944</v>
      </c>
      <c r="C43" s="429"/>
      <c r="D43" s="438"/>
      <c r="E43" s="453" t="s">
        <v>2780</v>
      </c>
      <c r="F43" s="452">
        <v>1</v>
      </c>
      <c r="G43" s="413">
        <v>956.96</v>
      </c>
      <c r="H43" s="418">
        <f>F43*G43</f>
        <v>956.96</v>
      </c>
    </row>
    <row r="44" spans="1:8">
      <c r="A44" s="410" t="s">
        <v>2943</v>
      </c>
      <c r="B44" s="358" t="s">
        <v>2942</v>
      </c>
      <c r="C44" s="456"/>
      <c r="D44" s="458"/>
      <c r="E44" s="406" t="s">
        <v>282</v>
      </c>
      <c r="F44" s="356">
        <v>50</v>
      </c>
      <c r="G44" s="413">
        <v>22.02</v>
      </c>
      <c r="H44" s="418">
        <f>F44*G44</f>
        <v>1101</v>
      </c>
    </row>
    <row r="45" spans="1:8">
      <c r="A45" s="410" t="s">
        <v>2941</v>
      </c>
      <c r="B45" s="462" t="s">
        <v>2940</v>
      </c>
      <c r="C45" s="456"/>
      <c r="D45" s="461"/>
      <c r="E45" s="460" t="s">
        <v>2826</v>
      </c>
      <c r="F45" s="452">
        <v>4</v>
      </c>
      <c r="G45" s="413">
        <v>145.13999999999999</v>
      </c>
      <c r="H45" s="418">
        <f>F45*G45</f>
        <v>580.55999999999995</v>
      </c>
    </row>
    <row r="46" spans="1:8">
      <c r="A46" s="410" t="s">
        <v>2939</v>
      </c>
      <c r="B46" s="459" t="s">
        <v>2938</v>
      </c>
      <c r="C46" s="456"/>
      <c r="D46" s="458"/>
      <c r="E46" s="453" t="s">
        <v>2826</v>
      </c>
      <c r="F46" s="452">
        <v>4</v>
      </c>
      <c r="G46" s="413">
        <v>41.7</v>
      </c>
      <c r="H46" s="418">
        <f>F46*G46</f>
        <v>166.8</v>
      </c>
    </row>
    <row r="47" spans="1:8">
      <c r="A47" s="410" t="s">
        <v>2937</v>
      </c>
      <c r="B47" s="457" t="s">
        <v>2936</v>
      </c>
      <c r="C47" s="456"/>
      <c r="D47" s="455"/>
      <c r="E47" s="453" t="s">
        <v>2826</v>
      </c>
      <c r="F47" s="452">
        <v>4</v>
      </c>
      <c r="G47" s="413">
        <v>3.84</v>
      </c>
      <c r="H47" s="418">
        <f>F47*G47</f>
        <v>15.36</v>
      </c>
    </row>
    <row r="48" spans="1:8">
      <c r="A48" s="410" t="s">
        <v>2935</v>
      </c>
      <c r="B48" s="454" t="s">
        <v>2934</v>
      </c>
      <c r="C48" s="424"/>
      <c r="D48" s="441"/>
      <c r="E48" s="429" t="s">
        <v>2826</v>
      </c>
      <c r="F48" s="452">
        <v>34</v>
      </c>
      <c r="G48" s="413">
        <v>20.79</v>
      </c>
      <c r="H48" s="418">
        <f>F48*G48</f>
        <v>706.86</v>
      </c>
    </row>
    <row r="49" spans="1:8">
      <c r="A49" s="410" t="s">
        <v>2933</v>
      </c>
      <c r="B49" s="454" t="s">
        <v>2932</v>
      </c>
      <c r="C49" s="424"/>
      <c r="D49" s="441"/>
      <c r="E49" s="429" t="s">
        <v>2826</v>
      </c>
      <c r="F49" s="452">
        <v>16</v>
      </c>
      <c r="G49" s="413">
        <v>38.24</v>
      </c>
      <c r="H49" s="418">
        <f>F49*G49</f>
        <v>611.84</v>
      </c>
    </row>
    <row r="50" spans="1:8">
      <c r="A50" s="410" t="s">
        <v>2931</v>
      </c>
      <c r="B50" s="358" t="s">
        <v>2930</v>
      </c>
      <c r="C50" s="429"/>
      <c r="D50" s="429"/>
      <c r="E50" s="453" t="s">
        <v>2780</v>
      </c>
      <c r="F50" s="452">
        <v>1</v>
      </c>
      <c r="G50" s="413">
        <v>795.02</v>
      </c>
      <c r="H50" s="418">
        <f>F50*G50</f>
        <v>795.02</v>
      </c>
    </row>
    <row r="51" spans="1:8">
      <c r="A51" s="451"/>
      <c r="B51" s="450"/>
      <c r="C51" s="450"/>
      <c r="D51" s="450"/>
      <c r="E51" s="450"/>
      <c r="F51" s="450"/>
      <c r="G51" s="449"/>
      <c r="H51" s="449"/>
    </row>
    <row r="52" spans="1:8" s="403" customFormat="1">
      <c r="A52" s="448" t="s">
        <v>197</v>
      </c>
      <c r="B52" s="446" t="s">
        <v>2929</v>
      </c>
      <c r="C52" s="446"/>
      <c r="D52" s="446"/>
      <c r="E52" s="447"/>
      <c r="F52" s="446"/>
      <c r="G52" s="446"/>
      <c r="H52" s="445">
        <f>ROUND(SUM(H53:H104),0)</f>
        <v>219047</v>
      </c>
    </row>
    <row r="53" spans="1:8" s="403" customFormat="1">
      <c r="A53" s="410" t="s">
        <v>2928</v>
      </c>
      <c r="B53" s="427" t="s">
        <v>2927</v>
      </c>
      <c r="C53" s="425"/>
      <c r="D53" s="425"/>
      <c r="E53" s="408" t="s">
        <v>2780</v>
      </c>
      <c r="F53" s="406">
        <v>1</v>
      </c>
      <c r="G53" s="426">
        <v>15162.44</v>
      </c>
      <c r="H53" s="404">
        <f>F53*G53</f>
        <v>15162.44</v>
      </c>
    </row>
    <row r="54" spans="1:8" s="403" customFormat="1">
      <c r="A54" s="410" t="s">
        <v>2926</v>
      </c>
      <c r="B54" s="417" t="s">
        <v>2925</v>
      </c>
      <c r="C54" s="425"/>
      <c r="D54" s="408"/>
      <c r="E54" s="428" t="s">
        <v>282</v>
      </c>
      <c r="F54" s="356">
        <v>300</v>
      </c>
      <c r="G54" s="413">
        <v>2.71</v>
      </c>
      <c r="H54" s="404">
        <f>F54*G54</f>
        <v>813</v>
      </c>
    </row>
    <row r="55" spans="1:8" s="403" customFormat="1" ht="56.25">
      <c r="A55" s="410" t="s">
        <v>2924</v>
      </c>
      <c r="B55" s="444" t="s">
        <v>2923</v>
      </c>
      <c r="C55" s="425"/>
      <c r="D55" s="443"/>
      <c r="E55" s="408" t="s">
        <v>2780</v>
      </c>
      <c r="F55" s="406">
        <v>1</v>
      </c>
      <c r="G55" s="426">
        <v>9065</v>
      </c>
      <c r="H55" s="432">
        <f>F55*G55</f>
        <v>9065</v>
      </c>
    </row>
    <row r="56" spans="1:8" s="403" customFormat="1" ht="45">
      <c r="A56" s="410" t="s">
        <v>2922</v>
      </c>
      <c r="B56" s="444" t="s">
        <v>2921</v>
      </c>
      <c r="C56" s="425"/>
      <c r="D56" s="443"/>
      <c r="E56" s="408" t="s">
        <v>2780</v>
      </c>
      <c r="F56" s="406">
        <v>2</v>
      </c>
      <c r="G56" s="426">
        <v>2418.64</v>
      </c>
      <c r="H56" s="432">
        <f>F56*G56</f>
        <v>4837.28</v>
      </c>
    </row>
    <row r="57" spans="1:8" s="403" customFormat="1" ht="45">
      <c r="A57" s="410" t="s">
        <v>2920</v>
      </c>
      <c r="B57" s="444" t="s">
        <v>2919</v>
      </c>
      <c r="C57" s="425"/>
      <c r="D57" s="443"/>
      <c r="E57" s="408" t="s">
        <v>2780</v>
      </c>
      <c r="F57" s="406">
        <v>2</v>
      </c>
      <c r="G57" s="426">
        <v>1954.93</v>
      </c>
      <c r="H57" s="404">
        <f>F57*G57</f>
        <v>3909.86</v>
      </c>
    </row>
    <row r="58" spans="1:8" s="403" customFormat="1" ht="45">
      <c r="A58" s="410" t="s">
        <v>2918</v>
      </c>
      <c r="B58" s="444" t="s">
        <v>2917</v>
      </c>
      <c r="C58" s="425"/>
      <c r="D58" s="443"/>
      <c r="E58" s="408" t="s">
        <v>2780</v>
      </c>
      <c r="F58" s="406">
        <v>1</v>
      </c>
      <c r="G58" s="426">
        <v>2161.6999999999998</v>
      </c>
      <c r="H58" s="404">
        <f>F58*G58</f>
        <v>2161.6999999999998</v>
      </c>
    </row>
    <row r="59" spans="1:8" s="403" customFormat="1" ht="45">
      <c r="A59" s="410" t="s">
        <v>2916</v>
      </c>
      <c r="B59" s="444" t="s">
        <v>2915</v>
      </c>
      <c r="C59" s="425"/>
      <c r="D59" s="443"/>
      <c r="E59" s="408" t="s">
        <v>2780</v>
      </c>
      <c r="F59" s="406">
        <v>2</v>
      </c>
      <c r="G59" s="426">
        <v>1330.27</v>
      </c>
      <c r="H59" s="404">
        <f>F59*G59</f>
        <v>2660.54</v>
      </c>
    </row>
    <row r="60" spans="1:8" s="403" customFormat="1">
      <c r="A60" s="410" t="s">
        <v>2914</v>
      </c>
      <c r="B60" s="409" t="s">
        <v>2913</v>
      </c>
      <c r="C60" s="408"/>
      <c r="D60" s="407"/>
      <c r="E60" s="428" t="s">
        <v>2826</v>
      </c>
      <c r="F60" s="356">
        <v>5</v>
      </c>
      <c r="G60" s="372">
        <v>78.010000000000005</v>
      </c>
      <c r="H60" s="404">
        <f>F60*G60</f>
        <v>390.05</v>
      </c>
    </row>
    <row r="61" spans="1:8" s="403" customFormat="1">
      <c r="A61" s="410" t="s">
        <v>2912</v>
      </c>
      <c r="B61" s="430" t="s">
        <v>2911</v>
      </c>
      <c r="C61" s="429"/>
      <c r="D61" s="438"/>
      <c r="E61" s="428" t="s">
        <v>2826</v>
      </c>
      <c r="F61" s="356">
        <v>4</v>
      </c>
      <c r="G61" s="426">
        <v>80.47</v>
      </c>
      <c r="H61" s="404">
        <f>F61*G61</f>
        <v>321.88</v>
      </c>
    </row>
    <row r="62" spans="1:8" s="403" customFormat="1">
      <c r="A62" s="410" t="s">
        <v>2910</v>
      </c>
      <c r="B62" s="430" t="s">
        <v>2909</v>
      </c>
      <c r="C62" s="429"/>
      <c r="D62" s="438"/>
      <c r="E62" s="428" t="s">
        <v>2826</v>
      </c>
      <c r="F62" s="356">
        <v>1</v>
      </c>
      <c r="G62" s="426">
        <v>170.1</v>
      </c>
      <c r="H62" s="404">
        <f>F62*G62</f>
        <v>170.1</v>
      </c>
    </row>
    <row r="63" spans="1:8" s="403" customFormat="1" ht="22.5">
      <c r="A63" s="410" t="s">
        <v>2908</v>
      </c>
      <c r="B63" s="421" t="s">
        <v>2907</v>
      </c>
      <c r="C63" s="408"/>
      <c r="D63" s="408"/>
      <c r="E63" s="406" t="s">
        <v>282</v>
      </c>
      <c r="F63" s="442">
        <v>25</v>
      </c>
      <c r="G63" s="426">
        <v>37.61</v>
      </c>
      <c r="H63" s="404">
        <f>F63*G63</f>
        <v>940.25</v>
      </c>
    </row>
    <row r="64" spans="1:8" s="403" customFormat="1" ht="22.5">
      <c r="A64" s="410" t="s">
        <v>2906</v>
      </c>
      <c r="B64" s="421" t="s">
        <v>2905</v>
      </c>
      <c r="C64" s="408"/>
      <c r="D64" s="408"/>
      <c r="E64" s="406" t="s">
        <v>282</v>
      </c>
      <c r="F64" s="442">
        <v>10</v>
      </c>
      <c r="G64" s="426">
        <v>44.08</v>
      </c>
      <c r="H64" s="404">
        <f>F64*G64</f>
        <v>440.79999999999995</v>
      </c>
    </row>
    <row r="65" spans="1:8" s="403" customFormat="1" ht="22.5">
      <c r="A65" s="410" t="s">
        <v>2904</v>
      </c>
      <c r="B65" s="440" t="s">
        <v>2903</v>
      </c>
      <c r="C65" s="408"/>
      <c r="D65" s="441"/>
      <c r="E65" s="412" t="s">
        <v>282</v>
      </c>
      <c r="F65" s="405">
        <v>3</v>
      </c>
      <c r="G65" s="411">
        <v>2819.06</v>
      </c>
      <c r="H65" s="404">
        <f>F65*G65</f>
        <v>8457.18</v>
      </c>
    </row>
    <row r="66" spans="1:8" s="403" customFormat="1" ht="22.5">
      <c r="A66" s="410" t="s">
        <v>2902</v>
      </c>
      <c r="B66" s="440" t="s">
        <v>2901</v>
      </c>
      <c r="C66" s="408"/>
      <c r="D66" s="424"/>
      <c r="E66" s="412" t="s">
        <v>282</v>
      </c>
      <c r="F66" s="405">
        <v>20</v>
      </c>
      <c r="G66" s="411">
        <v>1656.93</v>
      </c>
      <c r="H66" s="404">
        <f>F66*G66</f>
        <v>33138.6</v>
      </c>
    </row>
    <row r="67" spans="1:8" s="403" customFormat="1" ht="22.5">
      <c r="A67" s="410" t="s">
        <v>2900</v>
      </c>
      <c r="B67" s="440" t="s">
        <v>2899</v>
      </c>
      <c r="C67" s="408"/>
      <c r="D67" s="424"/>
      <c r="E67" s="412" t="s">
        <v>282</v>
      </c>
      <c r="F67" s="405">
        <v>20</v>
      </c>
      <c r="G67" s="411">
        <v>1471.15</v>
      </c>
      <c r="H67" s="404">
        <f>F67*G67</f>
        <v>29423</v>
      </c>
    </row>
    <row r="68" spans="1:8" s="439" customFormat="1" ht="22.5">
      <c r="A68" s="410" t="s">
        <v>2898</v>
      </c>
      <c r="B68" s="409" t="s">
        <v>2897</v>
      </c>
      <c r="C68" s="408"/>
      <c r="D68" s="408"/>
      <c r="E68" s="428" t="s">
        <v>282</v>
      </c>
      <c r="F68" s="356">
        <v>30</v>
      </c>
      <c r="G68" s="372">
        <v>55.89</v>
      </c>
      <c r="H68" s="404">
        <f>F68*G68</f>
        <v>1676.7</v>
      </c>
    </row>
    <row r="69" spans="1:8" s="439" customFormat="1" ht="22.5">
      <c r="A69" s="410" t="s">
        <v>2896</v>
      </c>
      <c r="B69" s="430" t="s">
        <v>2895</v>
      </c>
      <c r="C69" s="408"/>
      <c r="D69" s="429"/>
      <c r="E69" s="428" t="s">
        <v>282</v>
      </c>
      <c r="F69" s="356">
        <v>25</v>
      </c>
      <c r="G69" s="426">
        <v>6.55</v>
      </c>
      <c r="H69" s="404">
        <f>F69*G69</f>
        <v>163.75</v>
      </c>
    </row>
    <row r="70" spans="1:8" s="403" customFormat="1" ht="22.5">
      <c r="A70" s="410" t="s">
        <v>2894</v>
      </c>
      <c r="B70" s="409" t="s">
        <v>2893</v>
      </c>
      <c r="C70" s="408"/>
      <c r="D70" s="424"/>
      <c r="E70" s="428" t="s">
        <v>282</v>
      </c>
      <c r="F70" s="356">
        <v>42</v>
      </c>
      <c r="G70" s="426">
        <v>58.96</v>
      </c>
      <c r="H70" s="404">
        <f>F70*G70</f>
        <v>2476.3200000000002</v>
      </c>
    </row>
    <row r="71" spans="1:8" s="403" customFormat="1" ht="22.5">
      <c r="A71" s="410" t="s">
        <v>2892</v>
      </c>
      <c r="B71" s="409" t="s">
        <v>2891</v>
      </c>
      <c r="C71" s="408"/>
      <c r="D71" s="424"/>
      <c r="E71" s="428" t="s">
        <v>282</v>
      </c>
      <c r="F71" s="356">
        <v>85</v>
      </c>
      <c r="G71" s="426">
        <v>44.84</v>
      </c>
      <c r="H71" s="404">
        <f>F71*G71</f>
        <v>3811.4</v>
      </c>
    </row>
    <row r="72" spans="1:8" s="439" customFormat="1">
      <c r="A72" s="410" t="s">
        <v>2890</v>
      </c>
      <c r="B72" s="409" t="s">
        <v>2889</v>
      </c>
      <c r="C72" s="408"/>
      <c r="D72" s="408"/>
      <c r="E72" s="428" t="s">
        <v>282</v>
      </c>
      <c r="F72" s="356">
        <v>250</v>
      </c>
      <c r="G72" s="426">
        <v>118.2</v>
      </c>
      <c r="H72" s="404">
        <f>F72*G72</f>
        <v>29550</v>
      </c>
    </row>
    <row r="73" spans="1:8" s="439" customFormat="1">
      <c r="A73" s="410" t="s">
        <v>2888</v>
      </c>
      <c r="B73" s="409" t="s">
        <v>2887</v>
      </c>
      <c r="C73" s="408"/>
      <c r="D73" s="408"/>
      <c r="E73" s="428" t="s">
        <v>282</v>
      </c>
      <c r="F73" s="356">
        <v>35</v>
      </c>
      <c r="G73" s="426">
        <v>100.67</v>
      </c>
      <c r="H73" s="404">
        <f>F73*G73</f>
        <v>3523.4500000000003</v>
      </c>
    </row>
    <row r="74" spans="1:8" s="439" customFormat="1">
      <c r="A74" s="410" t="s">
        <v>2886</v>
      </c>
      <c r="B74" s="409" t="s">
        <v>2885</v>
      </c>
      <c r="C74" s="408"/>
      <c r="D74" s="408"/>
      <c r="E74" s="428" t="s">
        <v>282</v>
      </c>
      <c r="F74" s="356">
        <v>10</v>
      </c>
      <c r="G74" s="426">
        <v>33.299999999999997</v>
      </c>
      <c r="H74" s="404">
        <f>F74*G74</f>
        <v>333</v>
      </c>
    </row>
    <row r="75" spans="1:8" s="439" customFormat="1">
      <c r="A75" s="410" t="s">
        <v>2884</v>
      </c>
      <c r="B75" s="409" t="s">
        <v>2883</v>
      </c>
      <c r="C75" s="408"/>
      <c r="D75" s="408"/>
      <c r="E75" s="428" t="s">
        <v>282</v>
      </c>
      <c r="F75" s="356">
        <v>15</v>
      </c>
      <c r="G75" s="426">
        <v>28.41</v>
      </c>
      <c r="H75" s="404">
        <f>F75*G75</f>
        <v>426.15</v>
      </c>
    </row>
    <row r="76" spans="1:8" s="439" customFormat="1">
      <c r="A76" s="410" t="s">
        <v>2882</v>
      </c>
      <c r="B76" s="409" t="s">
        <v>2881</v>
      </c>
      <c r="C76" s="408"/>
      <c r="D76" s="408"/>
      <c r="E76" s="428" t="s">
        <v>282</v>
      </c>
      <c r="F76" s="356">
        <v>58</v>
      </c>
      <c r="G76" s="426">
        <v>19.59</v>
      </c>
      <c r="H76" s="404">
        <f>F76*G76</f>
        <v>1136.22</v>
      </c>
    </row>
    <row r="77" spans="1:8" s="439" customFormat="1">
      <c r="A77" s="410" t="s">
        <v>2880</v>
      </c>
      <c r="B77" s="409" t="s">
        <v>2879</v>
      </c>
      <c r="C77" s="408"/>
      <c r="D77" s="408"/>
      <c r="E77" s="428" t="s">
        <v>282</v>
      </c>
      <c r="F77" s="356">
        <v>150</v>
      </c>
      <c r="G77" s="426">
        <v>12.13</v>
      </c>
      <c r="H77" s="404">
        <f>F77*G77</f>
        <v>1819.5000000000002</v>
      </c>
    </row>
    <row r="78" spans="1:8" s="439" customFormat="1">
      <c r="A78" s="410" t="s">
        <v>2878</v>
      </c>
      <c r="B78" s="409" t="s">
        <v>2877</v>
      </c>
      <c r="C78" s="408"/>
      <c r="D78" s="408"/>
      <c r="E78" s="428" t="s">
        <v>282</v>
      </c>
      <c r="F78" s="356">
        <v>80</v>
      </c>
      <c r="G78" s="426">
        <v>18.29</v>
      </c>
      <c r="H78" s="404">
        <f>F78*G78</f>
        <v>1463.1999999999998</v>
      </c>
    </row>
    <row r="79" spans="1:8" s="403" customFormat="1" ht="22.5">
      <c r="A79" s="410" t="s">
        <v>2876</v>
      </c>
      <c r="B79" s="417" t="s">
        <v>2875</v>
      </c>
      <c r="C79" s="424"/>
      <c r="D79" s="407"/>
      <c r="E79" s="428" t="s">
        <v>282</v>
      </c>
      <c r="F79" s="356">
        <v>120</v>
      </c>
      <c r="G79" s="426">
        <v>40.25</v>
      </c>
      <c r="H79" s="404">
        <f>F79*G79</f>
        <v>4830</v>
      </c>
    </row>
    <row r="80" spans="1:8" s="403" customFormat="1" ht="22.5">
      <c r="A80" s="410" t="s">
        <v>2874</v>
      </c>
      <c r="B80" s="417" t="s">
        <v>2873</v>
      </c>
      <c r="C80" s="424"/>
      <c r="D80" s="407"/>
      <c r="E80" s="428" t="s">
        <v>282</v>
      </c>
      <c r="F80" s="356">
        <v>30</v>
      </c>
      <c r="G80" s="426">
        <v>22.38</v>
      </c>
      <c r="H80" s="404">
        <f>F80*G80</f>
        <v>671.4</v>
      </c>
    </row>
    <row r="81" spans="1:8" s="403" customFormat="1" ht="22.5">
      <c r="A81" s="410" t="s">
        <v>2872</v>
      </c>
      <c r="B81" s="417" t="s">
        <v>2871</v>
      </c>
      <c r="C81" s="424"/>
      <c r="D81" s="407"/>
      <c r="E81" s="428" t="s">
        <v>282</v>
      </c>
      <c r="F81" s="356">
        <v>40</v>
      </c>
      <c r="G81" s="426">
        <v>13.69</v>
      </c>
      <c r="H81" s="404">
        <f>F81*G81</f>
        <v>547.6</v>
      </c>
    </row>
    <row r="82" spans="1:8" s="403" customFormat="1" ht="22.5">
      <c r="A82" s="410" t="s">
        <v>2870</v>
      </c>
      <c r="B82" s="437" t="s">
        <v>2869</v>
      </c>
      <c r="C82" s="424"/>
      <c r="D82" s="438"/>
      <c r="E82" s="428" t="s">
        <v>282</v>
      </c>
      <c r="F82" s="356">
        <v>55</v>
      </c>
      <c r="G82" s="426">
        <v>8.5399999999999991</v>
      </c>
      <c r="H82" s="404">
        <f>F82*G82</f>
        <v>469.69999999999993</v>
      </c>
    </row>
    <row r="83" spans="1:8" s="403" customFormat="1" ht="22.5">
      <c r="A83" s="410" t="s">
        <v>2868</v>
      </c>
      <c r="B83" s="430" t="s">
        <v>2867</v>
      </c>
      <c r="C83" s="408"/>
      <c r="D83" s="438"/>
      <c r="E83" s="428" t="s">
        <v>282</v>
      </c>
      <c r="F83" s="356">
        <v>2</v>
      </c>
      <c r="G83" s="426">
        <v>41.28</v>
      </c>
      <c r="H83" s="404">
        <f>F83*G83</f>
        <v>82.56</v>
      </c>
    </row>
    <row r="84" spans="1:8" s="403" customFormat="1" ht="22.5">
      <c r="A84" s="410" t="s">
        <v>2866</v>
      </c>
      <c r="B84" s="409" t="s">
        <v>2865</v>
      </c>
      <c r="C84" s="408"/>
      <c r="D84" s="407"/>
      <c r="E84" s="428" t="s">
        <v>282</v>
      </c>
      <c r="F84" s="356">
        <v>40</v>
      </c>
      <c r="G84" s="426">
        <v>15.37</v>
      </c>
      <c r="H84" s="404">
        <f>F84*G84</f>
        <v>614.79999999999995</v>
      </c>
    </row>
    <row r="85" spans="1:8" s="403" customFormat="1" ht="67.5">
      <c r="A85" s="410" t="s">
        <v>2864</v>
      </c>
      <c r="B85" s="437" t="s">
        <v>2863</v>
      </c>
      <c r="C85" s="436"/>
      <c r="D85" s="435"/>
      <c r="E85" s="434" t="s">
        <v>282</v>
      </c>
      <c r="F85" s="405">
        <v>8</v>
      </c>
      <c r="G85" s="433">
        <v>40.630000000000003</v>
      </c>
      <c r="H85" s="432">
        <v>257.12</v>
      </c>
    </row>
    <row r="86" spans="1:8" s="403" customFormat="1" ht="22.5">
      <c r="A86" s="410" t="s">
        <v>2862</v>
      </c>
      <c r="B86" s="431" t="s">
        <v>2861</v>
      </c>
      <c r="C86" s="424"/>
      <c r="D86" s="424"/>
      <c r="E86" s="428" t="s">
        <v>282</v>
      </c>
      <c r="F86" s="356">
        <v>35</v>
      </c>
      <c r="G86" s="426">
        <v>54.7</v>
      </c>
      <c r="H86" s="404">
        <f>F86*G86</f>
        <v>1914.5</v>
      </c>
    </row>
    <row r="87" spans="1:8" s="403" customFormat="1">
      <c r="A87" s="410" t="s">
        <v>2860</v>
      </c>
      <c r="B87" s="430" t="s">
        <v>2859</v>
      </c>
      <c r="C87" s="408"/>
      <c r="D87" s="429"/>
      <c r="E87" s="428" t="s">
        <v>2826</v>
      </c>
      <c r="F87" s="356">
        <v>10</v>
      </c>
      <c r="G87" s="426">
        <v>84.78</v>
      </c>
      <c r="H87" s="404">
        <f>F87*G87</f>
        <v>847.8</v>
      </c>
    </row>
    <row r="88" spans="1:8" s="403" customFormat="1" ht="22.5">
      <c r="A88" s="410" t="s">
        <v>2858</v>
      </c>
      <c r="B88" s="409" t="s">
        <v>2857</v>
      </c>
      <c r="C88" s="408"/>
      <c r="D88" s="407"/>
      <c r="E88" s="406" t="s">
        <v>2826</v>
      </c>
      <c r="F88" s="356">
        <v>2</v>
      </c>
      <c r="G88" s="426">
        <v>748.97</v>
      </c>
      <c r="H88" s="404">
        <f>F88*G88</f>
        <v>1497.94</v>
      </c>
    </row>
    <row r="89" spans="1:8" s="403" customFormat="1">
      <c r="A89" s="410" t="s">
        <v>2856</v>
      </c>
      <c r="B89" s="427" t="s">
        <v>2855</v>
      </c>
      <c r="C89" s="425"/>
      <c r="D89" s="425"/>
      <c r="E89" s="428" t="s">
        <v>469</v>
      </c>
      <c r="F89" s="356">
        <v>5</v>
      </c>
      <c r="G89" s="426">
        <v>429.75</v>
      </c>
      <c r="H89" s="404">
        <f>F89*G89</f>
        <v>2148.75</v>
      </c>
    </row>
    <row r="90" spans="1:8" s="403" customFormat="1" ht="22.5">
      <c r="A90" s="410" t="s">
        <v>2854</v>
      </c>
      <c r="B90" s="427" t="s">
        <v>2853</v>
      </c>
      <c r="C90" s="425"/>
      <c r="D90" s="425"/>
      <c r="E90" s="428" t="s">
        <v>469</v>
      </c>
      <c r="F90" s="356">
        <v>10</v>
      </c>
      <c r="G90" s="426">
        <v>143.38999999999999</v>
      </c>
      <c r="H90" s="404">
        <f>F90*G90</f>
        <v>1433.8999999999999</v>
      </c>
    </row>
    <row r="91" spans="1:8" s="403" customFormat="1" ht="22.5">
      <c r="A91" s="410" t="s">
        <v>2852</v>
      </c>
      <c r="B91" s="427" t="s">
        <v>2851</v>
      </c>
      <c r="C91" s="425"/>
      <c r="D91" s="425"/>
      <c r="E91" s="423" t="s">
        <v>282</v>
      </c>
      <c r="F91" s="356">
        <v>10</v>
      </c>
      <c r="G91" s="426">
        <v>100.84</v>
      </c>
      <c r="H91" s="404">
        <f>F91*G91</f>
        <v>1008.4000000000001</v>
      </c>
    </row>
    <row r="92" spans="1:8" s="403" customFormat="1">
      <c r="A92" s="410" t="s">
        <v>2850</v>
      </c>
      <c r="B92" s="417" t="s">
        <v>2849</v>
      </c>
      <c r="C92" s="408"/>
      <c r="D92" s="407"/>
      <c r="E92" s="423" t="s">
        <v>2826</v>
      </c>
      <c r="F92" s="422">
        <v>2</v>
      </c>
      <c r="G92" s="411">
        <v>4146.59</v>
      </c>
      <c r="H92" s="404">
        <f>F92*G92</f>
        <v>8293.18</v>
      </c>
    </row>
    <row r="93" spans="1:8" s="403" customFormat="1">
      <c r="A93" s="410" t="s">
        <v>2848</v>
      </c>
      <c r="B93" s="417" t="s">
        <v>2847</v>
      </c>
      <c r="C93" s="408"/>
      <c r="D93" s="425"/>
      <c r="E93" s="423" t="s">
        <v>2826</v>
      </c>
      <c r="F93" s="422">
        <v>2</v>
      </c>
      <c r="G93" s="411">
        <v>118.13</v>
      </c>
      <c r="H93" s="404">
        <f>F93*G93</f>
        <v>236.26</v>
      </c>
    </row>
    <row r="94" spans="1:8" s="403" customFormat="1" ht="22.5">
      <c r="A94" s="410" t="s">
        <v>2846</v>
      </c>
      <c r="B94" s="417" t="s">
        <v>2845</v>
      </c>
      <c r="C94" s="408"/>
      <c r="D94" s="424"/>
      <c r="E94" s="423" t="s">
        <v>2826</v>
      </c>
      <c r="F94" s="422">
        <v>1</v>
      </c>
      <c r="G94" s="411">
        <v>2290.2600000000002</v>
      </c>
      <c r="H94" s="404">
        <f>F94*G94</f>
        <v>2290.2600000000002</v>
      </c>
    </row>
    <row r="95" spans="1:8" s="403" customFormat="1" ht="22.5">
      <c r="A95" s="410" t="s">
        <v>2844</v>
      </c>
      <c r="B95" s="417" t="s">
        <v>2843</v>
      </c>
      <c r="C95" s="408"/>
      <c r="D95" s="424"/>
      <c r="E95" s="423" t="s">
        <v>2826</v>
      </c>
      <c r="F95" s="422">
        <v>1</v>
      </c>
      <c r="G95" s="411">
        <v>2252.4899999999998</v>
      </c>
      <c r="H95" s="404">
        <f>F95*G95</f>
        <v>2252.4899999999998</v>
      </c>
    </row>
    <row r="96" spans="1:8" s="403" customFormat="1">
      <c r="A96" s="410" t="s">
        <v>2842</v>
      </c>
      <c r="B96" s="417" t="s">
        <v>2841</v>
      </c>
      <c r="C96" s="408"/>
      <c r="D96" s="424"/>
      <c r="E96" s="423" t="s">
        <v>2826</v>
      </c>
      <c r="F96" s="422">
        <v>2</v>
      </c>
      <c r="G96" s="411">
        <v>1448.35</v>
      </c>
      <c r="H96" s="404">
        <f>F96*G96</f>
        <v>2896.7</v>
      </c>
    </row>
    <row r="97" spans="1:8" s="403" customFormat="1" ht="22.5">
      <c r="A97" s="410" t="s">
        <v>2840</v>
      </c>
      <c r="B97" s="421" t="s">
        <v>2839</v>
      </c>
      <c r="C97" s="419"/>
      <c r="D97" s="420"/>
      <c r="E97" s="419" t="s">
        <v>2826</v>
      </c>
      <c r="F97" s="419">
        <v>7</v>
      </c>
      <c r="G97" s="418">
        <v>1093.3599999999999</v>
      </c>
      <c r="H97" s="404">
        <f>F97*G97</f>
        <v>7653.5199999999995</v>
      </c>
    </row>
    <row r="98" spans="1:8" s="403" customFormat="1" ht="22.5">
      <c r="A98" s="410" t="s">
        <v>2838</v>
      </c>
      <c r="B98" s="417" t="s">
        <v>2837</v>
      </c>
      <c r="C98" s="408"/>
      <c r="D98" s="408"/>
      <c r="E98" s="412" t="s">
        <v>2826</v>
      </c>
      <c r="F98" s="405">
        <v>1</v>
      </c>
      <c r="G98" s="411">
        <v>13653.33</v>
      </c>
      <c r="H98" s="404">
        <f>F98*G98</f>
        <v>13653.33</v>
      </c>
    </row>
    <row r="99" spans="1:8" s="403" customFormat="1" ht="45">
      <c r="A99" s="410" t="s">
        <v>2836</v>
      </c>
      <c r="B99" s="417" t="s">
        <v>2835</v>
      </c>
      <c r="C99" s="416"/>
      <c r="D99" s="408"/>
      <c r="E99" s="415" t="s">
        <v>2826</v>
      </c>
      <c r="F99" s="414">
        <v>1</v>
      </c>
      <c r="G99" s="411">
        <v>4986.5600000000004</v>
      </c>
      <c r="H99" s="404">
        <f>F99*G99</f>
        <v>4986.5600000000004</v>
      </c>
    </row>
    <row r="100" spans="1:8" s="403" customFormat="1" ht="33.75">
      <c r="A100" s="410" t="s">
        <v>2834</v>
      </c>
      <c r="B100" s="409" t="s">
        <v>2833</v>
      </c>
      <c r="C100" s="408"/>
      <c r="D100" s="407"/>
      <c r="E100" s="406" t="s">
        <v>282</v>
      </c>
      <c r="F100" s="405">
        <v>16</v>
      </c>
      <c r="G100" s="413">
        <v>59.63</v>
      </c>
      <c r="H100" s="404">
        <f>F100*G100</f>
        <v>954.08</v>
      </c>
    </row>
    <row r="101" spans="1:8" s="403" customFormat="1" ht="22.5">
      <c r="A101" s="410" t="s">
        <v>2832</v>
      </c>
      <c r="B101" s="409" t="s">
        <v>2831</v>
      </c>
      <c r="C101" s="408"/>
      <c r="D101" s="408"/>
      <c r="E101" s="412" t="s">
        <v>2826</v>
      </c>
      <c r="F101" s="405">
        <v>2</v>
      </c>
      <c r="G101" s="372">
        <v>463.12</v>
      </c>
      <c r="H101" s="404">
        <f>F101*G101</f>
        <v>926.24</v>
      </c>
    </row>
    <row r="102" spans="1:8" s="403" customFormat="1">
      <c r="A102" s="410" t="s">
        <v>2830</v>
      </c>
      <c r="B102" s="409" t="s">
        <v>2829</v>
      </c>
      <c r="C102" s="408"/>
      <c r="D102" s="407"/>
      <c r="E102" s="406" t="s">
        <v>2826</v>
      </c>
      <c r="F102" s="405">
        <v>3</v>
      </c>
      <c r="G102" s="411">
        <v>51.39</v>
      </c>
      <c r="H102" s="404">
        <f>F102*G102</f>
        <v>154.17000000000002</v>
      </c>
    </row>
    <row r="103" spans="1:8" s="403" customFormat="1">
      <c r="A103" s="410" t="s">
        <v>2828</v>
      </c>
      <c r="B103" s="409" t="s">
        <v>2827</v>
      </c>
      <c r="C103" s="408"/>
      <c r="D103" s="407"/>
      <c r="E103" s="406" t="s">
        <v>2826</v>
      </c>
      <c r="F103" s="405">
        <v>3</v>
      </c>
      <c r="G103" s="372">
        <v>51.39</v>
      </c>
      <c r="H103" s="404">
        <f>F103*G103</f>
        <v>154.17000000000002</v>
      </c>
    </row>
    <row r="104" spans="1:8">
      <c r="A104" s="401"/>
      <c r="B104" s="402"/>
      <c r="C104" s="401"/>
      <c r="D104" s="400"/>
      <c r="E104" s="399"/>
      <c r="F104" s="398"/>
      <c r="G104" s="397"/>
      <c r="H104" s="396"/>
    </row>
    <row r="105" spans="1:8">
      <c r="A105" s="394"/>
      <c r="B105" s="395"/>
      <c r="C105" s="394"/>
      <c r="D105" s="394"/>
      <c r="E105" s="393"/>
      <c r="F105" s="392"/>
      <c r="G105" s="391"/>
      <c r="H105" s="390"/>
    </row>
    <row r="106" spans="1:8">
      <c r="A106" s="394"/>
      <c r="B106" s="395"/>
      <c r="C106" s="394"/>
      <c r="D106" s="394"/>
      <c r="E106" s="393"/>
      <c r="F106" s="392"/>
      <c r="G106" s="391"/>
      <c r="H106" s="390"/>
    </row>
  </sheetData>
  <sheetProtection insertColumns="0" insertRows="0" deleteColumns="0" deleteRows="0" selectLockedCells="1" autoFilter="0"/>
  <autoFilter ref="A1:H104"/>
  <conditionalFormatting sqref="D48">
    <cfRule type="duplicateValues" dxfId="1" priority="1" stopIfTrue="1"/>
  </conditionalFormatting>
  <conditionalFormatting sqref="D49">
    <cfRule type="duplicateValues" dxfId="0" priority="2" stopIfTrue="1"/>
  </conditionalFormatting>
  <printOptions horizontalCentered="1"/>
  <pageMargins left="0.70866141732283472" right="0.70866141732283472" top="1.2598425196850394" bottom="0.74803149606299213" header="0.78740157480314965" footer="0.31496062992125984"/>
  <pageSetup paperSize="9" orientation="landscape" useFirstPageNumber="1" r:id="rId1"/>
  <headerFooter>
    <oddHeader>&amp;L&amp;"Arial,Kurzíva"&amp;8ISATS Ing. Prašnička s.r.o.&amp;R&amp;"Arial,Kurzíva"&amp;8Kanalizace a ČOV Holašovice
D.2 Dokumentace technických a technologických zařízení
PS-02 Přípojka NN, elektroinstalace, MaR</oddHeader>
    <oddFooter>&amp;L&amp;"Arial,Kurzíva"&amp;8Výkaz výměr - &amp;A &amp;R
&amp;"Arial,Kurzíva"&amp;8Strana &amp;P z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G30"/>
  <sheetViews>
    <sheetView zoomScale="130" zoomScaleNormal="130" zoomScalePageLayoutView="115" workbookViewId="0">
      <selection activeCell="F6" sqref="F6"/>
    </sheetView>
  </sheetViews>
  <sheetFormatPr defaultRowHeight="11.25"/>
  <cols>
    <col min="1" max="1" width="8.6640625" style="349" customWidth="1"/>
    <col min="2" max="2" width="81.5" style="348" customWidth="1"/>
    <col min="3" max="3" width="16.1640625" style="347" customWidth="1"/>
    <col min="4" max="4" width="5.6640625" style="346" customWidth="1"/>
    <col min="5" max="5" width="9.6640625" style="345" customWidth="1"/>
    <col min="6" max="6" width="14.5" style="344" customWidth="1"/>
    <col min="7" max="7" width="16.33203125" style="344" customWidth="1"/>
    <col min="8" max="16384" width="9.33203125" style="344"/>
  </cols>
  <sheetData>
    <row r="1" spans="1:7" ht="15.75">
      <c r="A1" s="382"/>
      <c r="B1" s="381"/>
      <c r="C1" s="381" t="s">
        <v>2825</v>
      </c>
      <c r="D1" s="380"/>
      <c r="E1" s="380"/>
      <c r="F1" s="380"/>
      <c r="G1" s="380"/>
    </row>
    <row r="2" spans="1:7" ht="15.75">
      <c r="A2" s="379" t="s">
        <v>2824</v>
      </c>
      <c r="B2" s="379"/>
      <c r="C2" s="379"/>
      <c r="D2" s="379"/>
      <c r="E2" s="379"/>
      <c r="F2" s="379"/>
      <c r="G2" s="378">
        <f>ROUND(G4+G8,0)</f>
        <v>565385</v>
      </c>
    </row>
    <row r="3" spans="1:7" ht="12">
      <c r="A3" s="377" t="s">
        <v>2823</v>
      </c>
      <c r="B3" s="377" t="s">
        <v>156</v>
      </c>
      <c r="C3" s="377" t="s">
        <v>2822</v>
      </c>
      <c r="D3" s="376" t="s">
        <v>2821</v>
      </c>
      <c r="E3" s="375" t="s">
        <v>2820</v>
      </c>
      <c r="F3" s="374" t="s">
        <v>2819</v>
      </c>
      <c r="G3" s="374" t="s">
        <v>2818</v>
      </c>
    </row>
    <row r="4" spans="1:7">
      <c r="A4" s="368" t="s">
        <v>202</v>
      </c>
      <c r="B4" s="367" t="s">
        <v>1896</v>
      </c>
      <c r="C4" s="367"/>
      <c r="D4" s="367"/>
      <c r="E4" s="367"/>
      <c r="F4" s="367"/>
      <c r="G4" s="366">
        <f>ROUND(SUM(G5:G7),0)</f>
        <v>292985</v>
      </c>
    </row>
    <row r="5" spans="1:7">
      <c r="A5" s="359" t="s">
        <v>2817</v>
      </c>
      <c r="B5" s="364" t="s">
        <v>2816</v>
      </c>
      <c r="C5" s="373"/>
      <c r="D5" s="357" t="s">
        <v>2780</v>
      </c>
      <c r="E5" s="361">
        <v>1</v>
      </c>
      <c r="F5" s="372">
        <v>266585.34000000003</v>
      </c>
      <c r="G5" s="360">
        <f>E5*F5</f>
        <v>266585.34000000003</v>
      </c>
    </row>
    <row r="6" spans="1:7" ht="22.5">
      <c r="A6" s="359" t="s">
        <v>2815</v>
      </c>
      <c r="B6" s="364" t="s">
        <v>2814</v>
      </c>
      <c r="C6" s="373"/>
      <c r="D6" s="357" t="s">
        <v>2780</v>
      </c>
      <c r="E6" s="361">
        <v>4</v>
      </c>
      <c r="F6" s="372">
        <v>6600</v>
      </c>
      <c r="G6" s="360">
        <f>E6*F6</f>
        <v>26400</v>
      </c>
    </row>
    <row r="7" spans="1:7">
      <c r="A7" s="359"/>
      <c r="B7" s="371"/>
      <c r="C7" s="371"/>
      <c r="D7" s="370"/>
      <c r="E7" s="361"/>
      <c r="F7" s="369"/>
      <c r="G7" s="360"/>
    </row>
    <row r="8" spans="1:7">
      <c r="A8" s="368" t="s">
        <v>207</v>
      </c>
      <c r="B8" s="367" t="s">
        <v>2813</v>
      </c>
      <c r="C8" s="367"/>
      <c r="D8" s="367"/>
      <c r="E8" s="367"/>
      <c r="F8" s="367"/>
      <c r="G8" s="366">
        <f>ROUND(SUM(G9:G25),0)</f>
        <v>272400</v>
      </c>
    </row>
    <row r="9" spans="1:7" ht="11.25" customHeight="1">
      <c r="A9" s="359" t="s">
        <v>2812</v>
      </c>
      <c r="B9" s="358" t="s">
        <v>2811</v>
      </c>
      <c r="C9" s="362"/>
      <c r="D9" s="362" t="s">
        <v>2780</v>
      </c>
      <c r="E9" s="361">
        <v>1</v>
      </c>
      <c r="F9" s="354">
        <v>46400</v>
      </c>
      <c r="G9" s="360">
        <f>E9*F9</f>
        <v>46400</v>
      </c>
    </row>
    <row r="10" spans="1:7" ht="11.25" customHeight="1">
      <c r="A10" s="359" t="s">
        <v>2810</v>
      </c>
      <c r="B10" s="353" t="s">
        <v>2809</v>
      </c>
      <c r="C10" s="362"/>
      <c r="D10" s="362" t="s">
        <v>2780</v>
      </c>
      <c r="E10" s="361">
        <v>1</v>
      </c>
      <c r="F10" s="354">
        <v>62700</v>
      </c>
      <c r="G10" s="360">
        <f>E10*F10</f>
        <v>62700</v>
      </c>
    </row>
    <row r="11" spans="1:7" ht="11.25" customHeight="1">
      <c r="A11" s="359" t="s">
        <v>2808</v>
      </c>
      <c r="B11" s="353" t="s">
        <v>2807</v>
      </c>
      <c r="C11" s="362"/>
      <c r="D11" s="362" t="s">
        <v>2780</v>
      </c>
      <c r="E11" s="361">
        <v>1</v>
      </c>
      <c r="F11" s="354">
        <v>28000</v>
      </c>
      <c r="G11" s="360">
        <f>E11*F11</f>
        <v>28000</v>
      </c>
    </row>
    <row r="12" spans="1:7" ht="11.25" customHeight="1">
      <c r="A12" s="359" t="s">
        <v>2806</v>
      </c>
      <c r="B12" s="353" t="s">
        <v>2805</v>
      </c>
      <c r="C12" s="362"/>
      <c r="D12" s="362" t="s">
        <v>2780</v>
      </c>
      <c r="E12" s="361">
        <v>1</v>
      </c>
      <c r="F12" s="354">
        <v>6300</v>
      </c>
      <c r="G12" s="360">
        <f>E12*F12</f>
        <v>6300</v>
      </c>
    </row>
    <row r="13" spans="1:7" ht="11.25" customHeight="1">
      <c r="A13" s="359" t="s">
        <v>2804</v>
      </c>
      <c r="B13" s="353" t="s">
        <v>2803</v>
      </c>
      <c r="C13" s="362"/>
      <c r="D13" s="362" t="s">
        <v>2780</v>
      </c>
      <c r="E13" s="361">
        <v>1</v>
      </c>
      <c r="F13" s="354">
        <v>2800</v>
      </c>
      <c r="G13" s="360">
        <f>E13*F13</f>
        <v>2800</v>
      </c>
    </row>
    <row r="14" spans="1:7" ht="11.25" customHeight="1">
      <c r="A14" s="359" t="s">
        <v>2802</v>
      </c>
      <c r="B14" s="353" t="s">
        <v>2801</v>
      </c>
      <c r="C14" s="362"/>
      <c r="D14" s="362" t="s">
        <v>2780</v>
      </c>
      <c r="E14" s="361">
        <v>1</v>
      </c>
      <c r="F14" s="354">
        <v>21600</v>
      </c>
      <c r="G14" s="360">
        <f>E14*F14</f>
        <v>21600</v>
      </c>
    </row>
    <row r="15" spans="1:7" ht="11.25" customHeight="1">
      <c r="A15" s="359" t="s">
        <v>2800</v>
      </c>
      <c r="B15" s="353" t="s">
        <v>2799</v>
      </c>
      <c r="C15" s="362"/>
      <c r="D15" s="362" t="s">
        <v>2780</v>
      </c>
      <c r="E15" s="361">
        <v>1</v>
      </c>
      <c r="F15" s="354">
        <v>6200</v>
      </c>
      <c r="G15" s="360">
        <f>E15*F15</f>
        <v>6200</v>
      </c>
    </row>
    <row r="16" spans="1:7" ht="11.25" customHeight="1">
      <c r="A16" s="359" t="s">
        <v>2798</v>
      </c>
      <c r="B16" s="365" t="s">
        <v>2797</v>
      </c>
      <c r="C16" s="362"/>
      <c r="D16" s="362" t="s">
        <v>2780</v>
      </c>
      <c r="E16" s="361">
        <v>1</v>
      </c>
      <c r="F16" s="354">
        <v>5100</v>
      </c>
      <c r="G16" s="360">
        <f>E16*F16</f>
        <v>5100</v>
      </c>
    </row>
    <row r="17" spans="1:7" ht="11.25" customHeight="1">
      <c r="A17" s="359" t="s">
        <v>2796</v>
      </c>
      <c r="B17" s="365" t="s">
        <v>2795</v>
      </c>
      <c r="C17" s="362"/>
      <c r="D17" s="362" t="s">
        <v>2780</v>
      </c>
      <c r="E17" s="361">
        <v>1</v>
      </c>
      <c r="F17" s="354">
        <v>18900</v>
      </c>
      <c r="G17" s="360">
        <f>E17*F17</f>
        <v>18900</v>
      </c>
    </row>
    <row r="18" spans="1:7" ht="11.25" customHeight="1">
      <c r="A18" s="359" t="s">
        <v>2794</v>
      </c>
      <c r="B18" s="353" t="s">
        <v>2793</v>
      </c>
      <c r="C18" s="362"/>
      <c r="D18" s="362" t="s">
        <v>2780</v>
      </c>
      <c r="E18" s="361">
        <v>1</v>
      </c>
      <c r="F18" s="354">
        <v>15400</v>
      </c>
      <c r="G18" s="360">
        <f>E18*F18</f>
        <v>15400</v>
      </c>
    </row>
    <row r="19" spans="1:7" ht="11.25" customHeight="1">
      <c r="A19" s="359" t="s">
        <v>2792</v>
      </c>
      <c r="B19" s="365" t="s">
        <v>2791</v>
      </c>
      <c r="C19" s="362"/>
      <c r="D19" s="362" t="s">
        <v>2780</v>
      </c>
      <c r="E19" s="361">
        <v>1</v>
      </c>
      <c r="F19" s="354">
        <v>3400</v>
      </c>
      <c r="G19" s="360">
        <f>E19*F19</f>
        <v>3400</v>
      </c>
    </row>
    <row r="20" spans="1:7" ht="11.25" customHeight="1">
      <c r="A20" s="359" t="s">
        <v>2790</v>
      </c>
      <c r="B20" s="365" t="s">
        <v>2789</v>
      </c>
      <c r="C20" s="362"/>
      <c r="D20" s="362" t="s">
        <v>2780</v>
      </c>
      <c r="E20" s="361">
        <v>1</v>
      </c>
      <c r="F20" s="354">
        <v>21600</v>
      </c>
      <c r="G20" s="360">
        <f>E20*F20</f>
        <v>21600</v>
      </c>
    </row>
    <row r="21" spans="1:7" ht="11.25" customHeight="1">
      <c r="A21" s="359" t="s">
        <v>2788</v>
      </c>
      <c r="B21" s="365" t="s">
        <v>2787</v>
      </c>
      <c r="C21" s="362"/>
      <c r="D21" s="362" t="s">
        <v>2780</v>
      </c>
      <c r="E21" s="361">
        <v>1</v>
      </c>
      <c r="F21" s="354">
        <v>11600</v>
      </c>
      <c r="G21" s="360">
        <f>E21*F21</f>
        <v>11600</v>
      </c>
    </row>
    <row r="22" spans="1:7" ht="11.25" customHeight="1">
      <c r="A22" s="359" t="s">
        <v>2786</v>
      </c>
      <c r="B22" s="364" t="s">
        <v>2785</v>
      </c>
      <c r="C22" s="362"/>
      <c r="D22" s="362" t="s">
        <v>2780</v>
      </c>
      <c r="E22" s="361">
        <v>1</v>
      </c>
      <c r="F22" s="354">
        <v>9100</v>
      </c>
      <c r="G22" s="360">
        <f>E22*F22</f>
        <v>9100</v>
      </c>
    </row>
    <row r="23" spans="1:7" ht="11.25" customHeight="1">
      <c r="A23" s="359" t="s">
        <v>2784</v>
      </c>
      <c r="B23" s="363" t="s">
        <v>2783</v>
      </c>
      <c r="C23" s="362"/>
      <c r="D23" s="362" t="s">
        <v>2780</v>
      </c>
      <c r="E23" s="361">
        <v>1</v>
      </c>
      <c r="F23" s="354">
        <v>11400</v>
      </c>
      <c r="G23" s="360">
        <f>E23*F23</f>
        <v>11400</v>
      </c>
    </row>
    <row r="24" spans="1:7">
      <c r="A24" s="359" t="s">
        <v>2782</v>
      </c>
      <c r="B24" s="363" t="s">
        <v>2781</v>
      </c>
      <c r="C24" s="362"/>
      <c r="D24" s="362" t="s">
        <v>2780</v>
      </c>
      <c r="E24" s="361">
        <v>1</v>
      </c>
      <c r="F24" s="354">
        <v>1900</v>
      </c>
      <c r="G24" s="360">
        <f>E24*F24</f>
        <v>1900</v>
      </c>
    </row>
    <row r="25" spans="1:7">
      <c r="A25" s="359"/>
      <c r="B25" s="358"/>
      <c r="C25" s="357"/>
      <c r="D25" s="356"/>
      <c r="E25" s="355"/>
      <c r="F25" s="354"/>
      <c r="G25" s="353"/>
    </row>
    <row r="26" spans="1:7">
      <c r="B26" s="344"/>
      <c r="C26" s="344"/>
      <c r="D26" s="344"/>
      <c r="E26" s="344"/>
    </row>
    <row r="27" spans="1:7">
      <c r="B27" s="351"/>
      <c r="C27" s="352"/>
      <c r="D27" s="351"/>
      <c r="E27" s="351"/>
      <c r="F27" s="350"/>
    </row>
    <row r="28" spans="1:7">
      <c r="B28" s="351"/>
      <c r="C28" s="352"/>
      <c r="D28" s="351"/>
      <c r="E28" s="351"/>
      <c r="F28" s="350"/>
    </row>
    <row r="29" spans="1:7">
      <c r="B29" s="351"/>
      <c r="C29" s="352"/>
      <c r="D29" s="351"/>
      <c r="E29" s="351"/>
      <c r="F29" s="350"/>
    </row>
    <row r="30" spans="1:7">
      <c r="B30" s="351"/>
      <c r="C30" s="352"/>
      <c r="D30" s="351"/>
      <c r="E30" s="351"/>
      <c r="F30" s="350"/>
    </row>
  </sheetData>
  <mergeCells count="1">
    <mergeCell ref="A2:F2"/>
  </mergeCells>
  <printOptions horizontalCentered="1"/>
  <pageMargins left="0.70866141732283472" right="0.70866141732283472" top="1.2598425196850394" bottom="0.78740157480314965" header="0.78740157480314965" footer="0.31496062992125984"/>
  <pageSetup paperSize="9" orientation="landscape" useFirstPageNumber="1" r:id="rId1"/>
  <headerFooter>
    <oddHeader>&amp;L&amp;"Arial,Kurzíva"&amp;8ISATS Ing. Prašnička s.r.o.&amp;R&amp;"Arial,Kurzíva"&amp;8Kanalizace a ČOV Holašovice
D.2 Dokumentace technických a technologických zařízení
PS-02 Přípojka NN, elektroinstalace, MaR</oddHeader>
    <oddFooter>&amp;L&amp;"Arial,Kurzíva"&amp;8Výkaz výměr - &amp;A &amp;R
&amp;"Arial,Kurzíva"&amp;8Strana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12" customWidth="1"/>
    <col min="2" max="2" width="1.6640625" style="212" customWidth="1"/>
    <col min="3" max="4" width="5" style="212" customWidth="1"/>
    <col min="5" max="5" width="11.6640625" style="212" customWidth="1"/>
    <col min="6" max="6" width="9.1640625" style="212" customWidth="1"/>
    <col min="7" max="7" width="5" style="212" customWidth="1"/>
    <col min="8" max="8" width="77.83203125" style="212" customWidth="1"/>
    <col min="9" max="10" width="20" style="212" customWidth="1"/>
    <col min="11" max="11" width="1.6640625" style="212" customWidth="1"/>
  </cols>
  <sheetData>
    <row r="1" spans="2:11" ht="37.5" customHeight="1"/>
    <row r="2" spans="2:11" ht="7.5" customHeight="1">
      <c r="B2" s="213"/>
      <c r="C2" s="214"/>
      <c r="D2" s="214"/>
      <c r="E2" s="214"/>
      <c r="F2" s="214"/>
      <c r="G2" s="214"/>
      <c r="H2" s="214"/>
      <c r="I2" s="214"/>
      <c r="J2" s="214"/>
      <c r="K2" s="215"/>
    </row>
    <row r="3" spans="2:11" s="15" customFormat="1" ht="45" customHeight="1">
      <c r="B3" s="216"/>
      <c r="C3" s="339" t="s">
        <v>2600</v>
      </c>
      <c r="D3" s="339"/>
      <c r="E3" s="339"/>
      <c r="F3" s="339"/>
      <c r="G3" s="339"/>
      <c r="H3" s="339"/>
      <c r="I3" s="339"/>
      <c r="J3" s="339"/>
      <c r="K3" s="217"/>
    </row>
    <row r="4" spans="2:11" ht="25.5" customHeight="1">
      <c r="B4" s="218"/>
      <c r="C4" s="343" t="s">
        <v>2601</v>
      </c>
      <c r="D4" s="343"/>
      <c r="E4" s="343"/>
      <c r="F4" s="343"/>
      <c r="G4" s="343"/>
      <c r="H4" s="343"/>
      <c r="I4" s="343"/>
      <c r="J4" s="343"/>
      <c r="K4" s="219"/>
    </row>
    <row r="5" spans="2:11" ht="5.25" customHeight="1">
      <c r="B5" s="218"/>
      <c r="C5" s="220"/>
      <c r="D5" s="220"/>
      <c r="E5" s="220"/>
      <c r="F5" s="220"/>
      <c r="G5" s="220"/>
      <c r="H5" s="220"/>
      <c r="I5" s="220"/>
      <c r="J5" s="220"/>
      <c r="K5" s="219"/>
    </row>
    <row r="6" spans="2:11" ht="15" customHeight="1">
      <c r="B6" s="218"/>
      <c r="C6" s="342" t="s">
        <v>2602</v>
      </c>
      <c r="D6" s="342"/>
      <c r="E6" s="342"/>
      <c r="F6" s="342"/>
      <c r="G6" s="342"/>
      <c r="H6" s="342"/>
      <c r="I6" s="342"/>
      <c r="J6" s="342"/>
      <c r="K6" s="219"/>
    </row>
    <row r="7" spans="2:11" ht="15" customHeight="1">
      <c r="B7" s="222"/>
      <c r="C7" s="342" t="s">
        <v>2603</v>
      </c>
      <c r="D7" s="342"/>
      <c r="E7" s="342"/>
      <c r="F7" s="342"/>
      <c r="G7" s="342"/>
      <c r="H7" s="342"/>
      <c r="I7" s="342"/>
      <c r="J7" s="342"/>
      <c r="K7" s="219"/>
    </row>
    <row r="8" spans="2:11" ht="12.75" customHeight="1">
      <c r="B8" s="222"/>
      <c r="C8" s="221"/>
      <c r="D8" s="221"/>
      <c r="E8" s="221"/>
      <c r="F8" s="221"/>
      <c r="G8" s="221"/>
      <c r="H8" s="221"/>
      <c r="I8" s="221"/>
      <c r="J8" s="221"/>
      <c r="K8" s="219"/>
    </row>
    <row r="9" spans="2:11" ht="15" customHeight="1">
      <c r="B9" s="222"/>
      <c r="C9" s="342" t="s">
        <v>2604</v>
      </c>
      <c r="D9" s="342"/>
      <c r="E9" s="342"/>
      <c r="F9" s="342"/>
      <c r="G9" s="342"/>
      <c r="H9" s="342"/>
      <c r="I9" s="342"/>
      <c r="J9" s="342"/>
      <c r="K9" s="219"/>
    </row>
    <row r="10" spans="2:11" ht="15" customHeight="1">
      <c r="B10" s="222"/>
      <c r="C10" s="221"/>
      <c r="D10" s="342" t="s">
        <v>2605</v>
      </c>
      <c r="E10" s="342"/>
      <c r="F10" s="342"/>
      <c r="G10" s="342"/>
      <c r="H10" s="342"/>
      <c r="I10" s="342"/>
      <c r="J10" s="342"/>
      <c r="K10" s="219"/>
    </row>
    <row r="11" spans="2:11" ht="15" customHeight="1">
      <c r="B11" s="222"/>
      <c r="C11" s="223"/>
      <c r="D11" s="342" t="s">
        <v>2606</v>
      </c>
      <c r="E11" s="342"/>
      <c r="F11" s="342"/>
      <c r="G11" s="342"/>
      <c r="H11" s="342"/>
      <c r="I11" s="342"/>
      <c r="J11" s="342"/>
      <c r="K11" s="219"/>
    </row>
    <row r="12" spans="2:11" ht="12.75" customHeight="1">
      <c r="B12" s="222"/>
      <c r="C12" s="223"/>
      <c r="D12" s="223"/>
      <c r="E12" s="223"/>
      <c r="F12" s="223"/>
      <c r="G12" s="223"/>
      <c r="H12" s="223"/>
      <c r="I12" s="223"/>
      <c r="J12" s="223"/>
      <c r="K12" s="219"/>
    </row>
    <row r="13" spans="2:11" ht="15" customHeight="1">
      <c r="B13" s="222"/>
      <c r="C13" s="223"/>
      <c r="D13" s="342" t="s">
        <v>2607</v>
      </c>
      <c r="E13" s="342"/>
      <c r="F13" s="342"/>
      <c r="G13" s="342"/>
      <c r="H13" s="342"/>
      <c r="I13" s="342"/>
      <c r="J13" s="342"/>
      <c r="K13" s="219"/>
    </row>
    <row r="14" spans="2:11" ht="15" customHeight="1">
      <c r="B14" s="222"/>
      <c r="C14" s="223"/>
      <c r="D14" s="342" t="s">
        <v>2608</v>
      </c>
      <c r="E14" s="342"/>
      <c r="F14" s="342"/>
      <c r="G14" s="342"/>
      <c r="H14" s="342"/>
      <c r="I14" s="342"/>
      <c r="J14" s="342"/>
      <c r="K14" s="219"/>
    </row>
    <row r="15" spans="2:11" ht="15" customHeight="1">
      <c r="B15" s="222"/>
      <c r="C15" s="223"/>
      <c r="D15" s="342" t="s">
        <v>2609</v>
      </c>
      <c r="E15" s="342"/>
      <c r="F15" s="342"/>
      <c r="G15" s="342"/>
      <c r="H15" s="342"/>
      <c r="I15" s="342"/>
      <c r="J15" s="342"/>
      <c r="K15" s="219"/>
    </row>
    <row r="16" spans="2:11" ht="15" customHeight="1">
      <c r="B16" s="222"/>
      <c r="C16" s="223"/>
      <c r="D16" s="223"/>
      <c r="E16" s="224" t="s">
        <v>93</v>
      </c>
      <c r="F16" s="342" t="s">
        <v>2610</v>
      </c>
      <c r="G16" s="342"/>
      <c r="H16" s="342"/>
      <c r="I16" s="342"/>
      <c r="J16" s="342"/>
      <c r="K16" s="219"/>
    </row>
    <row r="17" spans="2:11" ht="15" customHeight="1">
      <c r="B17" s="222"/>
      <c r="C17" s="223"/>
      <c r="D17" s="223"/>
      <c r="E17" s="224" t="s">
        <v>2611</v>
      </c>
      <c r="F17" s="342" t="s">
        <v>2612</v>
      </c>
      <c r="G17" s="342"/>
      <c r="H17" s="342"/>
      <c r="I17" s="342"/>
      <c r="J17" s="342"/>
      <c r="K17" s="219"/>
    </row>
    <row r="18" spans="2:11" ht="15" customHeight="1">
      <c r="B18" s="222"/>
      <c r="C18" s="223"/>
      <c r="D18" s="223"/>
      <c r="E18" s="224" t="s">
        <v>129</v>
      </c>
      <c r="F18" s="342" t="s">
        <v>2613</v>
      </c>
      <c r="G18" s="342"/>
      <c r="H18" s="342"/>
      <c r="I18" s="342"/>
      <c r="J18" s="342"/>
      <c r="K18" s="219"/>
    </row>
    <row r="19" spans="2:11" ht="15" customHeight="1">
      <c r="B19" s="222"/>
      <c r="C19" s="223"/>
      <c r="D19" s="223"/>
      <c r="E19" s="224" t="s">
        <v>86</v>
      </c>
      <c r="F19" s="342" t="s">
        <v>2614</v>
      </c>
      <c r="G19" s="342"/>
      <c r="H19" s="342"/>
      <c r="I19" s="342"/>
      <c r="J19" s="342"/>
      <c r="K19" s="219"/>
    </row>
    <row r="20" spans="2:11" ht="15" customHeight="1">
      <c r="B20" s="222"/>
      <c r="C20" s="223"/>
      <c r="D20" s="223"/>
      <c r="E20" s="224" t="s">
        <v>2615</v>
      </c>
      <c r="F20" s="342" t="s">
        <v>2616</v>
      </c>
      <c r="G20" s="342"/>
      <c r="H20" s="342"/>
      <c r="I20" s="342"/>
      <c r="J20" s="342"/>
      <c r="K20" s="219"/>
    </row>
    <row r="21" spans="2:11" ht="15" customHeight="1">
      <c r="B21" s="222"/>
      <c r="C21" s="223"/>
      <c r="D21" s="223"/>
      <c r="E21" s="224" t="s">
        <v>105</v>
      </c>
      <c r="F21" s="342" t="s">
        <v>2617</v>
      </c>
      <c r="G21" s="342"/>
      <c r="H21" s="342"/>
      <c r="I21" s="342"/>
      <c r="J21" s="342"/>
      <c r="K21" s="219"/>
    </row>
    <row r="22" spans="2:11" ht="12.75" customHeight="1">
      <c r="B22" s="222"/>
      <c r="C22" s="223"/>
      <c r="D22" s="223"/>
      <c r="E22" s="223"/>
      <c r="F22" s="223"/>
      <c r="G22" s="223"/>
      <c r="H22" s="223"/>
      <c r="I22" s="223"/>
      <c r="J22" s="223"/>
      <c r="K22" s="219"/>
    </row>
    <row r="23" spans="2:11" ht="15" customHeight="1">
      <c r="B23" s="222"/>
      <c r="C23" s="342" t="s">
        <v>2618</v>
      </c>
      <c r="D23" s="342"/>
      <c r="E23" s="342"/>
      <c r="F23" s="342"/>
      <c r="G23" s="342"/>
      <c r="H23" s="342"/>
      <c r="I23" s="342"/>
      <c r="J23" s="342"/>
      <c r="K23" s="219"/>
    </row>
    <row r="24" spans="2:11" ht="15" customHeight="1">
      <c r="B24" s="222"/>
      <c r="C24" s="342" t="s">
        <v>2619</v>
      </c>
      <c r="D24" s="342"/>
      <c r="E24" s="342"/>
      <c r="F24" s="342"/>
      <c r="G24" s="342"/>
      <c r="H24" s="342"/>
      <c r="I24" s="342"/>
      <c r="J24" s="342"/>
      <c r="K24" s="219"/>
    </row>
    <row r="25" spans="2:11" ht="15" customHeight="1">
      <c r="B25" s="222"/>
      <c r="C25" s="221"/>
      <c r="D25" s="342" t="s">
        <v>2620</v>
      </c>
      <c r="E25" s="342"/>
      <c r="F25" s="342"/>
      <c r="G25" s="342"/>
      <c r="H25" s="342"/>
      <c r="I25" s="342"/>
      <c r="J25" s="342"/>
      <c r="K25" s="219"/>
    </row>
    <row r="26" spans="2:11" ht="15" customHeight="1">
      <c r="B26" s="222"/>
      <c r="C26" s="223"/>
      <c r="D26" s="342" t="s">
        <v>2621</v>
      </c>
      <c r="E26" s="342"/>
      <c r="F26" s="342"/>
      <c r="G26" s="342"/>
      <c r="H26" s="342"/>
      <c r="I26" s="342"/>
      <c r="J26" s="342"/>
      <c r="K26" s="219"/>
    </row>
    <row r="27" spans="2:11" ht="12.75" customHeight="1">
      <c r="B27" s="222"/>
      <c r="C27" s="223"/>
      <c r="D27" s="223"/>
      <c r="E27" s="223"/>
      <c r="F27" s="223"/>
      <c r="G27" s="223"/>
      <c r="H27" s="223"/>
      <c r="I27" s="223"/>
      <c r="J27" s="223"/>
      <c r="K27" s="219"/>
    </row>
    <row r="28" spans="2:11" ht="15" customHeight="1">
      <c r="B28" s="222"/>
      <c r="C28" s="223"/>
      <c r="D28" s="342" t="s">
        <v>2622</v>
      </c>
      <c r="E28" s="342"/>
      <c r="F28" s="342"/>
      <c r="G28" s="342"/>
      <c r="H28" s="342"/>
      <c r="I28" s="342"/>
      <c r="J28" s="342"/>
      <c r="K28" s="219"/>
    </row>
    <row r="29" spans="2:11" ht="15" customHeight="1">
      <c r="B29" s="222"/>
      <c r="C29" s="223"/>
      <c r="D29" s="342" t="s">
        <v>2623</v>
      </c>
      <c r="E29" s="342"/>
      <c r="F29" s="342"/>
      <c r="G29" s="342"/>
      <c r="H29" s="342"/>
      <c r="I29" s="342"/>
      <c r="J29" s="342"/>
      <c r="K29" s="219"/>
    </row>
    <row r="30" spans="2:11" ht="12.75" customHeight="1">
      <c r="B30" s="222"/>
      <c r="C30" s="223"/>
      <c r="D30" s="223"/>
      <c r="E30" s="223"/>
      <c r="F30" s="223"/>
      <c r="G30" s="223"/>
      <c r="H30" s="223"/>
      <c r="I30" s="223"/>
      <c r="J30" s="223"/>
      <c r="K30" s="219"/>
    </row>
    <row r="31" spans="2:11" ht="15" customHeight="1">
      <c r="B31" s="222"/>
      <c r="C31" s="223"/>
      <c r="D31" s="342" t="s">
        <v>2624</v>
      </c>
      <c r="E31" s="342"/>
      <c r="F31" s="342"/>
      <c r="G31" s="342"/>
      <c r="H31" s="342"/>
      <c r="I31" s="342"/>
      <c r="J31" s="342"/>
      <c r="K31" s="219"/>
    </row>
    <row r="32" spans="2:11" ht="15" customHeight="1">
      <c r="B32" s="222"/>
      <c r="C32" s="223"/>
      <c r="D32" s="342" t="s">
        <v>2625</v>
      </c>
      <c r="E32" s="342"/>
      <c r="F32" s="342"/>
      <c r="G32" s="342"/>
      <c r="H32" s="342"/>
      <c r="I32" s="342"/>
      <c r="J32" s="342"/>
      <c r="K32" s="219"/>
    </row>
    <row r="33" spans="2:11" ht="15" customHeight="1">
      <c r="B33" s="222"/>
      <c r="C33" s="223"/>
      <c r="D33" s="342" t="s">
        <v>2626</v>
      </c>
      <c r="E33" s="342"/>
      <c r="F33" s="342"/>
      <c r="G33" s="342"/>
      <c r="H33" s="342"/>
      <c r="I33" s="342"/>
      <c r="J33" s="342"/>
      <c r="K33" s="219"/>
    </row>
    <row r="34" spans="2:11" ht="15" customHeight="1">
      <c r="B34" s="222"/>
      <c r="C34" s="223"/>
      <c r="D34" s="221"/>
      <c r="E34" s="225" t="s">
        <v>155</v>
      </c>
      <c r="F34" s="221"/>
      <c r="G34" s="342" t="s">
        <v>2627</v>
      </c>
      <c r="H34" s="342"/>
      <c r="I34" s="342"/>
      <c r="J34" s="342"/>
      <c r="K34" s="219"/>
    </row>
    <row r="35" spans="2:11" ht="30.75" customHeight="1">
      <c r="B35" s="222"/>
      <c r="C35" s="223"/>
      <c r="D35" s="221"/>
      <c r="E35" s="225" t="s">
        <v>2628</v>
      </c>
      <c r="F35" s="221"/>
      <c r="G35" s="342" t="s">
        <v>2629</v>
      </c>
      <c r="H35" s="342"/>
      <c r="I35" s="342"/>
      <c r="J35" s="342"/>
      <c r="K35" s="219"/>
    </row>
    <row r="36" spans="2:11" ht="15" customHeight="1">
      <c r="B36" s="222"/>
      <c r="C36" s="223"/>
      <c r="D36" s="221"/>
      <c r="E36" s="225" t="s">
        <v>60</v>
      </c>
      <c r="F36" s="221"/>
      <c r="G36" s="342" t="s">
        <v>2630</v>
      </c>
      <c r="H36" s="342"/>
      <c r="I36" s="342"/>
      <c r="J36" s="342"/>
      <c r="K36" s="219"/>
    </row>
    <row r="37" spans="2:11" ht="15" customHeight="1">
      <c r="B37" s="222"/>
      <c r="C37" s="223"/>
      <c r="D37" s="221"/>
      <c r="E37" s="225" t="s">
        <v>156</v>
      </c>
      <c r="F37" s="221"/>
      <c r="G37" s="342" t="s">
        <v>2631</v>
      </c>
      <c r="H37" s="342"/>
      <c r="I37" s="342"/>
      <c r="J37" s="342"/>
      <c r="K37" s="219"/>
    </row>
    <row r="38" spans="2:11" ht="15" customHeight="1">
      <c r="B38" s="222"/>
      <c r="C38" s="223"/>
      <c r="D38" s="221"/>
      <c r="E38" s="225" t="s">
        <v>157</v>
      </c>
      <c r="F38" s="221"/>
      <c r="G38" s="342" t="s">
        <v>2632</v>
      </c>
      <c r="H38" s="342"/>
      <c r="I38" s="342"/>
      <c r="J38" s="342"/>
      <c r="K38" s="219"/>
    </row>
    <row r="39" spans="2:11" ht="15" customHeight="1">
      <c r="B39" s="222"/>
      <c r="C39" s="223"/>
      <c r="D39" s="221"/>
      <c r="E39" s="225" t="s">
        <v>158</v>
      </c>
      <c r="F39" s="221"/>
      <c r="G39" s="342" t="s">
        <v>2633</v>
      </c>
      <c r="H39" s="342"/>
      <c r="I39" s="342"/>
      <c r="J39" s="342"/>
      <c r="K39" s="219"/>
    </row>
    <row r="40" spans="2:11" ht="15" customHeight="1">
      <c r="B40" s="222"/>
      <c r="C40" s="223"/>
      <c r="D40" s="221"/>
      <c r="E40" s="225" t="s">
        <v>2634</v>
      </c>
      <c r="F40" s="221"/>
      <c r="G40" s="342" t="s">
        <v>2635</v>
      </c>
      <c r="H40" s="342"/>
      <c r="I40" s="342"/>
      <c r="J40" s="342"/>
      <c r="K40" s="219"/>
    </row>
    <row r="41" spans="2:11" ht="15" customHeight="1">
      <c r="B41" s="222"/>
      <c r="C41" s="223"/>
      <c r="D41" s="221"/>
      <c r="E41" s="225"/>
      <c r="F41" s="221"/>
      <c r="G41" s="342" t="s">
        <v>2636</v>
      </c>
      <c r="H41" s="342"/>
      <c r="I41" s="342"/>
      <c r="J41" s="342"/>
      <c r="K41" s="219"/>
    </row>
    <row r="42" spans="2:11" ht="15" customHeight="1">
      <c r="B42" s="222"/>
      <c r="C42" s="223"/>
      <c r="D42" s="221"/>
      <c r="E42" s="225" t="s">
        <v>2637</v>
      </c>
      <c r="F42" s="221"/>
      <c r="G42" s="342" t="s">
        <v>2638</v>
      </c>
      <c r="H42" s="342"/>
      <c r="I42" s="342"/>
      <c r="J42" s="342"/>
      <c r="K42" s="219"/>
    </row>
    <row r="43" spans="2:11" ht="15" customHeight="1">
      <c r="B43" s="222"/>
      <c r="C43" s="223"/>
      <c r="D43" s="221"/>
      <c r="E43" s="225" t="s">
        <v>160</v>
      </c>
      <c r="F43" s="221"/>
      <c r="G43" s="342" t="s">
        <v>2639</v>
      </c>
      <c r="H43" s="342"/>
      <c r="I43" s="342"/>
      <c r="J43" s="342"/>
      <c r="K43" s="219"/>
    </row>
    <row r="44" spans="2:11" ht="12.75" customHeight="1">
      <c r="B44" s="222"/>
      <c r="C44" s="223"/>
      <c r="D44" s="221"/>
      <c r="E44" s="221"/>
      <c r="F44" s="221"/>
      <c r="G44" s="221"/>
      <c r="H44" s="221"/>
      <c r="I44" s="221"/>
      <c r="J44" s="221"/>
      <c r="K44" s="219"/>
    </row>
    <row r="45" spans="2:11" ht="15" customHeight="1">
      <c r="B45" s="222"/>
      <c r="C45" s="223"/>
      <c r="D45" s="342" t="s">
        <v>2640</v>
      </c>
      <c r="E45" s="342"/>
      <c r="F45" s="342"/>
      <c r="G45" s="342"/>
      <c r="H45" s="342"/>
      <c r="I45" s="342"/>
      <c r="J45" s="342"/>
      <c r="K45" s="219"/>
    </row>
    <row r="46" spans="2:11" ht="15" customHeight="1">
      <c r="B46" s="222"/>
      <c r="C46" s="223"/>
      <c r="D46" s="223"/>
      <c r="E46" s="342" t="s">
        <v>2641</v>
      </c>
      <c r="F46" s="342"/>
      <c r="G46" s="342"/>
      <c r="H46" s="342"/>
      <c r="I46" s="342"/>
      <c r="J46" s="342"/>
      <c r="K46" s="219"/>
    </row>
    <row r="47" spans="2:11" ht="15" customHeight="1">
      <c r="B47" s="222"/>
      <c r="C47" s="223"/>
      <c r="D47" s="223"/>
      <c r="E47" s="342" t="s">
        <v>2642</v>
      </c>
      <c r="F47" s="342"/>
      <c r="G47" s="342"/>
      <c r="H47" s="342"/>
      <c r="I47" s="342"/>
      <c r="J47" s="342"/>
      <c r="K47" s="219"/>
    </row>
    <row r="48" spans="2:11" ht="15" customHeight="1">
      <c r="B48" s="222"/>
      <c r="C48" s="223"/>
      <c r="D48" s="223"/>
      <c r="E48" s="342" t="s">
        <v>2643</v>
      </c>
      <c r="F48" s="342"/>
      <c r="G48" s="342"/>
      <c r="H48" s="342"/>
      <c r="I48" s="342"/>
      <c r="J48" s="342"/>
      <c r="K48" s="219"/>
    </row>
    <row r="49" spans="2:11" ht="15" customHeight="1">
      <c r="B49" s="222"/>
      <c r="C49" s="223"/>
      <c r="D49" s="342" t="s">
        <v>2644</v>
      </c>
      <c r="E49" s="342"/>
      <c r="F49" s="342"/>
      <c r="G49" s="342"/>
      <c r="H49" s="342"/>
      <c r="I49" s="342"/>
      <c r="J49" s="342"/>
      <c r="K49" s="219"/>
    </row>
    <row r="50" spans="2:11" ht="25.5" customHeight="1">
      <c r="B50" s="218"/>
      <c r="C50" s="343" t="s">
        <v>2645</v>
      </c>
      <c r="D50" s="343"/>
      <c r="E50" s="343"/>
      <c r="F50" s="343"/>
      <c r="G50" s="343"/>
      <c r="H50" s="343"/>
      <c r="I50" s="343"/>
      <c r="J50" s="343"/>
      <c r="K50" s="219"/>
    </row>
    <row r="51" spans="2:11" ht="5.25" customHeight="1">
      <c r="B51" s="218"/>
      <c r="C51" s="220"/>
      <c r="D51" s="220"/>
      <c r="E51" s="220"/>
      <c r="F51" s="220"/>
      <c r="G51" s="220"/>
      <c r="H51" s="220"/>
      <c r="I51" s="220"/>
      <c r="J51" s="220"/>
      <c r="K51" s="219"/>
    </row>
    <row r="52" spans="2:11" ht="15" customHeight="1">
      <c r="B52" s="218"/>
      <c r="C52" s="342" t="s">
        <v>2646</v>
      </c>
      <c r="D52" s="342"/>
      <c r="E52" s="342"/>
      <c r="F52" s="342"/>
      <c r="G52" s="342"/>
      <c r="H52" s="342"/>
      <c r="I52" s="342"/>
      <c r="J52" s="342"/>
      <c r="K52" s="219"/>
    </row>
    <row r="53" spans="2:11" ht="15" customHeight="1">
      <c r="B53" s="218"/>
      <c r="C53" s="342" t="s">
        <v>2647</v>
      </c>
      <c r="D53" s="342"/>
      <c r="E53" s="342"/>
      <c r="F53" s="342"/>
      <c r="G53" s="342"/>
      <c r="H53" s="342"/>
      <c r="I53" s="342"/>
      <c r="J53" s="342"/>
      <c r="K53" s="219"/>
    </row>
    <row r="54" spans="2:11" ht="12.75" customHeight="1">
      <c r="B54" s="218"/>
      <c r="C54" s="221"/>
      <c r="D54" s="221"/>
      <c r="E54" s="221"/>
      <c r="F54" s="221"/>
      <c r="G54" s="221"/>
      <c r="H54" s="221"/>
      <c r="I54" s="221"/>
      <c r="J54" s="221"/>
      <c r="K54" s="219"/>
    </row>
    <row r="55" spans="2:11" ht="15" customHeight="1">
      <c r="B55" s="218"/>
      <c r="C55" s="342" t="s">
        <v>2648</v>
      </c>
      <c r="D55" s="342"/>
      <c r="E55" s="342"/>
      <c r="F55" s="342"/>
      <c r="G55" s="342"/>
      <c r="H55" s="342"/>
      <c r="I55" s="342"/>
      <c r="J55" s="342"/>
      <c r="K55" s="219"/>
    </row>
    <row r="56" spans="2:11" ht="15" customHeight="1">
      <c r="B56" s="218"/>
      <c r="C56" s="223"/>
      <c r="D56" s="342" t="s">
        <v>2649</v>
      </c>
      <c r="E56" s="342"/>
      <c r="F56" s="342"/>
      <c r="G56" s="342"/>
      <c r="H56" s="342"/>
      <c r="I56" s="342"/>
      <c r="J56" s="342"/>
      <c r="K56" s="219"/>
    </row>
    <row r="57" spans="2:11" ht="15" customHeight="1">
      <c r="B57" s="218"/>
      <c r="C57" s="223"/>
      <c r="D57" s="342" t="s">
        <v>2650</v>
      </c>
      <c r="E57" s="342"/>
      <c r="F57" s="342"/>
      <c r="G57" s="342"/>
      <c r="H57" s="342"/>
      <c r="I57" s="342"/>
      <c r="J57" s="342"/>
      <c r="K57" s="219"/>
    </row>
    <row r="58" spans="2:11" ht="15" customHeight="1">
      <c r="B58" s="218"/>
      <c r="C58" s="223"/>
      <c r="D58" s="342" t="s">
        <v>2651</v>
      </c>
      <c r="E58" s="342"/>
      <c r="F58" s="342"/>
      <c r="G58" s="342"/>
      <c r="H58" s="342"/>
      <c r="I58" s="342"/>
      <c r="J58" s="342"/>
      <c r="K58" s="219"/>
    </row>
    <row r="59" spans="2:11" ht="15" customHeight="1">
      <c r="B59" s="218"/>
      <c r="C59" s="223"/>
      <c r="D59" s="342" t="s">
        <v>2652</v>
      </c>
      <c r="E59" s="342"/>
      <c r="F59" s="342"/>
      <c r="G59" s="342"/>
      <c r="H59" s="342"/>
      <c r="I59" s="342"/>
      <c r="J59" s="342"/>
      <c r="K59" s="219"/>
    </row>
    <row r="60" spans="2:11" ht="15" customHeight="1">
      <c r="B60" s="218"/>
      <c r="C60" s="223"/>
      <c r="D60" s="341" t="s">
        <v>2653</v>
      </c>
      <c r="E60" s="341"/>
      <c r="F60" s="341"/>
      <c r="G60" s="341"/>
      <c r="H60" s="341"/>
      <c r="I60" s="341"/>
      <c r="J60" s="341"/>
      <c r="K60" s="219"/>
    </row>
    <row r="61" spans="2:11" ht="15" customHeight="1">
      <c r="B61" s="218"/>
      <c r="C61" s="223"/>
      <c r="D61" s="342" t="s">
        <v>2654</v>
      </c>
      <c r="E61" s="342"/>
      <c r="F61" s="342"/>
      <c r="G61" s="342"/>
      <c r="H61" s="342"/>
      <c r="I61" s="342"/>
      <c r="J61" s="342"/>
      <c r="K61" s="219"/>
    </row>
    <row r="62" spans="2:11" ht="12.75" customHeight="1">
      <c r="B62" s="218"/>
      <c r="C62" s="223"/>
      <c r="D62" s="223"/>
      <c r="E62" s="226"/>
      <c r="F62" s="223"/>
      <c r="G62" s="223"/>
      <c r="H62" s="223"/>
      <c r="I62" s="223"/>
      <c r="J62" s="223"/>
      <c r="K62" s="219"/>
    </row>
    <row r="63" spans="2:11" ht="15" customHeight="1">
      <c r="B63" s="218"/>
      <c r="C63" s="223"/>
      <c r="D63" s="342" t="s">
        <v>2655</v>
      </c>
      <c r="E63" s="342"/>
      <c r="F63" s="342"/>
      <c r="G63" s="342"/>
      <c r="H63" s="342"/>
      <c r="I63" s="342"/>
      <c r="J63" s="342"/>
      <c r="K63" s="219"/>
    </row>
    <row r="64" spans="2:11" ht="15" customHeight="1">
      <c r="B64" s="218"/>
      <c r="C64" s="223"/>
      <c r="D64" s="341" t="s">
        <v>2656</v>
      </c>
      <c r="E64" s="341"/>
      <c r="F64" s="341"/>
      <c r="G64" s="341"/>
      <c r="H64" s="341"/>
      <c r="I64" s="341"/>
      <c r="J64" s="341"/>
      <c r="K64" s="219"/>
    </row>
    <row r="65" spans="2:11" ht="15" customHeight="1">
      <c r="B65" s="218"/>
      <c r="C65" s="223"/>
      <c r="D65" s="342" t="s">
        <v>2657</v>
      </c>
      <c r="E65" s="342"/>
      <c r="F65" s="342"/>
      <c r="G65" s="342"/>
      <c r="H65" s="342"/>
      <c r="I65" s="342"/>
      <c r="J65" s="342"/>
      <c r="K65" s="219"/>
    </row>
    <row r="66" spans="2:11" ht="15" customHeight="1">
      <c r="B66" s="218"/>
      <c r="C66" s="223"/>
      <c r="D66" s="342" t="s">
        <v>2658</v>
      </c>
      <c r="E66" s="342"/>
      <c r="F66" s="342"/>
      <c r="G66" s="342"/>
      <c r="H66" s="342"/>
      <c r="I66" s="342"/>
      <c r="J66" s="342"/>
      <c r="K66" s="219"/>
    </row>
    <row r="67" spans="2:11" ht="15" customHeight="1">
      <c r="B67" s="218"/>
      <c r="C67" s="223"/>
      <c r="D67" s="342" t="s">
        <v>2659</v>
      </c>
      <c r="E67" s="342"/>
      <c r="F67" s="342"/>
      <c r="G67" s="342"/>
      <c r="H67" s="342"/>
      <c r="I67" s="342"/>
      <c r="J67" s="342"/>
      <c r="K67" s="219"/>
    </row>
    <row r="68" spans="2:11" ht="15" customHeight="1">
      <c r="B68" s="218"/>
      <c r="C68" s="223"/>
      <c r="D68" s="342" t="s">
        <v>2660</v>
      </c>
      <c r="E68" s="342"/>
      <c r="F68" s="342"/>
      <c r="G68" s="342"/>
      <c r="H68" s="342"/>
      <c r="I68" s="342"/>
      <c r="J68" s="342"/>
      <c r="K68" s="219"/>
    </row>
    <row r="69" spans="2:11" ht="12.75" customHeight="1">
      <c r="B69" s="227"/>
      <c r="C69" s="228"/>
      <c r="D69" s="228"/>
      <c r="E69" s="228"/>
      <c r="F69" s="228"/>
      <c r="G69" s="228"/>
      <c r="H69" s="228"/>
      <c r="I69" s="228"/>
      <c r="J69" s="228"/>
      <c r="K69" s="229"/>
    </row>
    <row r="70" spans="2:11" ht="18.75" customHeight="1">
      <c r="B70" s="230"/>
      <c r="C70" s="230"/>
      <c r="D70" s="230"/>
      <c r="E70" s="230"/>
      <c r="F70" s="230"/>
      <c r="G70" s="230"/>
      <c r="H70" s="230"/>
      <c r="I70" s="230"/>
      <c r="J70" s="230"/>
      <c r="K70" s="231"/>
    </row>
    <row r="71" spans="2:11" ht="18.75" customHeight="1">
      <c r="B71" s="231"/>
      <c r="C71" s="231"/>
      <c r="D71" s="231"/>
      <c r="E71" s="231"/>
      <c r="F71" s="231"/>
      <c r="G71" s="231"/>
      <c r="H71" s="231"/>
      <c r="I71" s="231"/>
      <c r="J71" s="231"/>
      <c r="K71" s="231"/>
    </row>
    <row r="72" spans="2:11" ht="7.5" customHeight="1">
      <c r="B72" s="232"/>
      <c r="C72" s="233"/>
      <c r="D72" s="233"/>
      <c r="E72" s="233"/>
      <c r="F72" s="233"/>
      <c r="G72" s="233"/>
      <c r="H72" s="233"/>
      <c r="I72" s="233"/>
      <c r="J72" s="233"/>
      <c r="K72" s="234"/>
    </row>
    <row r="73" spans="2:11" ht="45" customHeight="1">
      <c r="B73" s="235"/>
      <c r="C73" s="340" t="s">
        <v>139</v>
      </c>
      <c r="D73" s="340"/>
      <c r="E73" s="340"/>
      <c r="F73" s="340"/>
      <c r="G73" s="340"/>
      <c r="H73" s="340"/>
      <c r="I73" s="340"/>
      <c r="J73" s="340"/>
      <c r="K73" s="236"/>
    </row>
    <row r="74" spans="2:11" ht="17.25" customHeight="1">
      <c r="B74" s="235"/>
      <c r="C74" s="237" t="s">
        <v>2661</v>
      </c>
      <c r="D74" s="237"/>
      <c r="E74" s="237"/>
      <c r="F74" s="237" t="s">
        <v>2662</v>
      </c>
      <c r="G74" s="238"/>
      <c r="H74" s="237" t="s">
        <v>156</v>
      </c>
      <c r="I74" s="237" t="s">
        <v>64</v>
      </c>
      <c r="J74" s="237" t="s">
        <v>2663</v>
      </c>
      <c r="K74" s="236"/>
    </row>
    <row r="75" spans="2:11" ht="17.25" customHeight="1">
      <c r="B75" s="235"/>
      <c r="C75" s="239" t="s">
        <v>2664</v>
      </c>
      <c r="D75" s="239"/>
      <c r="E75" s="239"/>
      <c r="F75" s="240" t="s">
        <v>2665</v>
      </c>
      <c r="G75" s="241"/>
      <c r="H75" s="239"/>
      <c r="I75" s="239"/>
      <c r="J75" s="239" t="s">
        <v>2666</v>
      </c>
      <c r="K75" s="236"/>
    </row>
    <row r="76" spans="2:11" ht="5.25" customHeight="1">
      <c r="B76" s="235"/>
      <c r="C76" s="242"/>
      <c r="D76" s="242"/>
      <c r="E76" s="242"/>
      <c r="F76" s="242"/>
      <c r="G76" s="243"/>
      <c r="H76" s="242"/>
      <c r="I76" s="242"/>
      <c r="J76" s="242"/>
      <c r="K76" s="236"/>
    </row>
    <row r="77" spans="2:11" ht="15" customHeight="1">
      <c r="B77" s="235"/>
      <c r="C77" s="225" t="s">
        <v>60</v>
      </c>
      <c r="D77" s="242"/>
      <c r="E77" s="242"/>
      <c r="F77" s="244" t="s">
        <v>2667</v>
      </c>
      <c r="G77" s="243"/>
      <c r="H77" s="225" t="s">
        <v>2668</v>
      </c>
      <c r="I77" s="225" t="s">
        <v>2669</v>
      </c>
      <c r="J77" s="225">
        <v>20</v>
      </c>
      <c r="K77" s="236"/>
    </row>
    <row r="78" spans="2:11" ht="15" customHeight="1">
      <c r="B78" s="235"/>
      <c r="C78" s="225" t="s">
        <v>2670</v>
      </c>
      <c r="D78" s="225"/>
      <c r="E78" s="225"/>
      <c r="F78" s="244" t="s">
        <v>2667</v>
      </c>
      <c r="G78" s="243"/>
      <c r="H78" s="225" t="s">
        <v>2671</v>
      </c>
      <c r="I78" s="225" t="s">
        <v>2669</v>
      </c>
      <c r="J78" s="225">
        <v>120</v>
      </c>
      <c r="K78" s="236"/>
    </row>
    <row r="79" spans="2:11" ht="15" customHeight="1">
      <c r="B79" s="245"/>
      <c r="C79" s="225" t="s">
        <v>2672</v>
      </c>
      <c r="D79" s="225"/>
      <c r="E79" s="225"/>
      <c r="F79" s="244" t="s">
        <v>2673</v>
      </c>
      <c r="G79" s="243"/>
      <c r="H79" s="225" t="s">
        <v>2674</v>
      </c>
      <c r="I79" s="225" t="s">
        <v>2669</v>
      </c>
      <c r="J79" s="225">
        <v>50</v>
      </c>
      <c r="K79" s="236"/>
    </row>
    <row r="80" spans="2:11" ht="15" customHeight="1">
      <c r="B80" s="245"/>
      <c r="C80" s="225" t="s">
        <v>2675</v>
      </c>
      <c r="D80" s="225"/>
      <c r="E80" s="225"/>
      <c r="F80" s="244" t="s">
        <v>2667</v>
      </c>
      <c r="G80" s="243"/>
      <c r="H80" s="225" t="s">
        <v>2676</v>
      </c>
      <c r="I80" s="225" t="s">
        <v>2677</v>
      </c>
      <c r="J80" s="225"/>
      <c r="K80" s="236"/>
    </row>
    <row r="81" spans="2:11" ht="15" customHeight="1">
      <c r="B81" s="245"/>
      <c r="C81" s="246" t="s">
        <v>2678</v>
      </c>
      <c r="D81" s="246"/>
      <c r="E81" s="246"/>
      <c r="F81" s="247" t="s">
        <v>2673</v>
      </c>
      <c r="G81" s="246"/>
      <c r="H81" s="246" t="s">
        <v>2679</v>
      </c>
      <c r="I81" s="246" t="s">
        <v>2669</v>
      </c>
      <c r="J81" s="246">
        <v>15</v>
      </c>
      <c r="K81" s="236"/>
    </row>
    <row r="82" spans="2:11" ht="15" customHeight="1">
      <c r="B82" s="245"/>
      <c r="C82" s="246" t="s">
        <v>2680</v>
      </c>
      <c r="D82" s="246"/>
      <c r="E82" s="246"/>
      <c r="F82" s="247" t="s">
        <v>2673</v>
      </c>
      <c r="G82" s="246"/>
      <c r="H82" s="246" t="s">
        <v>2681</v>
      </c>
      <c r="I82" s="246" t="s">
        <v>2669</v>
      </c>
      <c r="J82" s="246">
        <v>15</v>
      </c>
      <c r="K82" s="236"/>
    </row>
    <row r="83" spans="2:11" ht="15" customHeight="1">
      <c r="B83" s="245"/>
      <c r="C83" s="246" t="s">
        <v>2682</v>
      </c>
      <c r="D83" s="246"/>
      <c r="E83" s="246"/>
      <c r="F83" s="247" t="s">
        <v>2673</v>
      </c>
      <c r="G83" s="246"/>
      <c r="H83" s="246" t="s">
        <v>2683</v>
      </c>
      <c r="I83" s="246" t="s">
        <v>2669</v>
      </c>
      <c r="J83" s="246">
        <v>20</v>
      </c>
      <c r="K83" s="236"/>
    </row>
    <row r="84" spans="2:11" ht="15" customHeight="1">
      <c r="B84" s="245"/>
      <c r="C84" s="246" t="s">
        <v>2684</v>
      </c>
      <c r="D84" s="246"/>
      <c r="E84" s="246"/>
      <c r="F84" s="247" t="s">
        <v>2673</v>
      </c>
      <c r="G84" s="246"/>
      <c r="H84" s="246" t="s">
        <v>2685</v>
      </c>
      <c r="I84" s="246" t="s">
        <v>2669</v>
      </c>
      <c r="J84" s="246">
        <v>20</v>
      </c>
      <c r="K84" s="236"/>
    </row>
    <row r="85" spans="2:11" ht="15" customHeight="1">
      <c r="B85" s="245"/>
      <c r="C85" s="225" t="s">
        <v>2686</v>
      </c>
      <c r="D85" s="225"/>
      <c r="E85" s="225"/>
      <c r="F85" s="244" t="s">
        <v>2673</v>
      </c>
      <c r="G85" s="243"/>
      <c r="H85" s="225" t="s">
        <v>2687</v>
      </c>
      <c r="I85" s="225" t="s">
        <v>2669</v>
      </c>
      <c r="J85" s="225">
        <v>50</v>
      </c>
      <c r="K85" s="236"/>
    </row>
    <row r="86" spans="2:11" ht="15" customHeight="1">
      <c r="B86" s="245"/>
      <c r="C86" s="225" t="s">
        <v>2688</v>
      </c>
      <c r="D86" s="225"/>
      <c r="E86" s="225"/>
      <c r="F86" s="244" t="s">
        <v>2673</v>
      </c>
      <c r="G86" s="243"/>
      <c r="H86" s="225" t="s">
        <v>2689</v>
      </c>
      <c r="I86" s="225" t="s">
        <v>2669</v>
      </c>
      <c r="J86" s="225">
        <v>20</v>
      </c>
      <c r="K86" s="236"/>
    </row>
    <row r="87" spans="2:11" ht="15" customHeight="1">
      <c r="B87" s="245"/>
      <c r="C87" s="225" t="s">
        <v>2690</v>
      </c>
      <c r="D87" s="225"/>
      <c r="E87" s="225"/>
      <c r="F87" s="244" t="s">
        <v>2673</v>
      </c>
      <c r="G87" s="243"/>
      <c r="H87" s="225" t="s">
        <v>2691</v>
      </c>
      <c r="I87" s="225" t="s">
        <v>2669</v>
      </c>
      <c r="J87" s="225">
        <v>20</v>
      </c>
      <c r="K87" s="236"/>
    </row>
    <row r="88" spans="2:11" ht="15" customHeight="1">
      <c r="B88" s="245"/>
      <c r="C88" s="225" t="s">
        <v>2692</v>
      </c>
      <c r="D88" s="225"/>
      <c r="E88" s="225"/>
      <c r="F88" s="244" t="s">
        <v>2673</v>
      </c>
      <c r="G88" s="243"/>
      <c r="H88" s="225" t="s">
        <v>2693</v>
      </c>
      <c r="I88" s="225" t="s">
        <v>2669</v>
      </c>
      <c r="J88" s="225">
        <v>50</v>
      </c>
      <c r="K88" s="236"/>
    </row>
    <row r="89" spans="2:11" ht="15" customHeight="1">
      <c r="B89" s="245"/>
      <c r="C89" s="225" t="s">
        <v>2694</v>
      </c>
      <c r="D89" s="225"/>
      <c r="E89" s="225"/>
      <c r="F89" s="244" t="s">
        <v>2673</v>
      </c>
      <c r="G89" s="243"/>
      <c r="H89" s="225" t="s">
        <v>2694</v>
      </c>
      <c r="I89" s="225" t="s">
        <v>2669</v>
      </c>
      <c r="J89" s="225">
        <v>50</v>
      </c>
      <c r="K89" s="236"/>
    </row>
    <row r="90" spans="2:11" ht="15" customHeight="1">
      <c r="B90" s="245"/>
      <c r="C90" s="225" t="s">
        <v>161</v>
      </c>
      <c r="D90" s="225"/>
      <c r="E90" s="225"/>
      <c r="F90" s="244" t="s">
        <v>2673</v>
      </c>
      <c r="G90" s="243"/>
      <c r="H90" s="225" t="s">
        <v>2695</v>
      </c>
      <c r="I90" s="225" t="s">
        <v>2669</v>
      </c>
      <c r="J90" s="225">
        <v>255</v>
      </c>
      <c r="K90" s="236"/>
    </row>
    <row r="91" spans="2:11" ht="15" customHeight="1">
      <c r="B91" s="245"/>
      <c r="C91" s="225" t="s">
        <v>2696</v>
      </c>
      <c r="D91" s="225"/>
      <c r="E91" s="225"/>
      <c r="F91" s="244" t="s">
        <v>2667</v>
      </c>
      <c r="G91" s="243"/>
      <c r="H91" s="225" t="s">
        <v>2697</v>
      </c>
      <c r="I91" s="225" t="s">
        <v>2698</v>
      </c>
      <c r="J91" s="225"/>
      <c r="K91" s="236"/>
    </row>
    <row r="92" spans="2:11" ht="15" customHeight="1">
      <c r="B92" s="245"/>
      <c r="C92" s="225" t="s">
        <v>2699</v>
      </c>
      <c r="D92" s="225"/>
      <c r="E92" s="225"/>
      <c r="F92" s="244" t="s">
        <v>2667</v>
      </c>
      <c r="G92" s="243"/>
      <c r="H92" s="225" t="s">
        <v>2700</v>
      </c>
      <c r="I92" s="225" t="s">
        <v>2701</v>
      </c>
      <c r="J92" s="225"/>
      <c r="K92" s="236"/>
    </row>
    <row r="93" spans="2:11" ht="15" customHeight="1">
      <c r="B93" s="245"/>
      <c r="C93" s="225" t="s">
        <v>2702</v>
      </c>
      <c r="D93" s="225"/>
      <c r="E93" s="225"/>
      <c r="F93" s="244" t="s">
        <v>2667</v>
      </c>
      <c r="G93" s="243"/>
      <c r="H93" s="225" t="s">
        <v>2702</v>
      </c>
      <c r="I93" s="225" t="s">
        <v>2701</v>
      </c>
      <c r="J93" s="225"/>
      <c r="K93" s="236"/>
    </row>
    <row r="94" spans="2:11" ht="15" customHeight="1">
      <c r="B94" s="245"/>
      <c r="C94" s="225" t="s">
        <v>45</v>
      </c>
      <c r="D94" s="225"/>
      <c r="E94" s="225"/>
      <c r="F94" s="244" t="s">
        <v>2667</v>
      </c>
      <c r="G94" s="243"/>
      <c r="H94" s="225" t="s">
        <v>2703</v>
      </c>
      <c r="I94" s="225" t="s">
        <v>2701</v>
      </c>
      <c r="J94" s="225"/>
      <c r="K94" s="236"/>
    </row>
    <row r="95" spans="2:11" ht="15" customHeight="1">
      <c r="B95" s="245"/>
      <c r="C95" s="225" t="s">
        <v>55</v>
      </c>
      <c r="D95" s="225"/>
      <c r="E95" s="225"/>
      <c r="F95" s="244" t="s">
        <v>2667</v>
      </c>
      <c r="G95" s="243"/>
      <c r="H95" s="225" t="s">
        <v>2704</v>
      </c>
      <c r="I95" s="225" t="s">
        <v>2701</v>
      </c>
      <c r="J95" s="225"/>
      <c r="K95" s="236"/>
    </row>
    <row r="96" spans="2:11" ht="15" customHeight="1">
      <c r="B96" s="248"/>
      <c r="C96" s="249"/>
      <c r="D96" s="249"/>
      <c r="E96" s="249"/>
      <c r="F96" s="249"/>
      <c r="G96" s="249"/>
      <c r="H96" s="249"/>
      <c r="I96" s="249"/>
      <c r="J96" s="249"/>
      <c r="K96" s="250"/>
    </row>
    <row r="97" spans="2:11" ht="18.75" customHeight="1">
      <c r="B97" s="251"/>
      <c r="C97" s="252"/>
      <c r="D97" s="252"/>
      <c r="E97" s="252"/>
      <c r="F97" s="252"/>
      <c r="G97" s="252"/>
      <c r="H97" s="252"/>
      <c r="I97" s="252"/>
      <c r="J97" s="252"/>
      <c r="K97" s="251"/>
    </row>
    <row r="98" spans="2:11" ht="18.75" customHeight="1">
      <c r="B98" s="231"/>
      <c r="C98" s="231"/>
      <c r="D98" s="231"/>
      <c r="E98" s="231"/>
      <c r="F98" s="231"/>
      <c r="G98" s="231"/>
      <c r="H98" s="231"/>
      <c r="I98" s="231"/>
      <c r="J98" s="231"/>
      <c r="K98" s="231"/>
    </row>
    <row r="99" spans="2:11" ht="7.5" customHeight="1">
      <c r="B99" s="232"/>
      <c r="C99" s="233"/>
      <c r="D99" s="233"/>
      <c r="E99" s="233"/>
      <c r="F99" s="233"/>
      <c r="G99" s="233"/>
      <c r="H99" s="233"/>
      <c r="I99" s="233"/>
      <c r="J99" s="233"/>
      <c r="K99" s="234"/>
    </row>
    <row r="100" spans="2:11" ht="45" customHeight="1">
      <c r="B100" s="235"/>
      <c r="C100" s="340" t="s">
        <v>2705</v>
      </c>
      <c r="D100" s="340"/>
      <c r="E100" s="340"/>
      <c r="F100" s="340"/>
      <c r="G100" s="340"/>
      <c r="H100" s="340"/>
      <c r="I100" s="340"/>
      <c r="J100" s="340"/>
      <c r="K100" s="236"/>
    </row>
    <row r="101" spans="2:11" ht="17.25" customHeight="1">
      <c r="B101" s="235"/>
      <c r="C101" s="237" t="s">
        <v>2661</v>
      </c>
      <c r="D101" s="237"/>
      <c r="E101" s="237"/>
      <c r="F101" s="237" t="s">
        <v>2662</v>
      </c>
      <c r="G101" s="238"/>
      <c r="H101" s="237" t="s">
        <v>156</v>
      </c>
      <c r="I101" s="237" t="s">
        <v>64</v>
      </c>
      <c r="J101" s="237" t="s">
        <v>2663</v>
      </c>
      <c r="K101" s="236"/>
    </row>
    <row r="102" spans="2:11" ht="17.25" customHeight="1">
      <c r="B102" s="235"/>
      <c r="C102" s="239" t="s">
        <v>2664</v>
      </c>
      <c r="D102" s="239"/>
      <c r="E102" s="239"/>
      <c r="F102" s="240" t="s">
        <v>2665</v>
      </c>
      <c r="G102" s="241"/>
      <c r="H102" s="239"/>
      <c r="I102" s="239"/>
      <c r="J102" s="239" t="s">
        <v>2666</v>
      </c>
      <c r="K102" s="236"/>
    </row>
    <row r="103" spans="2:11" ht="5.25" customHeight="1">
      <c r="B103" s="235"/>
      <c r="C103" s="237"/>
      <c r="D103" s="237"/>
      <c r="E103" s="237"/>
      <c r="F103" s="237"/>
      <c r="G103" s="253"/>
      <c r="H103" s="237"/>
      <c r="I103" s="237"/>
      <c r="J103" s="237"/>
      <c r="K103" s="236"/>
    </row>
    <row r="104" spans="2:11" ht="15" customHeight="1">
      <c r="B104" s="235"/>
      <c r="C104" s="225" t="s">
        <v>60</v>
      </c>
      <c r="D104" s="242"/>
      <c r="E104" s="242"/>
      <c r="F104" s="244" t="s">
        <v>2667</v>
      </c>
      <c r="G104" s="253"/>
      <c r="H104" s="225" t="s">
        <v>2706</v>
      </c>
      <c r="I104" s="225" t="s">
        <v>2669</v>
      </c>
      <c r="J104" s="225">
        <v>20</v>
      </c>
      <c r="K104" s="236"/>
    </row>
    <row r="105" spans="2:11" ht="15" customHeight="1">
      <c r="B105" s="235"/>
      <c r="C105" s="225" t="s">
        <v>2670</v>
      </c>
      <c r="D105" s="225"/>
      <c r="E105" s="225"/>
      <c r="F105" s="244" t="s">
        <v>2667</v>
      </c>
      <c r="G105" s="225"/>
      <c r="H105" s="225" t="s">
        <v>2706</v>
      </c>
      <c r="I105" s="225" t="s">
        <v>2669</v>
      </c>
      <c r="J105" s="225">
        <v>120</v>
      </c>
      <c r="K105" s="236"/>
    </row>
    <row r="106" spans="2:11" ht="15" customHeight="1">
      <c r="B106" s="245"/>
      <c r="C106" s="225" t="s">
        <v>2672</v>
      </c>
      <c r="D106" s="225"/>
      <c r="E106" s="225"/>
      <c r="F106" s="244" t="s">
        <v>2673</v>
      </c>
      <c r="G106" s="225"/>
      <c r="H106" s="225" t="s">
        <v>2706</v>
      </c>
      <c r="I106" s="225" t="s">
        <v>2669</v>
      </c>
      <c r="J106" s="225">
        <v>50</v>
      </c>
      <c r="K106" s="236"/>
    </row>
    <row r="107" spans="2:11" ht="15" customHeight="1">
      <c r="B107" s="245"/>
      <c r="C107" s="225" t="s">
        <v>2675</v>
      </c>
      <c r="D107" s="225"/>
      <c r="E107" s="225"/>
      <c r="F107" s="244" t="s">
        <v>2667</v>
      </c>
      <c r="G107" s="225"/>
      <c r="H107" s="225" t="s">
        <v>2706</v>
      </c>
      <c r="I107" s="225" t="s">
        <v>2677</v>
      </c>
      <c r="J107" s="225"/>
      <c r="K107" s="236"/>
    </row>
    <row r="108" spans="2:11" ht="15" customHeight="1">
      <c r="B108" s="245"/>
      <c r="C108" s="225" t="s">
        <v>2686</v>
      </c>
      <c r="D108" s="225"/>
      <c r="E108" s="225"/>
      <c r="F108" s="244" t="s">
        <v>2673</v>
      </c>
      <c r="G108" s="225"/>
      <c r="H108" s="225" t="s">
        <v>2706</v>
      </c>
      <c r="I108" s="225" t="s">
        <v>2669</v>
      </c>
      <c r="J108" s="225">
        <v>50</v>
      </c>
      <c r="K108" s="236"/>
    </row>
    <row r="109" spans="2:11" ht="15" customHeight="1">
      <c r="B109" s="245"/>
      <c r="C109" s="225" t="s">
        <v>2694</v>
      </c>
      <c r="D109" s="225"/>
      <c r="E109" s="225"/>
      <c r="F109" s="244" t="s">
        <v>2673</v>
      </c>
      <c r="G109" s="225"/>
      <c r="H109" s="225" t="s">
        <v>2706</v>
      </c>
      <c r="I109" s="225" t="s">
        <v>2669</v>
      </c>
      <c r="J109" s="225">
        <v>50</v>
      </c>
      <c r="K109" s="236"/>
    </row>
    <row r="110" spans="2:11" ht="15" customHeight="1">
      <c r="B110" s="245"/>
      <c r="C110" s="225" t="s">
        <v>2692</v>
      </c>
      <c r="D110" s="225"/>
      <c r="E110" s="225"/>
      <c r="F110" s="244" t="s">
        <v>2673</v>
      </c>
      <c r="G110" s="225"/>
      <c r="H110" s="225" t="s">
        <v>2706</v>
      </c>
      <c r="I110" s="225" t="s">
        <v>2669</v>
      </c>
      <c r="J110" s="225">
        <v>50</v>
      </c>
      <c r="K110" s="236"/>
    </row>
    <row r="111" spans="2:11" ht="15" customHeight="1">
      <c r="B111" s="245"/>
      <c r="C111" s="225" t="s">
        <v>60</v>
      </c>
      <c r="D111" s="225"/>
      <c r="E111" s="225"/>
      <c r="F111" s="244" t="s">
        <v>2667</v>
      </c>
      <c r="G111" s="225"/>
      <c r="H111" s="225" t="s">
        <v>2707</v>
      </c>
      <c r="I111" s="225" t="s">
        <v>2669</v>
      </c>
      <c r="J111" s="225">
        <v>20</v>
      </c>
      <c r="K111" s="236"/>
    </row>
    <row r="112" spans="2:11" ht="15" customHeight="1">
      <c r="B112" s="245"/>
      <c r="C112" s="225" t="s">
        <v>2708</v>
      </c>
      <c r="D112" s="225"/>
      <c r="E112" s="225"/>
      <c r="F112" s="244" t="s">
        <v>2667</v>
      </c>
      <c r="G112" s="225"/>
      <c r="H112" s="225" t="s">
        <v>2709</v>
      </c>
      <c r="I112" s="225" t="s">
        <v>2669</v>
      </c>
      <c r="J112" s="225">
        <v>120</v>
      </c>
      <c r="K112" s="236"/>
    </row>
    <row r="113" spans="2:11" ht="15" customHeight="1">
      <c r="B113" s="245"/>
      <c r="C113" s="225" t="s">
        <v>45</v>
      </c>
      <c r="D113" s="225"/>
      <c r="E113" s="225"/>
      <c r="F113" s="244" t="s">
        <v>2667</v>
      </c>
      <c r="G113" s="225"/>
      <c r="H113" s="225" t="s">
        <v>2710</v>
      </c>
      <c r="I113" s="225" t="s">
        <v>2701</v>
      </c>
      <c r="J113" s="225"/>
      <c r="K113" s="236"/>
    </row>
    <row r="114" spans="2:11" ht="15" customHeight="1">
      <c r="B114" s="245"/>
      <c r="C114" s="225" t="s">
        <v>55</v>
      </c>
      <c r="D114" s="225"/>
      <c r="E114" s="225"/>
      <c r="F114" s="244" t="s">
        <v>2667</v>
      </c>
      <c r="G114" s="225"/>
      <c r="H114" s="225" t="s">
        <v>2711</v>
      </c>
      <c r="I114" s="225" t="s">
        <v>2701</v>
      </c>
      <c r="J114" s="225"/>
      <c r="K114" s="236"/>
    </row>
    <row r="115" spans="2:11" ht="15" customHeight="1">
      <c r="B115" s="245"/>
      <c r="C115" s="225" t="s">
        <v>64</v>
      </c>
      <c r="D115" s="225"/>
      <c r="E115" s="225"/>
      <c r="F115" s="244" t="s">
        <v>2667</v>
      </c>
      <c r="G115" s="225"/>
      <c r="H115" s="225" t="s">
        <v>2712</v>
      </c>
      <c r="I115" s="225" t="s">
        <v>2713</v>
      </c>
      <c r="J115" s="225"/>
      <c r="K115" s="236"/>
    </row>
    <row r="116" spans="2:11" ht="15" customHeight="1">
      <c r="B116" s="248"/>
      <c r="C116" s="254"/>
      <c r="D116" s="254"/>
      <c r="E116" s="254"/>
      <c r="F116" s="254"/>
      <c r="G116" s="254"/>
      <c r="H116" s="254"/>
      <c r="I116" s="254"/>
      <c r="J116" s="254"/>
      <c r="K116" s="250"/>
    </row>
    <row r="117" spans="2:11" ht="18.75" customHeight="1">
      <c r="B117" s="255"/>
      <c r="C117" s="221"/>
      <c r="D117" s="221"/>
      <c r="E117" s="221"/>
      <c r="F117" s="256"/>
      <c r="G117" s="221"/>
      <c r="H117" s="221"/>
      <c r="I117" s="221"/>
      <c r="J117" s="221"/>
      <c r="K117" s="255"/>
    </row>
    <row r="118" spans="2:11" ht="18.75" customHeight="1">
      <c r="B118" s="231"/>
      <c r="C118" s="231"/>
      <c r="D118" s="231"/>
      <c r="E118" s="231"/>
      <c r="F118" s="231"/>
      <c r="G118" s="231"/>
      <c r="H118" s="231"/>
      <c r="I118" s="231"/>
      <c r="J118" s="231"/>
      <c r="K118" s="231"/>
    </row>
    <row r="119" spans="2:11" ht="7.5" customHeight="1">
      <c r="B119" s="257"/>
      <c r="C119" s="258"/>
      <c r="D119" s="258"/>
      <c r="E119" s="258"/>
      <c r="F119" s="258"/>
      <c r="G119" s="258"/>
      <c r="H119" s="258"/>
      <c r="I119" s="258"/>
      <c r="J119" s="258"/>
      <c r="K119" s="259"/>
    </row>
    <row r="120" spans="2:11" ht="45" customHeight="1">
      <c r="B120" s="260"/>
      <c r="C120" s="339" t="s">
        <v>2714</v>
      </c>
      <c r="D120" s="339"/>
      <c r="E120" s="339"/>
      <c r="F120" s="339"/>
      <c r="G120" s="339"/>
      <c r="H120" s="339"/>
      <c r="I120" s="339"/>
      <c r="J120" s="339"/>
      <c r="K120" s="261"/>
    </row>
    <row r="121" spans="2:11" ht="17.25" customHeight="1">
      <c r="B121" s="262"/>
      <c r="C121" s="237" t="s">
        <v>2661</v>
      </c>
      <c r="D121" s="237"/>
      <c r="E121" s="237"/>
      <c r="F121" s="237" t="s">
        <v>2662</v>
      </c>
      <c r="G121" s="238"/>
      <c r="H121" s="237" t="s">
        <v>156</v>
      </c>
      <c r="I121" s="237" t="s">
        <v>64</v>
      </c>
      <c r="J121" s="237" t="s">
        <v>2663</v>
      </c>
      <c r="K121" s="263"/>
    </row>
    <row r="122" spans="2:11" ht="17.25" customHeight="1">
      <c r="B122" s="262"/>
      <c r="C122" s="239" t="s">
        <v>2664</v>
      </c>
      <c r="D122" s="239"/>
      <c r="E122" s="239"/>
      <c r="F122" s="240" t="s">
        <v>2665</v>
      </c>
      <c r="G122" s="241"/>
      <c r="H122" s="239"/>
      <c r="I122" s="239"/>
      <c r="J122" s="239" t="s">
        <v>2666</v>
      </c>
      <c r="K122" s="263"/>
    </row>
    <row r="123" spans="2:11" ht="5.25" customHeight="1">
      <c r="B123" s="264"/>
      <c r="C123" s="242"/>
      <c r="D123" s="242"/>
      <c r="E123" s="242"/>
      <c r="F123" s="242"/>
      <c r="G123" s="225"/>
      <c r="H123" s="242"/>
      <c r="I123" s="242"/>
      <c r="J123" s="242"/>
      <c r="K123" s="265"/>
    </row>
    <row r="124" spans="2:11" ht="15" customHeight="1">
      <c r="B124" s="264"/>
      <c r="C124" s="225" t="s">
        <v>2670</v>
      </c>
      <c r="D124" s="242"/>
      <c r="E124" s="242"/>
      <c r="F124" s="244" t="s">
        <v>2667</v>
      </c>
      <c r="G124" s="225"/>
      <c r="H124" s="225" t="s">
        <v>2706</v>
      </c>
      <c r="I124" s="225" t="s">
        <v>2669</v>
      </c>
      <c r="J124" s="225">
        <v>120</v>
      </c>
      <c r="K124" s="266"/>
    </row>
    <row r="125" spans="2:11" ht="15" customHeight="1">
      <c r="B125" s="264"/>
      <c r="C125" s="225" t="s">
        <v>2715</v>
      </c>
      <c r="D125" s="225"/>
      <c r="E125" s="225"/>
      <c r="F125" s="244" t="s">
        <v>2667</v>
      </c>
      <c r="G125" s="225"/>
      <c r="H125" s="225" t="s">
        <v>2716</v>
      </c>
      <c r="I125" s="225" t="s">
        <v>2669</v>
      </c>
      <c r="J125" s="225" t="s">
        <v>2717</v>
      </c>
      <c r="K125" s="266"/>
    </row>
    <row r="126" spans="2:11" ht="15" customHeight="1">
      <c r="B126" s="264"/>
      <c r="C126" s="225" t="s">
        <v>105</v>
      </c>
      <c r="D126" s="225"/>
      <c r="E126" s="225"/>
      <c r="F126" s="244" t="s">
        <v>2667</v>
      </c>
      <c r="G126" s="225"/>
      <c r="H126" s="225" t="s">
        <v>2718</v>
      </c>
      <c r="I126" s="225" t="s">
        <v>2669</v>
      </c>
      <c r="J126" s="225" t="s">
        <v>2717</v>
      </c>
      <c r="K126" s="266"/>
    </row>
    <row r="127" spans="2:11" ht="15" customHeight="1">
      <c r="B127" s="264"/>
      <c r="C127" s="225" t="s">
        <v>2678</v>
      </c>
      <c r="D127" s="225"/>
      <c r="E127" s="225"/>
      <c r="F127" s="244" t="s">
        <v>2673</v>
      </c>
      <c r="G127" s="225"/>
      <c r="H127" s="225" t="s">
        <v>2679</v>
      </c>
      <c r="I127" s="225" t="s">
        <v>2669</v>
      </c>
      <c r="J127" s="225">
        <v>15</v>
      </c>
      <c r="K127" s="266"/>
    </row>
    <row r="128" spans="2:11" ht="15" customHeight="1">
      <c r="B128" s="264"/>
      <c r="C128" s="246" t="s">
        <v>2680</v>
      </c>
      <c r="D128" s="246"/>
      <c r="E128" s="246"/>
      <c r="F128" s="247" t="s">
        <v>2673</v>
      </c>
      <c r="G128" s="246"/>
      <c r="H128" s="246" t="s">
        <v>2681</v>
      </c>
      <c r="I128" s="246" t="s">
        <v>2669</v>
      </c>
      <c r="J128" s="246">
        <v>15</v>
      </c>
      <c r="K128" s="266"/>
    </row>
    <row r="129" spans="2:11" ht="15" customHeight="1">
      <c r="B129" s="264"/>
      <c r="C129" s="246" t="s">
        <v>2682</v>
      </c>
      <c r="D129" s="246"/>
      <c r="E129" s="246"/>
      <c r="F129" s="247" t="s">
        <v>2673</v>
      </c>
      <c r="G129" s="246"/>
      <c r="H129" s="246" t="s">
        <v>2683</v>
      </c>
      <c r="I129" s="246" t="s">
        <v>2669</v>
      </c>
      <c r="J129" s="246">
        <v>20</v>
      </c>
      <c r="K129" s="266"/>
    </row>
    <row r="130" spans="2:11" ht="15" customHeight="1">
      <c r="B130" s="264"/>
      <c r="C130" s="246" t="s">
        <v>2684</v>
      </c>
      <c r="D130" s="246"/>
      <c r="E130" s="246"/>
      <c r="F130" s="247" t="s">
        <v>2673</v>
      </c>
      <c r="G130" s="246"/>
      <c r="H130" s="246" t="s">
        <v>2685</v>
      </c>
      <c r="I130" s="246" t="s">
        <v>2669</v>
      </c>
      <c r="J130" s="246">
        <v>20</v>
      </c>
      <c r="K130" s="266"/>
    </row>
    <row r="131" spans="2:11" ht="15" customHeight="1">
      <c r="B131" s="264"/>
      <c r="C131" s="225" t="s">
        <v>2672</v>
      </c>
      <c r="D131" s="225"/>
      <c r="E131" s="225"/>
      <c r="F131" s="244" t="s">
        <v>2673</v>
      </c>
      <c r="G131" s="225"/>
      <c r="H131" s="225" t="s">
        <v>2706</v>
      </c>
      <c r="I131" s="225" t="s">
        <v>2669</v>
      </c>
      <c r="J131" s="225">
        <v>50</v>
      </c>
      <c r="K131" s="266"/>
    </row>
    <row r="132" spans="2:11" ht="15" customHeight="1">
      <c r="B132" s="264"/>
      <c r="C132" s="225" t="s">
        <v>2686</v>
      </c>
      <c r="D132" s="225"/>
      <c r="E132" s="225"/>
      <c r="F132" s="244" t="s">
        <v>2673</v>
      </c>
      <c r="G132" s="225"/>
      <c r="H132" s="225" t="s">
        <v>2706</v>
      </c>
      <c r="I132" s="225" t="s">
        <v>2669</v>
      </c>
      <c r="J132" s="225">
        <v>50</v>
      </c>
      <c r="K132" s="266"/>
    </row>
    <row r="133" spans="2:11" ht="15" customHeight="1">
      <c r="B133" s="264"/>
      <c r="C133" s="225" t="s">
        <v>2692</v>
      </c>
      <c r="D133" s="225"/>
      <c r="E133" s="225"/>
      <c r="F133" s="244" t="s">
        <v>2673</v>
      </c>
      <c r="G133" s="225"/>
      <c r="H133" s="225" t="s">
        <v>2706</v>
      </c>
      <c r="I133" s="225" t="s">
        <v>2669</v>
      </c>
      <c r="J133" s="225">
        <v>50</v>
      </c>
      <c r="K133" s="266"/>
    </row>
    <row r="134" spans="2:11" ht="15" customHeight="1">
      <c r="B134" s="264"/>
      <c r="C134" s="225" t="s">
        <v>2694</v>
      </c>
      <c r="D134" s="225"/>
      <c r="E134" s="225"/>
      <c r="F134" s="244" t="s">
        <v>2673</v>
      </c>
      <c r="G134" s="225"/>
      <c r="H134" s="225" t="s">
        <v>2706</v>
      </c>
      <c r="I134" s="225" t="s">
        <v>2669</v>
      </c>
      <c r="J134" s="225">
        <v>50</v>
      </c>
      <c r="K134" s="266"/>
    </row>
    <row r="135" spans="2:11" ht="15" customHeight="1">
      <c r="B135" s="264"/>
      <c r="C135" s="225" t="s">
        <v>161</v>
      </c>
      <c r="D135" s="225"/>
      <c r="E135" s="225"/>
      <c r="F135" s="244" t="s">
        <v>2673</v>
      </c>
      <c r="G135" s="225"/>
      <c r="H135" s="225" t="s">
        <v>2719</v>
      </c>
      <c r="I135" s="225" t="s">
        <v>2669</v>
      </c>
      <c r="J135" s="225">
        <v>255</v>
      </c>
      <c r="K135" s="266"/>
    </row>
    <row r="136" spans="2:11" ht="15" customHeight="1">
      <c r="B136" s="264"/>
      <c r="C136" s="225" t="s">
        <v>2696</v>
      </c>
      <c r="D136" s="225"/>
      <c r="E136" s="225"/>
      <c r="F136" s="244" t="s">
        <v>2667</v>
      </c>
      <c r="G136" s="225"/>
      <c r="H136" s="225" t="s">
        <v>2720</v>
      </c>
      <c r="I136" s="225" t="s">
        <v>2698</v>
      </c>
      <c r="J136" s="225"/>
      <c r="K136" s="266"/>
    </row>
    <row r="137" spans="2:11" ht="15" customHeight="1">
      <c r="B137" s="264"/>
      <c r="C137" s="225" t="s">
        <v>2699</v>
      </c>
      <c r="D137" s="225"/>
      <c r="E137" s="225"/>
      <c r="F137" s="244" t="s">
        <v>2667</v>
      </c>
      <c r="G137" s="225"/>
      <c r="H137" s="225" t="s">
        <v>2721</v>
      </c>
      <c r="I137" s="225" t="s">
        <v>2701</v>
      </c>
      <c r="J137" s="225"/>
      <c r="K137" s="266"/>
    </row>
    <row r="138" spans="2:11" ht="15" customHeight="1">
      <c r="B138" s="264"/>
      <c r="C138" s="225" t="s">
        <v>2702</v>
      </c>
      <c r="D138" s="225"/>
      <c r="E138" s="225"/>
      <c r="F138" s="244" t="s">
        <v>2667</v>
      </c>
      <c r="G138" s="225"/>
      <c r="H138" s="225" t="s">
        <v>2702</v>
      </c>
      <c r="I138" s="225" t="s">
        <v>2701</v>
      </c>
      <c r="J138" s="225"/>
      <c r="K138" s="266"/>
    </row>
    <row r="139" spans="2:11" ht="15" customHeight="1">
      <c r="B139" s="264"/>
      <c r="C139" s="225" t="s">
        <v>45</v>
      </c>
      <c r="D139" s="225"/>
      <c r="E139" s="225"/>
      <c r="F139" s="244" t="s">
        <v>2667</v>
      </c>
      <c r="G139" s="225"/>
      <c r="H139" s="225" t="s">
        <v>2722</v>
      </c>
      <c r="I139" s="225" t="s">
        <v>2701</v>
      </c>
      <c r="J139" s="225"/>
      <c r="K139" s="266"/>
    </row>
    <row r="140" spans="2:11" ht="15" customHeight="1">
      <c r="B140" s="264"/>
      <c r="C140" s="225" t="s">
        <v>2723</v>
      </c>
      <c r="D140" s="225"/>
      <c r="E140" s="225"/>
      <c r="F140" s="244" t="s">
        <v>2667</v>
      </c>
      <c r="G140" s="225"/>
      <c r="H140" s="225" t="s">
        <v>2724</v>
      </c>
      <c r="I140" s="225" t="s">
        <v>2701</v>
      </c>
      <c r="J140" s="225"/>
      <c r="K140" s="266"/>
    </row>
    <row r="141" spans="2:11" ht="15" customHeight="1">
      <c r="B141" s="267"/>
      <c r="C141" s="268"/>
      <c r="D141" s="268"/>
      <c r="E141" s="268"/>
      <c r="F141" s="268"/>
      <c r="G141" s="268"/>
      <c r="H141" s="268"/>
      <c r="I141" s="268"/>
      <c r="J141" s="268"/>
      <c r="K141" s="269"/>
    </row>
    <row r="142" spans="2:11" ht="18.75" customHeight="1">
      <c r="B142" s="221"/>
      <c r="C142" s="221"/>
      <c r="D142" s="221"/>
      <c r="E142" s="221"/>
      <c r="F142" s="256"/>
      <c r="G142" s="221"/>
      <c r="H142" s="221"/>
      <c r="I142" s="221"/>
      <c r="J142" s="221"/>
      <c r="K142" s="221"/>
    </row>
    <row r="143" spans="2:11" ht="18.75" customHeight="1">
      <c r="B143" s="231"/>
      <c r="C143" s="231"/>
      <c r="D143" s="231"/>
      <c r="E143" s="231"/>
      <c r="F143" s="231"/>
      <c r="G143" s="231"/>
      <c r="H143" s="231"/>
      <c r="I143" s="231"/>
      <c r="J143" s="231"/>
      <c r="K143" s="231"/>
    </row>
    <row r="144" spans="2:11" ht="7.5" customHeight="1">
      <c r="B144" s="232"/>
      <c r="C144" s="233"/>
      <c r="D144" s="233"/>
      <c r="E144" s="233"/>
      <c r="F144" s="233"/>
      <c r="G144" s="233"/>
      <c r="H144" s="233"/>
      <c r="I144" s="233"/>
      <c r="J144" s="233"/>
      <c r="K144" s="234"/>
    </row>
    <row r="145" spans="2:11" ht="45" customHeight="1">
      <c r="B145" s="235"/>
      <c r="C145" s="340" t="s">
        <v>2725</v>
      </c>
      <c r="D145" s="340"/>
      <c r="E145" s="340"/>
      <c r="F145" s="340"/>
      <c r="G145" s="340"/>
      <c r="H145" s="340"/>
      <c r="I145" s="340"/>
      <c r="J145" s="340"/>
      <c r="K145" s="236"/>
    </row>
    <row r="146" spans="2:11" ht="17.25" customHeight="1">
      <c r="B146" s="235"/>
      <c r="C146" s="237" t="s">
        <v>2661</v>
      </c>
      <c r="D146" s="237"/>
      <c r="E146" s="237"/>
      <c r="F146" s="237" t="s">
        <v>2662</v>
      </c>
      <c r="G146" s="238"/>
      <c r="H146" s="237" t="s">
        <v>156</v>
      </c>
      <c r="I146" s="237" t="s">
        <v>64</v>
      </c>
      <c r="J146" s="237" t="s">
        <v>2663</v>
      </c>
      <c r="K146" s="236"/>
    </row>
    <row r="147" spans="2:11" ht="17.25" customHeight="1">
      <c r="B147" s="235"/>
      <c r="C147" s="239" t="s">
        <v>2664</v>
      </c>
      <c r="D147" s="239"/>
      <c r="E147" s="239"/>
      <c r="F147" s="240" t="s">
        <v>2665</v>
      </c>
      <c r="G147" s="241"/>
      <c r="H147" s="239"/>
      <c r="I147" s="239"/>
      <c r="J147" s="239" t="s">
        <v>2666</v>
      </c>
      <c r="K147" s="236"/>
    </row>
    <row r="148" spans="2:11" ht="5.25" customHeight="1">
      <c r="B148" s="245"/>
      <c r="C148" s="242"/>
      <c r="D148" s="242"/>
      <c r="E148" s="242"/>
      <c r="F148" s="242"/>
      <c r="G148" s="243"/>
      <c r="H148" s="242"/>
      <c r="I148" s="242"/>
      <c r="J148" s="242"/>
      <c r="K148" s="266"/>
    </row>
    <row r="149" spans="2:11" ht="15" customHeight="1">
      <c r="B149" s="245"/>
      <c r="C149" s="270" t="s">
        <v>2670</v>
      </c>
      <c r="D149" s="225"/>
      <c r="E149" s="225"/>
      <c r="F149" s="271" t="s">
        <v>2667</v>
      </c>
      <c r="G149" s="225"/>
      <c r="H149" s="270" t="s">
        <v>2706</v>
      </c>
      <c r="I149" s="270" t="s">
        <v>2669</v>
      </c>
      <c r="J149" s="270">
        <v>120</v>
      </c>
      <c r="K149" s="266"/>
    </row>
    <row r="150" spans="2:11" ht="15" customHeight="1">
      <c r="B150" s="245"/>
      <c r="C150" s="270" t="s">
        <v>2715</v>
      </c>
      <c r="D150" s="225"/>
      <c r="E150" s="225"/>
      <c r="F150" s="271" t="s">
        <v>2667</v>
      </c>
      <c r="G150" s="225"/>
      <c r="H150" s="270" t="s">
        <v>2726</v>
      </c>
      <c r="I150" s="270" t="s">
        <v>2669</v>
      </c>
      <c r="J150" s="270" t="s">
        <v>2717</v>
      </c>
      <c r="K150" s="266"/>
    </row>
    <row r="151" spans="2:11" ht="15" customHeight="1">
      <c r="B151" s="245"/>
      <c r="C151" s="270" t="s">
        <v>105</v>
      </c>
      <c r="D151" s="225"/>
      <c r="E151" s="225"/>
      <c r="F151" s="271" t="s">
        <v>2667</v>
      </c>
      <c r="G151" s="225"/>
      <c r="H151" s="270" t="s">
        <v>2727</v>
      </c>
      <c r="I151" s="270" t="s">
        <v>2669</v>
      </c>
      <c r="J151" s="270" t="s">
        <v>2717</v>
      </c>
      <c r="K151" s="266"/>
    </row>
    <row r="152" spans="2:11" ht="15" customHeight="1">
      <c r="B152" s="245"/>
      <c r="C152" s="270" t="s">
        <v>2672</v>
      </c>
      <c r="D152" s="225"/>
      <c r="E152" s="225"/>
      <c r="F152" s="271" t="s">
        <v>2673</v>
      </c>
      <c r="G152" s="225"/>
      <c r="H152" s="270" t="s">
        <v>2706</v>
      </c>
      <c r="I152" s="270" t="s">
        <v>2669</v>
      </c>
      <c r="J152" s="270">
        <v>50</v>
      </c>
      <c r="K152" s="266"/>
    </row>
    <row r="153" spans="2:11" ht="15" customHeight="1">
      <c r="B153" s="245"/>
      <c r="C153" s="270" t="s">
        <v>2675</v>
      </c>
      <c r="D153" s="225"/>
      <c r="E153" s="225"/>
      <c r="F153" s="271" t="s">
        <v>2667</v>
      </c>
      <c r="G153" s="225"/>
      <c r="H153" s="270" t="s">
        <v>2706</v>
      </c>
      <c r="I153" s="270" t="s">
        <v>2677</v>
      </c>
      <c r="J153" s="270"/>
      <c r="K153" s="266"/>
    </row>
    <row r="154" spans="2:11" ht="15" customHeight="1">
      <c r="B154" s="245"/>
      <c r="C154" s="270" t="s">
        <v>2686</v>
      </c>
      <c r="D154" s="225"/>
      <c r="E154" s="225"/>
      <c r="F154" s="271" t="s">
        <v>2673</v>
      </c>
      <c r="G154" s="225"/>
      <c r="H154" s="270" t="s">
        <v>2706</v>
      </c>
      <c r="I154" s="270" t="s">
        <v>2669</v>
      </c>
      <c r="J154" s="270">
        <v>50</v>
      </c>
      <c r="K154" s="266"/>
    </row>
    <row r="155" spans="2:11" ht="15" customHeight="1">
      <c r="B155" s="245"/>
      <c r="C155" s="270" t="s">
        <v>2694</v>
      </c>
      <c r="D155" s="225"/>
      <c r="E155" s="225"/>
      <c r="F155" s="271" t="s">
        <v>2673</v>
      </c>
      <c r="G155" s="225"/>
      <c r="H155" s="270" t="s">
        <v>2706</v>
      </c>
      <c r="I155" s="270" t="s">
        <v>2669</v>
      </c>
      <c r="J155" s="270">
        <v>50</v>
      </c>
      <c r="K155" s="266"/>
    </row>
    <row r="156" spans="2:11" ht="15" customHeight="1">
      <c r="B156" s="245"/>
      <c r="C156" s="270" t="s">
        <v>2692</v>
      </c>
      <c r="D156" s="225"/>
      <c r="E156" s="225"/>
      <c r="F156" s="271" t="s">
        <v>2673</v>
      </c>
      <c r="G156" s="225"/>
      <c r="H156" s="270" t="s">
        <v>2706</v>
      </c>
      <c r="I156" s="270" t="s">
        <v>2669</v>
      </c>
      <c r="J156" s="270">
        <v>50</v>
      </c>
      <c r="K156" s="266"/>
    </row>
    <row r="157" spans="2:11" ht="15" customHeight="1">
      <c r="B157" s="245"/>
      <c r="C157" s="270" t="s">
        <v>146</v>
      </c>
      <c r="D157" s="225"/>
      <c r="E157" s="225"/>
      <c r="F157" s="271" t="s">
        <v>2667</v>
      </c>
      <c r="G157" s="225"/>
      <c r="H157" s="270" t="s">
        <v>2728</v>
      </c>
      <c r="I157" s="270" t="s">
        <v>2669</v>
      </c>
      <c r="J157" s="270" t="s">
        <v>2729</v>
      </c>
      <c r="K157" s="266"/>
    </row>
    <row r="158" spans="2:11" ht="15" customHeight="1">
      <c r="B158" s="245"/>
      <c r="C158" s="270" t="s">
        <v>2730</v>
      </c>
      <c r="D158" s="225"/>
      <c r="E158" s="225"/>
      <c r="F158" s="271" t="s">
        <v>2667</v>
      </c>
      <c r="G158" s="225"/>
      <c r="H158" s="270" t="s">
        <v>2731</v>
      </c>
      <c r="I158" s="270" t="s">
        <v>2701</v>
      </c>
      <c r="J158" s="270"/>
      <c r="K158" s="266"/>
    </row>
    <row r="159" spans="2:11" ht="15" customHeight="1">
      <c r="B159" s="272"/>
      <c r="C159" s="254"/>
      <c r="D159" s="254"/>
      <c r="E159" s="254"/>
      <c r="F159" s="254"/>
      <c r="G159" s="254"/>
      <c r="H159" s="254"/>
      <c r="I159" s="254"/>
      <c r="J159" s="254"/>
      <c r="K159" s="273"/>
    </row>
    <row r="160" spans="2:11" ht="18.75" customHeight="1">
      <c r="B160" s="221"/>
      <c r="C160" s="225"/>
      <c r="D160" s="225"/>
      <c r="E160" s="225"/>
      <c r="F160" s="244"/>
      <c r="G160" s="225"/>
      <c r="H160" s="225"/>
      <c r="I160" s="225"/>
      <c r="J160" s="225"/>
      <c r="K160" s="221"/>
    </row>
    <row r="161" spans="2:11" ht="18.75" customHeight="1">
      <c r="B161" s="231"/>
      <c r="C161" s="231"/>
      <c r="D161" s="231"/>
      <c r="E161" s="231"/>
      <c r="F161" s="231"/>
      <c r="G161" s="231"/>
      <c r="H161" s="231"/>
      <c r="I161" s="231"/>
      <c r="J161" s="231"/>
      <c r="K161" s="231"/>
    </row>
    <row r="162" spans="2:11" ht="7.5" customHeight="1">
      <c r="B162" s="213"/>
      <c r="C162" s="214"/>
      <c r="D162" s="214"/>
      <c r="E162" s="214"/>
      <c r="F162" s="214"/>
      <c r="G162" s="214"/>
      <c r="H162" s="214"/>
      <c r="I162" s="214"/>
      <c r="J162" s="214"/>
      <c r="K162" s="215"/>
    </row>
    <row r="163" spans="2:11" ht="45" customHeight="1">
      <c r="B163" s="216"/>
      <c r="C163" s="339" t="s">
        <v>2732</v>
      </c>
      <c r="D163" s="339"/>
      <c r="E163" s="339"/>
      <c r="F163" s="339"/>
      <c r="G163" s="339"/>
      <c r="H163" s="339"/>
      <c r="I163" s="339"/>
      <c r="J163" s="339"/>
      <c r="K163" s="217"/>
    </row>
    <row r="164" spans="2:11" ht="17.25" customHeight="1">
      <c r="B164" s="216"/>
      <c r="C164" s="237" t="s">
        <v>2661</v>
      </c>
      <c r="D164" s="237"/>
      <c r="E164" s="237"/>
      <c r="F164" s="237" t="s">
        <v>2662</v>
      </c>
      <c r="G164" s="274"/>
      <c r="H164" s="275" t="s">
        <v>156</v>
      </c>
      <c r="I164" s="275" t="s">
        <v>64</v>
      </c>
      <c r="J164" s="237" t="s">
        <v>2663</v>
      </c>
      <c r="K164" s="217"/>
    </row>
    <row r="165" spans="2:11" ht="17.25" customHeight="1">
      <c r="B165" s="218"/>
      <c r="C165" s="239" t="s">
        <v>2664</v>
      </c>
      <c r="D165" s="239"/>
      <c r="E165" s="239"/>
      <c r="F165" s="240" t="s">
        <v>2665</v>
      </c>
      <c r="G165" s="276"/>
      <c r="H165" s="277"/>
      <c r="I165" s="277"/>
      <c r="J165" s="239" t="s">
        <v>2666</v>
      </c>
      <c r="K165" s="219"/>
    </row>
    <row r="166" spans="2:11" ht="5.25" customHeight="1">
      <c r="B166" s="245"/>
      <c r="C166" s="242"/>
      <c r="D166" s="242"/>
      <c r="E166" s="242"/>
      <c r="F166" s="242"/>
      <c r="G166" s="243"/>
      <c r="H166" s="242"/>
      <c r="I166" s="242"/>
      <c r="J166" s="242"/>
      <c r="K166" s="266"/>
    </row>
    <row r="167" spans="2:11" ht="15" customHeight="1">
      <c r="B167" s="245"/>
      <c r="C167" s="225" t="s">
        <v>2670</v>
      </c>
      <c r="D167" s="225"/>
      <c r="E167" s="225"/>
      <c r="F167" s="244" t="s">
        <v>2667</v>
      </c>
      <c r="G167" s="225"/>
      <c r="H167" s="225" t="s">
        <v>2706</v>
      </c>
      <c r="I167" s="225" t="s">
        <v>2669</v>
      </c>
      <c r="J167" s="225">
        <v>120</v>
      </c>
      <c r="K167" s="266"/>
    </row>
    <row r="168" spans="2:11" ht="15" customHeight="1">
      <c r="B168" s="245"/>
      <c r="C168" s="225" t="s">
        <v>2715</v>
      </c>
      <c r="D168" s="225"/>
      <c r="E168" s="225"/>
      <c r="F168" s="244" t="s">
        <v>2667</v>
      </c>
      <c r="G168" s="225"/>
      <c r="H168" s="225" t="s">
        <v>2716</v>
      </c>
      <c r="I168" s="225" t="s">
        <v>2669</v>
      </c>
      <c r="J168" s="225" t="s">
        <v>2717</v>
      </c>
      <c r="K168" s="266"/>
    </row>
    <row r="169" spans="2:11" ht="15" customHeight="1">
      <c r="B169" s="245"/>
      <c r="C169" s="225" t="s">
        <v>105</v>
      </c>
      <c r="D169" s="225"/>
      <c r="E169" s="225"/>
      <c r="F169" s="244" t="s">
        <v>2667</v>
      </c>
      <c r="G169" s="225"/>
      <c r="H169" s="225" t="s">
        <v>2733</v>
      </c>
      <c r="I169" s="225" t="s">
        <v>2669</v>
      </c>
      <c r="J169" s="225" t="s">
        <v>2717</v>
      </c>
      <c r="K169" s="266"/>
    </row>
    <row r="170" spans="2:11" ht="15" customHeight="1">
      <c r="B170" s="245"/>
      <c r="C170" s="225" t="s">
        <v>2672</v>
      </c>
      <c r="D170" s="225"/>
      <c r="E170" s="225"/>
      <c r="F170" s="244" t="s">
        <v>2673</v>
      </c>
      <c r="G170" s="225"/>
      <c r="H170" s="225" t="s">
        <v>2733</v>
      </c>
      <c r="I170" s="225" t="s">
        <v>2669</v>
      </c>
      <c r="J170" s="225">
        <v>50</v>
      </c>
      <c r="K170" s="266"/>
    </row>
    <row r="171" spans="2:11" ht="15" customHeight="1">
      <c r="B171" s="245"/>
      <c r="C171" s="225" t="s">
        <v>2675</v>
      </c>
      <c r="D171" s="225"/>
      <c r="E171" s="225"/>
      <c r="F171" s="244" t="s">
        <v>2667</v>
      </c>
      <c r="G171" s="225"/>
      <c r="H171" s="225" t="s">
        <v>2733</v>
      </c>
      <c r="I171" s="225" t="s">
        <v>2677</v>
      </c>
      <c r="J171" s="225"/>
      <c r="K171" s="266"/>
    </row>
    <row r="172" spans="2:11" ht="15" customHeight="1">
      <c r="B172" s="245"/>
      <c r="C172" s="225" t="s">
        <v>2686</v>
      </c>
      <c r="D172" s="225"/>
      <c r="E172" s="225"/>
      <c r="F172" s="244" t="s">
        <v>2673</v>
      </c>
      <c r="G172" s="225"/>
      <c r="H172" s="225" t="s">
        <v>2733</v>
      </c>
      <c r="I172" s="225" t="s">
        <v>2669</v>
      </c>
      <c r="J172" s="225">
        <v>50</v>
      </c>
      <c r="K172" s="266"/>
    </row>
    <row r="173" spans="2:11" ht="15" customHeight="1">
      <c r="B173" s="245"/>
      <c r="C173" s="225" t="s">
        <v>2694</v>
      </c>
      <c r="D173" s="225"/>
      <c r="E173" s="225"/>
      <c r="F173" s="244" t="s">
        <v>2673</v>
      </c>
      <c r="G173" s="225"/>
      <c r="H173" s="225" t="s">
        <v>2733</v>
      </c>
      <c r="I173" s="225" t="s">
        <v>2669</v>
      </c>
      <c r="J173" s="225">
        <v>50</v>
      </c>
      <c r="K173" s="266"/>
    </row>
    <row r="174" spans="2:11" ht="15" customHeight="1">
      <c r="B174" s="245"/>
      <c r="C174" s="225" t="s">
        <v>2692</v>
      </c>
      <c r="D174" s="225"/>
      <c r="E174" s="225"/>
      <c r="F174" s="244" t="s">
        <v>2673</v>
      </c>
      <c r="G174" s="225"/>
      <c r="H174" s="225" t="s">
        <v>2733</v>
      </c>
      <c r="I174" s="225" t="s">
        <v>2669</v>
      </c>
      <c r="J174" s="225">
        <v>50</v>
      </c>
      <c r="K174" s="266"/>
    </row>
    <row r="175" spans="2:11" ht="15" customHeight="1">
      <c r="B175" s="245"/>
      <c r="C175" s="225" t="s">
        <v>155</v>
      </c>
      <c r="D175" s="225"/>
      <c r="E175" s="225"/>
      <c r="F175" s="244" t="s">
        <v>2667</v>
      </c>
      <c r="G175" s="225"/>
      <c r="H175" s="225" t="s">
        <v>2734</v>
      </c>
      <c r="I175" s="225" t="s">
        <v>2735</v>
      </c>
      <c r="J175" s="225"/>
      <c r="K175" s="266"/>
    </row>
    <row r="176" spans="2:11" ht="15" customHeight="1">
      <c r="B176" s="245"/>
      <c r="C176" s="225" t="s">
        <v>64</v>
      </c>
      <c r="D176" s="225"/>
      <c r="E176" s="225"/>
      <c r="F176" s="244" t="s">
        <v>2667</v>
      </c>
      <c r="G176" s="225"/>
      <c r="H176" s="225" t="s">
        <v>2736</v>
      </c>
      <c r="I176" s="225" t="s">
        <v>2737</v>
      </c>
      <c r="J176" s="225">
        <v>1</v>
      </c>
      <c r="K176" s="266"/>
    </row>
    <row r="177" spans="2:11" ht="15" customHeight="1">
      <c r="B177" s="245"/>
      <c r="C177" s="225" t="s">
        <v>60</v>
      </c>
      <c r="D177" s="225"/>
      <c r="E177" s="225"/>
      <c r="F177" s="244" t="s">
        <v>2667</v>
      </c>
      <c r="G177" s="225"/>
      <c r="H177" s="225" t="s">
        <v>2738</v>
      </c>
      <c r="I177" s="225" t="s">
        <v>2669</v>
      </c>
      <c r="J177" s="225">
        <v>20</v>
      </c>
      <c r="K177" s="266"/>
    </row>
    <row r="178" spans="2:11" ht="15" customHeight="1">
      <c r="B178" s="245"/>
      <c r="C178" s="225" t="s">
        <v>156</v>
      </c>
      <c r="D178" s="225"/>
      <c r="E178" s="225"/>
      <c r="F178" s="244" t="s">
        <v>2667</v>
      </c>
      <c r="G178" s="225"/>
      <c r="H178" s="225" t="s">
        <v>2739</v>
      </c>
      <c r="I178" s="225" t="s">
        <v>2669</v>
      </c>
      <c r="J178" s="225">
        <v>255</v>
      </c>
      <c r="K178" s="266"/>
    </row>
    <row r="179" spans="2:11" ht="15" customHeight="1">
      <c r="B179" s="245"/>
      <c r="C179" s="225" t="s">
        <v>157</v>
      </c>
      <c r="D179" s="225"/>
      <c r="E179" s="225"/>
      <c r="F179" s="244" t="s">
        <v>2667</v>
      </c>
      <c r="G179" s="225"/>
      <c r="H179" s="225" t="s">
        <v>2632</v>
      </c>
      <c r="I179" s="225" t="s">
        <v>2669</v>
      </c>
      <c r="J179" s="225">
        <v>10</v>
      </c>
      <c r="K179" s="266"/>
    </row>
    <row r="180" spans="2:11" ht="15" customHeight="1">
      <c r="B180" s="245"/>
      <c r="C180" s="225" t="s">
        <v>158</v>
      </c>
      <c r="D180" s="225"/>
      <c r="E180" s="225"/>
      <c r="F180" s="244" t="s">
        <v>2667</v>
      </c>
      <c r="G180" s="225"/>
      <c r="H180" s="225" t="s">
        <v>2740</v>
      </c>
      <c r="I180" s="225" t="s">
        <v>2701</v>
      </c>
      <c r="J180" s="225"/>
      <c r="K180" s="266"/>
    </row>
    <row r="181" spans="2:11" ht="15" customHeight="1">
      <c r="B181" s="245"/>
      <c r="C181" s="225" t="s">
        <v>2741</v>
      </c>
      <c r="D181" s="225"/>
      <c r="E181" s="225"/>
      <c r="F181" s="244" t="s">
        <v>2667</v>
      </c>
      <c r="G181" s="225"/>
      <c r="H181" s="225" t="s">
        <v>2742</v>
      </c>
      <c r="I181" s="225" t="s">
        <v>2701</v>
      </c>
      <c r="J181" s="225"/>
      <c r="K181" s="266"/>
    </row>
    <row r="182" spans="2:11" ht="15" customHeight="1">
      <c r="B182" s="245"/>
      <c r="C182" s="225" t="s">
        <v>2730</v>
      </c>
      <c r="D182" s="225"/>
      <c r="E182" s="225"/>
      <c r="F182" s="244" t="s">
        <v>2667</v>
      </c>
      <c r="G182" s="225"/>
      <c r="H182" s="225" t="s">
        <v>2743</v>
      </c>
      <c r="I182" s="225" t="s">
        <v>2701</v>
      </c>
      <c r="J182" s="225"/>
      <c r="K182" s="266"/>
    </row>
    <row r="183" spans="2:11" ht="15" customHeight="1">
      <c r="B183" s="245"/>
      <c r="C183" s="225" t="s">
        <v>160</v>
      </c>
      <c r="D183" s="225"/>
      <c r="E183" s="225"/>
      <c r="F183" s="244" t="s">
        <v>2673</v>
      </c>
      <c r="G183" s="225"/>
      <c r="H183" s="225" t="s">
        <v>2744</v>
      </c>
      <c r="I183" s="225" t="s">
        <v>2669</v>
      </c>
      <c r="J183" s="225">
        <v>50</v>
      </c>
      <c r="K183" s="266"/>
    </row>
    <row r="184" spans="2:11" ht="15" customHeight="1">
      <c r="B184" s="245"/>
      <c r="C184" s="225" t="s">
        <v>2745</v>
      </c>
      <c r="D184" s="225"/>
      <c r="E184" s="225"/>
      <c r="F184" s="244" t="s">
        <v>2673</v>
      </c>
      <c r="G184" s="225"/>
      <c r="H184" s="225" t="s">
        <v>2746</v>
      </c>
      <c r="I184" s="225" t="s">
        <v>2747</v>
      </c>
      <c r="J184" s="225"/>
      <c r="K184" s="266"/>
    </row>
    <row r="185" spans="2:11" ht="15" customHeight="1">
      <c r="B185" s="245"/>
      <c r="C185" s="225" t="s">
        <v>2748</v>
      </c>
      <c r="D185" s="225"/>
      <c r="E185" s="225"/>
      <c r="F185" s="244" t="s">
        <v>2673</v>
      </c>
      <c r="G185" s="225"/>
      <c r="H185" s="225" t="s">
        <v>2749</v>
      </c>
      <c r="I185" s="225" t="s">
        <v>2747</v>
      </c>
      <c r="J185" s="225"/>
      <c r="K185" s="266"/>
    </row>
    <row r="186" spans="2:11" ht="15" customHeight="1">
      <c r="B186" s="245"/>
      <c r="C186" s="225" t="s">
        <v>2750</v>
      </c>
      <c r="D186" s="225"/>
      <c r="E186" s="225"/>
      <c r="F186" s="244" t="s">
        <v>2673</v>
      </c>
      <c r="G186" s="225"/>
      <c r="H186" s="225" t="s">
        <v>2751</v>
      </c>
      <c r="I186" s="225" t="s">
        <v>2747</v>
      </c>
      <c r="J186" s="225"/>
      <c r="K186" s="266"/>
    </row>
    <row r="187" spans="2:11" ht="15" customHeight="1">
      <c r="B187" s="245"/>
      <c r="C187" s="278" t="s">
        <v>2752</v>
      </c>
      <c r="D187" s="225"/>
      <c r="E187" s="225"/>
      <c r="F187" s="244" t="s">
        <v>2673</v>
      </c>
      <c r="G187" s="225"/>
      <c r="H187" s="225" t="s">
        <v>2753</v>
      </c>
      <c r="I187" s="225" t="s">
        <v>2754</v>
      </c>
      <c r="J187" s="279" t="s">
        <v>2755</v>
      </c>
      <c r="K187" s="266"/>
    </row>
    <row r="188" spans="2:11" ht="15" customHeight="1">
      <c r="B188" s="245"/>
      <c r="C188" s="230" t="s">
        <v>49</v>
      </c>
      <c r="D188" s="225"/>
      <c r="E188" s="225"/>
      <c r="F188" s="244" t="s">
        <v>2667</v>
      </c>
      <c r="G188" s="225"/>
      <c r="H188" s="221" t="s">
        <v>2756</v>
      </c>
      <c r="I188" s="225" t="s">
        <v>2757</v>
      </c>
      <c r="J188" s="225"/>
      <c r="K188" s="266"/>
    </row>
    <row r="189" spans="2:11" ht="15" customHeight="1">
      <c r="B189" s="245"/>
      <c r="C189" s="230" t="s">
        <v>2758</v>
      </c>
      <c r="D189" s="225"/>
      <c r="E189" s="225"/>
      <c r="F189" s="244" t="s">
        <v>2667</v>
      </c>
      <c r="G189" s="225"/>
      <c r="H189" s="225" t="s">
        <v>2759</v>
      </c>
      <c r="I189" s="225" t="s">
        <v>2701</v>
      </c>
      <c r="J189" s="225"/>
      <c r="K189" s="266"/>
    </row>
    <row r="190" spans="2:11" ht="15" customHeight="1">
      <c r="B190" s="245"/>
      <c r="C190" s="230" t="s">
        <v>2760</v>
      </c>
      <c r="D190" s="225"/>
      <c r="E190" s="225"/>
      <c r="F190" s="244" t="s">
        <v>2667</v>
      </c>
      <c r="G190" s="225"/>
      <c r="H190" s="225" t="s">
        <v>2761</v>
      </c>
      <c r="I190" s="225" t="s">
        <v>2701</v>
      </c>
      <c r="J190" s="225"/>
      <c r="K190" s="266"/>
    </row>
    <row r="191" spans="2:11" ht="15" customHeight="1">
      <c r="B191" s="245"/>
      <c r="C191" s="230" t="s">
        <v>2762</v>
      </c>
      <c r="D191" s="225"/>
      <c r="E191" s="225"/>
      <c r="F191" s="244" t="s">
        <v>2673</v>
      </c>
      <c r="G191" s="225"/>
      <c r="H191" s="225" t="s">
        <v>2763</v>
      </c>
      <c r="I191" s="225" t="s">
        <v>2701</v>
      </c>
      <c r="J191" s="225"/>
      <c r="K191" s="266"/>
    </row>
    <row r="192" spans="2:11" ht="15" customHeight="1">
      <c r="B192" s="272"/>
      <c r="C192" s="280"/>
      <c r="D192" s="254"/>
      <c r="E192" s="254"/>
      <c r="F192" s="254"/>
      <c r="G192" s="254"/>
      <c r="H192" s="254"/>
      <c r="I192" s="254"/>
      <c r="J192" s="254"/>
      <c r="K192" s="273"/>
    </row>
    <row r="193" spans="2:11" ht="18.75" customHeight="1">
      <c r="B193" s="221"/>
      <c r="C193" s="225"/>
      <c r="D193" s="225"/>
      <c r="E193" s="225"/>
      <c r="F193" s="244"/>
      <c r="G193" s="225"/>
      <c r="H193" s="225"/>
      <c r="I193" s="225"/>
      <c r="J193" s="225"/>
      <c r="K193" s="221"/>
    </row>
    <row r="194" spans="2:11" ht="18.75" customHeight="1">
      <c r="B194" s="221"/>
      <c r="C194" s="225"/>
      <c r="D194" s="225"/>
      <c r="E194" s="225"/>
      <c r="F194" s="244"/>
      <c r="G194" s="225"/>
      <c r="H194" s="225"/>
      <c r="I194" s="225"/>
      <c r="J194" s="225"/>
      <c r="K194" s="221"/>
    </row>
    <row r="195" spans="2:11" ht="18.75" customHeight="1">
      <c r="B195" s="231"/>
      <c r="C195" s="231"/>
      <c r="D195" s="231"/>
      <c r="E195" s="231"/>
      <c r="F195" s="231"/>
      <c r="G195" s="231"/>
      <c r="H195" s="231"/>
      <c r="I195" s="231"/>
      <c r="J195" s="231"/>
      <c r="K195" s="231"/>
    </row>
    <row r="196" spans="2:11">
      <c r="B196" s="213"/>
      <c r="C196" s="214"/>
      <c r="D196" s="214"/>
      <c r="E196" s="214"/>
      <c r="F196" s="214"/>
      <c r="G196" s="214"/>
      <c r="H196" s="214"/>
      <c r="I196" s="214"/>
      <c r="J196" s="214"/>
      <c r="K196" s="215"/>
    </row>
    <row r="197" spans="2:11" ht="21">
      <c r="B197" s="216"/>
      <c r="C197" s="339" t="s">
        <v>2764</v>
      </c>
      <c r="D197" s="339"/>
      <c r="E197" s="339"/>
      <c r="F197" s="339"/>
      <c r="G197" s="339"/>
      <c r="H197" s="339"/>
      <c r="I197" s="339"/>
      <c r="J197" s="339"/>
      <c r="K197" s="217"/>
    </row>
    <row r="198" spans="2:11" ht="25.5" customHeight="1">
      <c r="B198" s="216"/>
      <c r="C198" s="281" t="s">
        <v>2765</v>
      </c>
      <c r="D198" s="281"/>
      <c r="E198" s="281"/>
      <c r="F198" s="281" t="s">
        <v>2766</v>
      </c>
      <c r="G198" s="282"/>
      <c r="H198" s="338" t="s">
        <v>2767</v>
      </c>
      <c r="I198" s="338"/>
      <c r="J198" s="338"/>
      <c r="K198" s="217"/>
    </row>
    <row r="199" spans="2:11" ht="5.25" customHeight="1">
      <c r="B199" s="245"/>
      <c r="C199" s="242"/>
      <c r="D199" s="242"/>
      <c r="E199" s="242"/>
      <c r="F199" s="242"/>
      <c r="G199" s="225"/>
      <c r="H199" s="242"/>
      <c r="I199" s="242"/>
      <c r="J199" s="242"/>
      <c r="K199" s="266"/>
    </row>
    <row r="200" spans="2:11" ht="15" customHeight="1">
      <c r="B200" s="245"/>
      <c r="C200" s="225" t="s">
        <v>2757</v>
      </c>
      <c r="D200" s="225"/>
      <c r="E200" s="225"/>
      <c r="F200" s="244" t="s">
        <v>50</v>
      </c>
      <c r="G200" s="225"/>
      <c r="H200" s="336" t="s">
        <v>2768</v>
      </c>
      <c r="I200" s="336"/>
      <c r="J200" s="336"/>
      <c r="K200" s="266"/>
    </row>
    <row r="201" spans="2:11" ht="15" customHeight="1">
      <c r="B201" s="245"/>
      <c r="C201" s="251"/>
      <c r="D201" s="225"/>
      <c r="E201" s="225"/>
      <c r="F201" s="244" t="s">
        <v>51</v>
      </c>
      <c r="G201" s="225"/>
      <c r="H201" s="336" t="s">
        <v>2769</v>
      </c>
      <c r="I201" s="336"/>
      <c r="J201" s="336"/>
      <c r="K201" s="266"/>
    </row>
    <row r="202" spans="2:11" ht="15" customHeight="1">
      <c r="B202" s="245"/>
      <c r="C202" s="251"/>
      <c r="D202" s="225"/>
      <c r="E202" s="225"/>
      <c r="F202" s="244" t="s">
        <v>54</v>
      </c>
      <c r="G202" s="225"/>
      <c r="H202" s="336" t="s">
        <v>2770</v>
      </c>
      <c r="I202" s="336"/>
      <c r="J202" s="336"/>
      <c r="K202" s="266"/>
    </row>
    <row r="203" spans="2:11" ht="15" customHeight="1">
      <c r="B203" s="245"/>
      <c r="C203" s="225"/>
      <c r="D203" s="225"/>
      <c r="E203" s="225"/>
      <c r="F203" s="244" t="s">
        <v>52</v>
      </c>
      <c r="G203" s="225"/>
      <c r="H203" s="336" t="s">
        <v>2771</v>
      </c>
      <c r="I203" s="336"/>
      <c r="J203" s="336"/>
      <c r="K203" s="266"/>
    </row>
    <row r="204" spans="2:11" ht="15" customHeight="1">
      <c r="B204" s="245"/>
      <c r="C204" s="225"/>
      <c r="D204" s="225"/>
      <c r="E204" s="225"/>
      <c r="F204" s="244" t="s">
        <v>53</v>
      </c>
      <c r="G204" s="225"/>
      <c r="H204" s="336" t="s">
        <v>2772</v>
      </c>
      <c r="I204" s="336"/>
      <c r="J204" s="336"/>
      <c r="K204" s="266"/>
    </row>
    <row r="205" spans="2:11" ht="15" customHeight="1">
      <c r="B205" s="245"/>
      <c r="C205" s="225"/>
      <c r="D205" s="225"/>
      <c r="E205" s="225"/>
      <c r="F205" s="244"/>
      <c r="G205" s="225"/>
      <c r="H205" s="225"/>
      <c r="I205" s="225"/>
      <c r="J205" s="225"/>
      <c r="K205" s="266"/>
    </row>
    <row r="206" spans="2:11" ht="15" customHeight="1">
      <c r="B206" s="245"/>
      <c r="C206" s="225" t="s">
        <v>2713</v>
      </c>
      <c r="D206" s="225"/>
      <c r="E206" s="225"/>
      <c r="F206" s="244" t="s">
        <v>93</v>
      </c>
      <c r="G206" s="225"/>
      <c r="H206" s="336" t="s">
        <v>2773</v>
      </c>
      <c r="I206" s="336"/>
      <c r="J206" s="336"/>
      <c r="K206" s="266"/>
    </row>
    <row r="207" spans="2:11" ht="15" customHeight="1">
      <c r="B207" s="245"/>
      <c r="C207" s="251"/>
      <c r="D207" s="225"/>
      <c r="E207" s="225"/>
      <c r="F207" s="244" t="s">
        <v>129</v>
      </c>
      <c r="G207" s="225"/>
      <c r="H207" s="336" t="s">
        <v>2613</v>
      </c>
      <c r="I207" s="336"/>
      <c r="J207" s="336"/>
      <c r="K207" s="266"/>
    </row>
    <row r="208" spans="2:11" ht="15" customHeight="1">
      <c r="B208" s="245"/>
      <c r="C208" s="225"/>
      <c r="D208" s="225"/>
      <c r="E208" s="225"/>
      <c r="F208" s="244" t="s">
        <v>2611</v>
      </c>
      <c r="G208" s="225"/>
      <c r="H208" s="336" t="s">
        <v>2774</v>
      </c>
      <c r="I208" s="336"/>
      <c r="J208" s="336"/>
      <c r="K208" s="266"/>
    </row>
    <row r="209" spans="2:11" ht="15" customHeight="1">
      <c r="B209" s="283"/>
      <c r="C209" s="251"/>
      <c r="D209" s="251"/>
      <c r="E209" s="251"/>
      <c r="F209" s="244" t="s">
        <v>86</v>
      </c>
      <c r="G209" s="230"/>
      <c r="H209" s="337" t="s">
        <v>2614</v>
      </c>
      <c r="I209" s="337"/>
      <c r="J209" s="337"/>
      <c r="K209" s="284"/>
    </row>
    <row r="210" spans="2:11" ht="15" customHeight="1">
      <c r="B210" s="283"/>
      <c r="C210" s="251"/>
      <c r="D210" s="251"/>
      <c r="E210" s="251"/>
      <c r="F210" s="244" t="s">
        <v>2615</v>
      </c>
      <c r="G210" s="230"/>
      <c r="H210" s="337" t="s">
        <v>2775</v>
      </c>
      <c r="I210" s="337"/>
      <c r="J210" s="337"/>
      <c r="K210" s="284"/>
    </row>
    <row r="211" spans="2:11" ht="15" customHeight="1">
      <c r="B211" s="283"/>
      <c r="C211" s="251"/>
      <c r="D211" s="251"/>
      <c r="E211" s="251"/>
      <c r="F211" s="285"/>
      <c r="G211" s="230"/>
      <c r="H211" s="286"/>
      <c r="I211" s="286"/>
      <c r="J211" s="286"/>
      <c r="K211" s="284"/>
    </row>
    <row r="212" spans="2:11" ht="15" customHeight="1">
      <c r="B212" s="283"/>
      <c r="C212" s="225" t="s">
        <v>2737</v>
      </c>
      <c r="D212" s="251"/>
      <c r="E212" s="251"/>
      <c r="F212" s="244">
        <v>1</v>
      </c>
      <c r="G212" s="230"/>
      <c r="H212" s="337" t="s">
        <v>2776</v>
      </c>
      <c r="I212" s="337"/>
      <c r="J212" s="337"/>
      <c r="K212" s="284"/>
    </row>
    <row r="213" spans="2:11" ht="15" customHeight="1">
      <c r="B213" s="283"/>
      <c r="C213" s="251"/>
      <c r="D213" s="251"/>
      <c r="E213" s="251"/>
      <c r="F213" s="244">
        <v>2</v>
      </c>
      <c r="G213" s="230"/>
      <c r="H213" s="337" t="s">
        <v>2777</v>
      </c>
      <c r="I213" s="337"/>
      <c r="J213" s="337"/>
      <c r="K213" s="284"/>
    </row>
    <row r="214" spans="2:11" ht="15" customHeight="1">
      <c r="B214" s="283"/>
      <c r="C214" s="251"/>
      <c r="D214" s="251"/>
      <c r="E214" s="251"/>
      <c r="F214" s="244">
        <v>3</v>
      </c>
      <c r="G214" s="230"/>
      <c r="H214" s="337" t="s">
        <v>2778</v>
      </c>
      <c r="I214" s="337"/>
      <c r="J214" s="337"/>
      <c r="K214" s="284"/>
    </row>
    <row r="215" spans="2:11" ht="15" customHeight="1">
      <c r="B215" s="283"/>
      <c r="C215" s="251"/>
      <c r="D215" s="251"/>
      <c r="E215" s="251"/>
      <c r="F215" s="244">
        <v>4</v>
      </c>
      <c r="G215" s="230"/>
      <c r="H215" s="337" t="s">
        <v>2779</v>
      </c>
      <c r="I215" s="337"/>
      <c r="J215" s="337"/>
      <c r="K215" s="284"/>
    </row>
    <row r="216" spans="2:11" ht="12.75" customHeight="1">
      <c r="B216" s="287"/>
      <c r="C216" s="288"/>
      <c r="D216" s="288"/>
      <c r="E216" s="288"/>
      <c r="F216" s="288"/>
      <c r="G216" s="288"/>
      <c r="H216" s="288"/>
      <c r="I216" s="288"/>
      <c r="J216" s="288"/>
      <c r="K216" s="289"/>
    </row>
  </sheetData>
  <sheetProtection formatCells="0" formatColumns="0" formatRows="0" insertColumns="0" insertRows="0" insertHyperlinks="0" deleteColumns="0" deleteRows="0" sort="0" autoFilter="0" pivotTables="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10"/>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88</v>
      </c>
    </row>
    <row r="3" spans="1:70" ht="6.95" customHeight="1">
      <c r="B3" s="25"/>
      <c r="C3" s="26"/>
      <c r="D3" s="26"/>
      <c r="E3" s="26"/>
      <c r="F3" s="26"/>
      <c r="G3" s="26"/>
      <c r="H3" s="26"/>
      <c r="I3" s="26"/>
      <c r="J3" s="26"/>
      <c r="K3" s="27"/>
      <c r="AT3" s="24"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s="1" customFormat="1">
      <c r="B8" s="39"/>
      <c r="C8" s="40"/>
      <c r="D8" s="36" t="s">
        <v>141</v>
      </c>
      <c r="E8" s="40"/>
      <c r="F8" s="40"/>
      <c r="G8" s="40"/>
      <c r="H8" s="40"/>
      <c r="I8" s="40"/>
      <c r="J8" s="40"/>
      <c r="K8" s="43"/>
    </row>
    <row r="9" spans="1:70" s="1" customFormat="1" ht="36.950000000000003" customHeight="1">
      <c r="B9" s="39"/>
      <c r="C9" s="40"/>
      <c r="D9" s="40"/>
      <c r="E9" s="329" t="s">
        <v>142</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89</v>
      </c>
      <c r="G11" s="40"/>
      <c r="H11" s="40"/>
      <c r="I11" s="36" t="s">
        <v>21</v>
      </c>
      <c r="J11" s="34" t="s">
        <v>143</v>
      </c>
      <c r="K11" s="43"/>
    </row>
    <row r="12" spans="1:70" s="1" customFormat="1" ht="14.45" customHeight="1">
      <c r="B12" s="39"/>
      <c r="C12" s="40"/>
      <c r="D12" s="36" t="s">
        <v>23</v>
      </c>
      <c r="E12" s="40"/>
      <c r="F12" s="34" t="s">
        <v>24</v>
      </c>
      <c r="G12" s="40"/>
      <c r="H12" s="40"/>
      <c r="I12" s="36" t="s">
        <v>25</v>
      </c>
      <c r="J12" s="107" t="str">
        <f>'Rekapitulace stavby'!AN8</f>
        <v>5. 3. 2018</v>
      </c>
      <c r="K12" s="43"/>
    </row>
    <row r="13" spans="1:70" s="1" customFormat="1" ht="21.75" customHeight="1">
      <c r="B13" s="39"/>
      <c r="C13" s="40"/>
      <c r="D13" s="33" t="s">
        <v>27</v>
      </c>
      <c r="E13" s="40"/>
      <c r="F13" s="37" t="s">
        <v>28</v>
      </c>
      <c r="G13" s="40"/>
      <c r="H13" s="40"/>
      <c r="I13" s="33" t="s">
        <v>29</v>
      </c>
      <c r="J13" s="37" t="s">
        <v>144</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ROUND(J80,2)</f>
        <v>1241371</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ROUND(SUM(BE80:BE109), 2)</f>
        <v>1241371</v>
      </c>
      <c r="G30" s="40"/>
      <c r="H30" s="40"/>
      <c r="I30" s="115">
        <v>0.21</v>
      </c>
      <c r="J30" s="114">
        <f>ROUND(ROUND((SUM(BE80:BE109)), 2)*I30, 2)</f>
        <v>260687.91</v>
      </c>
      <c r="K30" s="43"/>
    </row>
    <row r="31" spans="2:11" s="1" customFormat="1" ht="14.45" customHeight="1">
      <c r="B31" s="39"/>
      <c r="C31" s="40"/>
      <c r="D31" s="40"/>
      <c r="E31" s="47" t="s">
        <v>51</v>
      </c>
      <c r="F31" s="114">
        <f>ROUND(SUM(BF80:BF109), 2)</f>
        <v>0</v>
      </c>
      <c r="G31" s="40"/>
      <c r="H31" s="40"/>
      <c r="I31" s="115">
        <v>0.15</v>
      </c>
      <c r="J31" s="114">
        <f>ROUND(ROUND((SUM(BF80:BF109)), 2)*I31, 2)</f>
        <v>0</v>
      </c>
      <c r="K31" s="43"/>
    </row>
    <row r="32" spans="2:11" s="1" customFormat="1" ht="14.45" hidden="1" customHeight="1">
      <c r="B32" s="39"/>
      <c r="C32" s="40"/>
      <c r="D32" s="40"/>
      <c r="E32" s="47" t="s">
        <v>52</v>
      </c>
      <c r="F32" s="114">
        <f>ROUND(SUM(BG80:BG109), 2)</f>
        <v>0</v>
      </c>
      <c r="G32" s="40"/>
      <c r="H32" s="40"/>
      <c r="I32" s="115">
        <v>0.21</v>
      </c>
      <c r="J32" s="114">
        <v>0</v>
      </c>
      <c r="K32" s="43"/>
    </row>
    <row r="33" spans="2:11" s="1" customFormat="1" ht="14.45" hidden="1" customHeight="1">
      <c r="B33" s="39"/>
      <c r="C33" s="40"/>
      <c r="D33" s="40"/>
      <c r="E33" s="47" t="s">
        <v>53</v>
      </c>
      <c r="F33" s="114">
        <f>ROUND(SUM(BH80:BH109), 2)</f>
        <v>0</v>
      </c>
      <c r="G33" s="40"/>
      <c r="H33" s="40"/>
      <c r="I33" s="115">
        <v>0.15</v>
      </c>
      <c r="J33" s="114">
        <v>0</v>
      </c>
      <c r="K33" s="43"/>
    </row>
    <row r="34" spans="2:11" s="1" customFormat="1" ht="14.45" hidden="1" customHeight="1">
      <c r="B34" s="39"/>
      <c r="C34" s="40"/>
      <c r="D34" s="40"/>
      <c r="E34" s="47" t="s">
        <v>54</v>
      </c>
      <c r="F34" s="114">
        <f>ROUND(SUM(BI80:BI109),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1502058.91</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145</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Holašovice</v>
      </c>
      <c r="F45" s="328"/>
      <c r="G45" s="328"/>
      <c r="H45" s="328"/>
      <c r="I45" s="40"/>
      <c r="J45" s="40"/>
      <c r="K45" s="43"/>
    </row>
    <row r="46" spans="2:11" s="1" customFormat="1" ht="14.45" customHeight="1">
      <c r="B46" s="39"/>
      <c r="C46" s="36" t="s">
        <v>141</v>
      </c>
      <c r="D46" s="40"/>
      <c r="E46" s="40"/>
      <c r="F46" s="40"/>
      <c r="G46" s="40"/>
      <c r="H46" s="40"/>
      <c r="I46" s="40"/>
      <c r="J46" s="40"/>
      <c r="K46" s="43"/>
    </row>
    <row r="47" spans="2:11" s="1" customFormat="1" ht="17.25" customHeight="1">
      <c r="B47" s="39"/>
      <c r="C47" s="40"/>
      <c r="D47" s="40"/>
      <c r="E47" s="329" t="str">
        <f>E9</f>
        <v>VRN-00 - Vedlejší rozpočtové náklady</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Obec Holašovice</v>
      </c>
      <c r="G49" s="40"/>
      <c r="H49" s="40"/>
      <c r="I49" s="36" t="s">
        <v>25</v>
      </c>
      <c r="J49" s="107" t="str">
        <f>IF(J12="","",J12)</f>
        <v>5. 3. 2018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146</v>
      </c>
      <c r="D54" s="116"/>
      <c r="E54" s="116"/>
      <c r="F54" s="116"/>
      <c r="G54" s="116"/>
      <c r="H54" s="116"/>
      <c r="I54" s="116"/>
      <c r="J54" s="124" t="s">
        <v>147</v>
      </c>
      <c r="K54" s="125"/>
    </row>
    <row r="55" spans="2:47" s="1" customFormat="1" ht="10.35" customHeight="1">
      <c r="B55" s="39"/>
      <c r="C55" s="40"/>
      <c r="D55" s="40"/>
      <c r="E55" s="40"/>
      <c r="F55" s="40"/>
      <c r="G55" s="40"/>
      <c r="H55" s="40"/>
      <c r="I55" s="40"/>
      <c r="J55" s="40"/>
      <c r="K55" s="43"/>
    </row>
    <row r="56" spans="2:47" s="1" customFormat="1" ht="29.25" customHeight="1">
      <c r="B56" s="39"/>
      <c r="C56" s="126" t="s">
        <v>148</v>
      </c>
      <c r="D56" s="40"/>
      <c r="E56" s="40"/>
      <c r="F56" s="40"/>
      <c r="G56" s="40"/>
      <c r="H56" s="40"/>
      <c r="I56" s="40"/>
      <c r="J56" s="113">
        <f>J80</f>
        <v>1241371</v>
      </c>
      <c r="K56" s="43"/>
      <c r="AU56" s="24" t="s">
        <v>149</v>
      </c>
    </row>
    <row r="57" spans="2:47" s="8" customFormat="1" ht="24.95" customHeight="1">
      <c r="B57" s="127"/>
      <c r="C57" s="128"/>
      <c r="D57" s="129" t="s">
        <v>150</v>
      </c>
      <c r="E57" s="130"/>
      <c r="F57" s="130"/>
      <c r="G57" s="130"/>
      <c r="H57" s="130"/>
      <c r="I57" s="130"/>
      <c r="J57" s="131">
        <f>J81</f>
        <v>1241371</v>
      </c>
      <c r="K57" s="132"/>
    </row>
    <row r="58" spans="2:47" s="9" customFormat="1" ht="19.899999999999999" customHeight="1">
      <c r="B58" s="133"/>
      <c r="C58" s="134"/>
      <c r="D58" s="135" t="s">
        <v>151</v>
      </c>
      <c r="E58" s="136"/>
      <c r="F58" s="136"/>
      <c r="G58" s="136"/>
      <c r="H58" s="136"/>
      <c r="I58" s="136"/>
      <c r="J58" s="137">
        <f>J82</f>
        <v>553558</v>
      </c>
      <c r="K58" s="138"/>
    </row>
    <row r="59" spans="2:47" s="9" customFormat="1" ht="19.899999999999999" customHeight="1">
      <c r="B59" s="133"/>
      <c r="C59" s="134"/>
      <c r="D59" s="135" t="s">
        <v>152</v>
      </c>
      <c r="E59" s="136"/>
      <c r="F59" s="136"/>
      <c r="G59" s="136"/>
      <c r="H59" s="136"/>
      <c r="I59" s="136"/>
      <c r="J59" s="137">
        <f>J104</f>
        <v>667813</v>
      </c>
      <c r="K59" s="138"/>
    </row>
    <row r="60" spans="2:47" s="9" customFormat="1" ht="19.899999999999999" customHeight="1">
      <c r="B60" s="133"/>
      <c r="C60" s="134"/>
      <c r="D60" s="135" t="s">
        <v>153</v>
      </c>
      <c r="E60" s="136"/>
      <c r="F60" s="136"/>
      <c r="G60" s="136"/>
      <c r="H60" s="136"/>
      <c r="I60" s="136"/>
      <c r="J60" s="137">
        <f>J107</f>
        <v>20000</v>
      </c>
      <c r="K60" s="138"/>
    </row>
    <row r="61" spans="2:47" s="1" customFormat="1" ht="21.75" customHeight="1">
      <c r="B61" s="39"/>
      <c r="C61" s="40"/>
      <c r="D61" s="40"/>
      <c r="E61" s="40"/>
      <c r="F61" s="40"/>
      <c r="G61" s="40"/>
      <c r="H61" s="40"/>
      <c r="I61" s="40"/>
      <c r="J61" s="40"/>
      <c r="K61" s="43"/>
    </row>
    <row r="62" spans="2:47" s="1" customFormat="1" ht="6.95" customHeight="1">
      <c r="B62" s="54"/>
      <c r="C62" s="55"/>
      <c r="D62" s="55"/>
      <c r="E62" s="55"/>
      <c r="F62" s="55"/>
      <c r="G62" s="55"/>
      <c r="H62" s="55"/>
      <c r="I62" s="55"/>
      <c r="J62" s="55"/>
      <c r="K62" s="56"/>
    </row>
    <row r="66" spans="2:63" s="1" customFormat="1" ht="6.95" customHeight="1">
      <c r="B66" s="57"/>
      <c r="C66" s="58"/>
      <c r="D66" s="58"/>
      <c r="E66" s="58"/>
      <c r="F66" s="58"/>
      <c r="G66" s="58"/>
      <c r="H66" s="58"/>
      <c r="I66" s="58"/>
      <c r="J66" s="58"/>
      <c r="K66" s="58"/>
      <c r="L66" s="39"/>
    </row>
    <row r="67" spans="2:63" s="1" customFormat="1" ht="36.950000000000003" customHeight="1">
      <c r="B67" s="39"/>
      <c r="C67" s="59" t="s">
        <v>154</v>
      </c>
      <c r="L67" s="39"/>
    </row>
    <row r="68" spans="2:63" s="1" customFormat="1" ht="6.95" customHeight="1">
      <c r="B68" s="39"/>
      <c r="L68" s="39"/>
    </row>
    <row r="69" spans="2:63" s="1" customFormat="1" ht="14.45" customHeight="1">
      <c r="B69" s="39"/>
      <c r="C69" s="61" t="s">
        <v>17</v>
      </c>
      <c r="L69" s="39"/>
    </row>
    <row r="70" spans="2:63" s="1" customFormat="1" ht="16.5" customHeight="1">
      <c r="B70" s="39"/>
      <c r="E70" s="332" t="str">
        <f>E7</f>
        <v>Kanalizace a ČOV Holašovice</v>
      </c>
      <c r="F70" s="333"/>
      <c r="G70" s="333"/>
      <c r="H70" s="333"/>
      <c r="L70" s="39"/>
    </row>
    <row r="71" spans="2:63" s="1" customFormat="1" ht="14.45" customHeight="1">
      <c r="B71" s="39"/>
      <c r="C71" s="61" t="s">
        <v>141</v>
      </c>
      <c r="L71" s="39"/>
    </row>
    <row r="72" spans="2:63" s="1" customFormat="1" ht="17.25" customHeight="1">
      <c r="B72" s="39"/>
      <c r="E72" s="304" t="str">
        <f>E9</f>
        <v>VRN-00 - Vedlejší rozpočtové náklady</v>
      </c>
      <c r="F72" s="334"/>
      <c r="G72" s="334"/>
      <c r="H72" s="334"/>
      <c r="L72" s="39"/>
    </row>
    <row r="73" spans="2:63" s="1" customFormat="1" ht="6.95" customHeight="1">
      <c r="B73" s="39"/>
      <c r="L73" s="39"/>
    </row>
    <row r="74" spans="2:63" s="1" customFormat="1" ht="18" customHeight="1">
      <c r="B74" s="39"/>
      <c r="C74" s="61" t="s">
        <v>23</v>
      </c>
      <c r="F74" s="139" t="str">
        <f>F12</f>
        <v>Obec Holašovice</v>
      </c>
      <c r="I74" s="61" t="s">
        <v>25</v>
      </c>
      <c r="J74" s="65" t="str">
        <f>IF(J12="","",J12)</f>
        <v>5. 3. 2018</v>
      </c>
      <c r="L74" s="39"/>
    </row>
    <row r="75" spans="2:63" s="1" customFormat="1" ht="6.95" customHeight="1">
      <c r="B75" s="39"/>
      <c r="L75" s="39"/>
    </row>
    <row r="76" spans="2:63" s="1" customFormat="1">
      <c r="B76" s="39"/>
      <c r="C76" s="61" t="s">
        <v>31</v>
      </c>
      <c r="F76" s="139" t="str">
        <f>E15</f>
        <v>Obec Jankov</v>
      </c>
      <c r="I76" s="61" t="s">
        <v>38</v>
      </c>
      <c r="J76" s="139" t="str">
        <f>E21</f>
        <v>VAK projekt s.r.o.</v>
      </c>
      <c r="L76" s="39"/>
    </row>
    <row r="77" spans="2:63" s="1" customFormat="1" ht="14.45" customHeight="1">
      <c r="B77" s="39"/>
      <c r="C77" s="61" t="s">
        <v>36</v>
      </c>
      <c r="F77" s="139" t="str">
        <f>IF(E18="","",E18)</f>
        <v xml:space="preserve"> </v>
      </c>
      <c r="L77" s="39"/>
    </row>
    <row r="78" spans="2:63" s="1" customFormat="1" ht="10.35" customHeight="1">
      <c r="B78" s="39"/>
      <c r="L78" s="39"/>
    </row>
    <row r="79" spans="2:63" s="10" customFormat="1" ht="29.25" customHeight="1">
      <c r="B79" s="140"/>
      <c r="C79" s="141" t="s">
        <v>155</v>
      </c>
      <c r="D79" s="142" t="s">
        <v>64</v>
      </c>
      <c r="E79" s="142" t="s">
        <v>60</v>
      </c>
      <c r="F79" s="142" t="s">
        <v>156</v>
      </c>
      <c r="G79" s="142" t="s">
        <v>157</v>
      </c>
      <c r="H79" s="142" t="s">
        <v>158</v>
      </c>
      <c r="I79" s="142" t="s">
        <v>159</v>
      </c>
      <c r="J79" s="142" t="s">
        <v>147</v>
      </c>
      <c r="K79" s="143" t="s">
        <v>160</v>
      </c>
      <c r="L79" s="140"/>
      <c r="M79" s="71" t="s">
        <v>161</v>
      </c>
      <c r="N79" s="72" t="s">
        <v>49</v>
      </c>
      <c r="O79" s="72" t="s">
        <v>162</v>
      </c>
      <c r="P79" s="72" t="s">
        <v>163</v>
      </c>
      <c r="Q79" s="72" t="s">
        <v>164</v>
      </c>
      <c r="R79" s="72" t="s">
        <v>165</v>
      </c>
      <c r="S79" s="72" t="s">
        <v>166</v>
      </c>
      <c r="T79" s="73" t="s">
        <v>167</v>
      </c>
    </row>
    <row r="80" spans="2:63" s="1" customFormat="1" ht="29.25" customHeight="1">
      <c r="B80" s="39"/>
      <c r="C80" s="75" t="s">
        <v>148</v>
      </c>
      <c r="J80" s="144">
        <f>BK80</f>
        <v>1241371</v>
      </c>
      <c r="L80" s="39"/>
      <c r="M80" s="74"/>
      <c r="N80" s="66"/>
      <c r="O80" s="66"/>
      <c r="P80" s="145">
        <f>P81</f>
        <v>0</v>
      </c>
      <c r="Q80" s="66"/>
      <c r="R80" s="145">
        <f>R81</f>
        <v>0</v>
      </c>
      <c r="S80" s="66"/>
      <c r="T80" s="146">
        <f>T81</f>
        <v>0</v>
      </c>
      <c r="AT80" s="24" t="s">
        <v>78</v>
      </c>
      <c r="AU80" s="24" t="s">
        <v>149</v>
      </c>
      <c r="BK80" s="147">
        <f>BK81</f>
        <v>1241371</v>
      </c>
    </row>
    <row r="81" spans="2:65" s="11" customFormat="1" ht="37.35" customHeight="1">
      <c r="B81" s="148"/>
      <c r="D81" s="149" t="s">
        <v>78</v>
      </c>
      <c r="E81" s="150" t="s">
        <v>168</v>
      </c>
      <c r="F81" s="150" t="s">
        <v>85</v>
      </c>
      <c r="J81" s="151">
        <f>BK81</f>
        <v>1241371</v>
      </c>
      <c r="L81" s="148"/>
      <c r="M81" s="152"/>
      <c r="N81" s="153"/>
      <c r="O81" s="153"/>
      <c r="P81" s="154">
        <f>P82+P104+P107</f>
        <v>0</v>
      </c>
      <c r="Q81" s="153"/>
      <c r="R81" s="154">
        <f>R82+R104+R107</f>
        <v>0</v>
      </c>
      <c r="S81" s="153"/>
      <c r="T81" s="155">
        <f>T82+T104+T107</f>
        <v>0</v>
      </c>
      <c r="AR81" s="149" t="s">
        <v>169</v>
      </c>
      <c r="AT81" s="156" t="s">
        <v>78</v>
      </c>
      <c r="AU81" s="156" t="s">
        <v>79</v>
      </c>
      <c r="AY81" s="149" t="s">
        <v>170</v>
      </c>
      <c r="BK81" s="157">
        <f>BK82+BK104+BK107</f>
        <v>1241371</v>
      </c>
    </row>
    <row r="82" spans="2:65" s="11" customFormat="1" ht="19.899999999999999" customHeight="1">
      <c r="B82" s="148"/>
      <c r="D82" s="149" t="s">
        <v>78</v>
      </c>
      <c r="E82" s="158" t="s">
        <v>171</v>
      </c>
      <c r="F82" s="158" t="s">
        <v>172</v>
      </c>
      <c r="J82" s="159">
        <f>BK82</f>
        <v>553558</v>
      </c>
      <c r="L82" s="148"/>
      <c r="M82" s="152"/>
      <c r="N82" s="153"/>
      <c r="O82" s="153"/>
      <c r="P82" s="154">
        <f>SUM(P83:P103)</f>
        <v>0</v>
      </c>
      <c r="Q82" s="153"/>
      <c r="R82" s="154">
        <f>SUM(R83:R103)</f>
        <v>0</v>
      </c>
      <c r="S82" s="153"/>
      <c r="T82" s="155">
        <f>SUM(T83:T103)</f>
        <v>0</v>
      </c>
      <c r="AR82" s="149" t="s">
        <v>169</v>
      </c>
      <c r="AT82" s="156" t="s">
        <v>78</v>
      </c>
      <c r="AU82" s="156" t="s">
        <v>87</v>
      </c>
      <c r="AY82" s="149" t="s">
        <v>170</v>
      </c>
      <c r="BK82" s="157">
        <f>SUM(BK83:BK103)</f>
        <v>553558</v>
      </c>
    </row>
    <row r="83" spans="2:65" s="1" customFormat="1" ht="16.5" customHeight="1">
      <c r="B83" s="160"/>
      <c r="C83" s="161" t="s">
        <v>87</v>
      </c>
      <c r="D83" s="161" t="s">
        <v>173</v>
      </c>
      <c r="E83" s="162" t="s">
        <v>174</v>
      </c>
      <c r="F83" s="163" t="s">
        <v>175</v>
      </c>
      <c r="G83" s="164" t="s">
        <v>176</v>
      </c>
      <c r="H83" s="165">
        <v>1</v>
      </c>
      <c r="I83" s="166">
        <v>142803</v>
      </c>
      <c r="J83" s="166">
        <f>ROUND(I83*H83,2)</f>
        <v>142803</v>
      </c>
      <c r="K83" s="163" t="s">
        <v>177</v>
      </c>
      <c r="L83" s="39"/>
      <c r="M83" s="167" t="s">
        <v>5</v>
      </c>
      <c r="N83" s="168" t="s">
        <v>50</v>
      </c>
      <c r="O83" s="169">
        <v>0</v>
      </c>
      <c r="P83" s="169">
        <f>O83*H83</f>
        <v>0</v>
      </c>
      <c r="Q83" s="169">
        <v>0</v>
      </c>
      <c r="R83" s="169">
        <f>Q83*H83</f>
        <v>0</v>
      </c>
      <c r="S83" s="169">
        <v>0</v>
      </c>
      <c r="T83" s="170">
        <f>S83*H83</f>
        <v>0</v>
      </c>
      <c r="AR83" s="24" t="s">
        <v>178</v>
      </c>
      <c r="AT83" s="24" t="s">
        <v>173</v>
      </c>
      <c r="AU83" s="24" t="s">
        <v>90</v>
      </c>
      <c r="AY83" s="24" t="s">
        <v>170</v>
      </c>
      <c r="BE83" s="171">
        <f>IF(N83="základní",J83,0)</f>
        <v>142803</v>
      </c>
      <c r="BF83" s="171">
        <f>IF(N83="snížená",J83,0)</f>
        <v>0</v>
      </c>
      <c r="BG83" s="171">
        <f>IF(N83="zákl. přenesená",J83,0)</f>
        <v>0</v>
      </c>
      <c r="BH83" s="171">
        <f>IF(N83="sníž. přenesená",J83,0)</f>
        <v>0</v>
      </c>
      <c r="BI83" s="171">
        <f>IF(N83="nulová",J83,0)</f>
        <v>0</v>
      </c>
      <c r="BJ83" s="24" t="s">
        <v>87</v>
      </c>
      <c r="BK83" s="171">
        <f>ROUND(I83*H83,2)</f>
        <v>142803</v>
      </c>
      <c r="BL83" s="24" t="s">
        <v>178</v>
      </c>
      <c r="BM83" s="24" t="s">
        <v>179</v>
      </c>
    </row>
    <row r="84" spans="2:65" s="12" customFormat="1" ht="13.5">
      <c r="B84" s="172"/>
      <c r="D84" s="173" t="s">
        <v>180</v>
      </c>
      <c r="E84" s="174" t="s">
        <v>5</v>
      </c>
      <c r="F84" s="175" t="s">
        <v>87</v>
      </c>
      <c r="H84" s="176">
        <v>1</v>
      </c>
      <c r="L84" s="172"/>
      <c r="M84" s="177"/>
      <c r="N84" s="178"/>
      <c r="O84" s="178"/>
      <c r="P84" s="178"/>
      <c r="Q84" s="178"/>
      <c r="R84" s="178"/>
      <c r="S84" s="178"/>
      <c r="T84" s="179"/>
      <c r="AT84" s="174" t="s">
        <v>180</v>
      </c>
      <c r="AU84" s="174" t="s">
        <v>90</v>
      </c>
      <c r="AV84" s="12" t="s">
        <v>90</v>
      </c>
      <c r="AW84" s="12" t="s">
        <v>42</v>
      </c>
      <c r="AX84" s="12" t="s">
        <v>87</v>
      </c>
      <c r="AY84" s="174" t="s">
        <v>170</v>
      </c>
    </row>
    <row r="85" spans="2:65" s="1" customFormat="1" ht="16.5" customHeight="1">
      <c r="B85" s="160"/>
      <c r="C85" s="161" t="s">
        <v>90</v>
      </c>
      <c r="D85" s="161" t="s">
        <v>173</v>
      </c>
      <c r="E85" s="162" t="s">
        <v>181</v>
      </c>
      <c r="F85" s="163" t="s">
        <v>182</v>
      </c>
      <c r="G85" s="164" t="s">
        <v>176</v>
      </c>
      <c r="H85" s="165">
        <v>1</v>
      </c>
      <c r="I85" s="166">
        <v>7500</v>
      </c>
      <c r="J85" s="166">
        <f>ROUND(I85*H85,2)</f>
        <v>7500</v>
      </c>
      <c r="K85" s="163" t="s">
        <v>177</v>
      </c>
      <c r="L85" s="39"/>
      <c r="M85" s="167" t="s">
        <v>5</v>
      </c>
      <c r="N85" s="168" t="s">
        <v>50</v>
      </c>
      <c r="O85" s="169">
        <v>0</v>
      </c>
      <c r="P85" s="169">
        <f>O85*H85</f>
        <v>0</v>
      </c>
      <c r="Q85" s="169">
        <v>0</v>
      </c>
      <c r="R85" s="169">
        <f>Q85*H85</f>
        <v>0</v>
      </c>
      <c r="S85" s="169">
        <v>0</v>
      </c>
      <c r="T85" s="170">
        <f>S85*H85</f>
        <v>0</v>
      </c>
      <c r="AR85" s="24" t="s">
        <v>178</v>
      </c>
      <c r="AT85" s="24" t="s">
        <v>173</v>
      </c>
      <c r="AU85" s="24" t="s">
        <v>90</v>
      </c>
      <c r="AY85" s="24" t="s">
        <v>170</v>
      </c>
      <c r="BE85" s="171">
        <f>IF(N85="základní",J85,0)</f>
        <v>7500</v>
      </c>
      <c r="BF85" s="171">
        <f>IF(N85="snížená",J85,0)</f>
        <v>0</v>
      </c>
      <c r="BG85" s="171">
        <f>IF(N85="zákl. přenesená",J85,0)</f>
        <v>0</v>
      </c>
      <c r="BH85" s="171">
        <f>IF(N85="sníž. přenesená",J85,0)</f>
        <v>0</v>
      </c>
      <c r="BI85" s="171">
        <f>IF(N85="nulová",J85,0)</f>
        <v>0</v>
      </c>
      <c r="BJ85" s="24" t="s">
        <v>87</v>
      </c>
      <c r="BK85" s="171">
        <f>ROUND(I85*H85,2)</f>
        <v>7500</v>
      </c>
      <c r="BL85" s="24" t="s">
        <v>178</v>
      </c>
      <c r="BM85" s="24" t="s">
        <v>183</v>
      </c>
    </row>
    <row r="86" spans="2:65" s="1" customFormat="1" ht="40.5">
      <c r="B86" s="39"/>
      <c r="D86" s="173" t="s">
        <v>184</v>
      </c>
      <c r="F86" s="180" t="s">
        <v>185</v>
      </c>
      <c r="L86" s="39"/>
      <c r="M86" s="181"/>
      <c r="N86" s="40"/>
      <c r="O86" s="40"/>
      <c r="P86" s="40"/>
      <c r="Q86" s="40"/>
      <c r="R86" s="40"/>
      <c r="S86" s="40"/>
      <c r="T86" s="68"/>
      <c r="AT86" s="24" t="s">
        <v>184</v>
      </c>
      <c r="AU86" s="24" t="s">
        <v>90</v>
      </c>
    </row>
    <row r="87" spans="2:65" s="1" customFormat="1" ht="16.5" customHeight="1">
      <c r="B87" s="160"/>
      <c r="C87" s="161" t="s">
        <v>186</v>
      </c>
      <c r="D87" s="161" t="s">
        <v>173</v>
      </c>
      <c r="E87" s="162" t="s">
        <v>187</v>
      </c>
      <c r="F87" s="163" t="s">
        <v>188</v>
      </c>
      <c r="G87" s="164" t="s">
        <v>176</v>
      </c>
      <c r="H87" s="165">
        <v>1</v>
      </c>
      <c r="I87" s="166">
        <v>5000</v>
      </c>
      <c r="J87" s="166">
        <f>ROUND(I87*H87,2)</f>
        <v>5000</v>
      </c>
      <c r="K87" s="163" t="s">
        <v>177</v>
      </c>
      <c r="L87" s="39"/>
      <c r="M87" s="167" t="s">
        <v>5</v>
      </c>
      <c r="N87" s="168" t="s">
        <v>50</v>
      </c>
      <c r="O87" s="169">
        <v>0</v>
      </c>
      <c r="P87" s="169">
        <f>O87*H87</f>
        <v>0</v>
      </c>
      <c r="Q87" s="169">
        <v>0</v>
      </c>
      <c r="R87" s="169">
        <f>Q87*H87</f>
        <v>0</v>
      </c>
      <c r="S87" s="169">
        <v>0</v>
      </c>
      <c r="T87" s="170">
        <f>S87*H87</f>
        <v>0</v>
      </c>
      <c r="AR87" s="24" t="s">
        <v>178</v>
      </c>
      <c r="AT87" s="24" t="s">
        <v>173</v>
      </c>
      <c r="AU87" s="24" t="s">
        <v>90</v>
      </c>
      <c r="AY87" s="24" t="s">
        <v>170</v>
      </c>
      <c r="BE87" s="171">
        <f>IF(N87="základní",J87,0)</f>
        <v>5000</v>
      </c>
      <c r="BF87" s="171">
        <f>IF(N87="snížená",J87,0)</f>
        <v>0</v>
      </c>
      <c r="BG87" s="171">
        <f>IF(N87="zákl. přenesená",J87,0)</f>
        <v>0</v>
      </c>
      <c r="BH87" s="171">
        <f>IF(N87="sníž. přenesená",J87,0)</f>
        <v>0</v>
      </c>
      <c r="BI87" s="171">
        <f>IF(N87="nulová",J87,0)</f>
        <v>0</v>
      </c>
      <c r="BJ87" s="24" t="s">
        <v>87</v>
      </c>
      <c r="BK87" s="171">
        <f>ROUND(I87*H87,2)</f>
        <v>5000</v>
      </c>
      <c r="BL87" s="24" t="s">
        <v>178</v>
      </c>
      <c r="BM87" s="24" t="s">
        <v>189</v>
      </c>
    </row>
    <row r="88" spans="2:65" s="1" customFormat="1" ht="16.5" customHeight="1">
      <c r="B88" s="160"/>
      <c r="C88" s="161" t="s">
        <v>190</v>
      </c>
      <c r="D88" s="161" t="s">
        <v>173</v>
      </c>
      <c r="E88" s="162" t="s">
        <v>191</v>
      </c>
      <c r="F88" s="163" t="s">
        <v>192</v>
      </c>
      <c r="G88" s="164" t="s">
        <v>176</v>
      </c>
      <c r="H88" s="165">
        <v>1</v>
      </c>
      <c r="I88" s="166">
        <v>2500</v>
      </c>
      <c r="J88" s="166">
        <f>ROUND(I88*H88,2)</f>
        <v>2500</v>
      </c>
      <c r="K88" s="163" t="s">
        <v>177</v>
      </c>
      <c r="L88" s="39"/>
      <c r="M88" s="167" t="s">
        <v>5</v>
      </c>
      <c r="N88" s="168" t="s">
        <v>50</v>
      </c>
      <c r="O88" s="169">
        <v>0</v>
      </c>
      <c r="P88" s="169">
        <f>O88*H88</f>
        <v>0</v>
      </c>
      <c r="Q88" s="169">
        <v>0</v>
      </c>
      <c r="R88" s="169">
        <f>Q88*H88</f>
        <v>0</v>
      </c>
      <c r="S88" s="169">
        <v>0</v>
      </c>
      <c r="T88" s="170">
        <f>S88*H88</f>
        <v>0</v>
      </c>
      <c r="AR88" s="24" t="s">
        <v>178</v>
      </c>
      <c r="AT88" s="24" t="s">
        <v>173</v>
      </c>
      <c r="AU88" s="24" t="s">
        <v>90</v>
      </c>
      <c r="AY88" s="24" t="s">
        <v>170</v>
      </c>
      <c r="BE88" s="171">
        <f>IF(N88="základní",J88,0)</f>
        <v>2500</v>
      </c>
      <c r="BF88" s="171">
        <f>IF(N88="snížená",J88,0)</f>
        <v>0</v>
      </c>
      <c r="BG88" s="171">
        <f>IF(N88="zákl. přenesená",J88,0)</f>
        <v>0</v>
      </c>
      <c r="BH88" s="171">
        <f>IF(N88="sníž. přenesená",J88,0)</f>
        <v>0</v>
      </c>
      <c r="BI88" s="171">
        <f>IF(N88="nulová",J88,0)</f>
        <v>0</v>
      </c>
      <c r="BJ88" s="24" t="s">
        <v>87</v>
      </c>
      <c r="BK88" s="171">
        <f>ROUND(I88*H88,2)</f>
        <v>2500</v>
      </c>
      <c r="BL88" s="24" t="s">
        <v>178</v>
      </c>
      <c r="BM88" s="24" t="s">
        <v>193</v>
      </c>
    </row>
    <row r="89" spans="2:65" s="1" customFormat="1" ht="16.5" customHeight="1">
      <c r="B89" s="160"/>
      <c r="C89" s="161" t="s">
        <v>169</v>
      </c>
      <c r="D89" s="161" t="s">
        <v>173</v>
      </c>
      <c r="E89" s="162" t="s">
        <v>194</v>
      </c>
      <c r="F89" s="163" t="s">
        <v>195</v>
      </c>
      <c r="G89" s="164" t="s">
        <v>176</v>
      </c>
      <c r="H89" s="165">
        <v>1</v>
      </c>
      <c r="I89" s="166">
        <v>10000</v>
      </c>
      <c r="J89" s="166">
        <f>ROUND(I89*H89,2)</f>
        <v>10000</v>
      </c>
      <c r="K89" s="163" t="s">
        <v>177</v>
      </c>
      <c r="L89" s="39"/>
      <c r="M89" s="167" t="s">
        <v>5</v>
      </c>
      <c r="N89" s="168" t="s">
        <v>50</v>
      </c>
      <c r="O89" s="169">
        <v>0</v>
      </c>
      <c r="P89" s="169">
        <f>O89*H89</f>
        <v>0</v>
      </c>
      <c r="Q89" s="169">
        <v>0</v>
      </c>
      <c r="R89" s="169">
        <f>Q89*H89</f>
        <v>0</v>
      </c>
      <c r="S89" s="169">
        <v>0</v>
      </c>
      <c r="T89" s="170">
        <f>S89*H89</f>
        <v>0</v>
      </c>
      <c r="AR89" s="24" t="s">
        <v>178</v>
      </c>
      <c r="AT89" s="24" t="s">
        <v>173</v>
      </c>
      <c r="AU89" s="24" t="s">
        <v>90</v>
      </c>
      <c r="AY89" s="24" t="s">
        <v>170</v>
      </c>
      <c r="BE89" s="171">
        <f>IF(N89="základní",J89,0)</f>
        <v>10000</v>
      </c>
      <c r="BF89" s="171">
        <f>IF(N89="snížená",J89,0)</f>
        <v>0</v>
      </c>
      <c r="BG89" s="171">
        <f>IF(N89="zákl. přenesená",J89,0)</f>
        <v>0</v>
      </c>
      <c r="BH89" s="171">
        <f>IF(N89="sníž. přenesená",J89,0)</f>
        <v>0</v>
      </c>
      <c r="BI89" s="171">
        <f>IF(N89="nulová",J89,0)</f>
        <v>0</v>
      </c>
      <c r="BJ89" s="24" t="s">
        <v>87</v>
      </c>
      <c r="BK89" s="171">
        <f>ROUND(I89*H89,2)</f>
        <v>10000</v>
      </c>
      <c r="BL89" s="24" t="s">
        <v>178</v>
      </c>
      <c r="BM89" s="24" t="s">
        <v>196</v>
      </c>
    </row>
    <row r="90" spans="2:65" s="12" customFormat="1" ht="13.5">
      <c r="B90" s="172"/>
      <c r="D90" s="173" t="s">
        <v>180</v>
      </c>
      <c r="E90" s="174" t="s">
        <v>5</v>
      </c>
      <c r="F90" s="175" t="s">
        <v>87</v>
      </c>
      <c r="H90" s="176">
        <v>1</v>
      </c>
      <c r="L90" s="172"/>
      <c r="M90" s="177"/>
      <c r="N90" s="178"/>
      <c r="O90" s="178"/>
      <c r="P90" s="178"/>
      <c r="Q90" s="178"/>
      <c r="R90" s="178"/>
      <c r="S90" s="178"/>
      <c r="T90" s="179"/>
      <c r="AT90" s="174" t="s">
        <v>180</v>
      </c>
      <c r="AU90" s="174" t="s">
        <v>90</v>
      </c>
      <c r="AV90" s="12" t="s">
        <v>90</v>
      </c>
      <c r="AW90" s="12" t="s">
        <v>42</v>
      </c>
      <c r="AX90" s="12" t="s">
        <v>87</v>
      </c>
      <c r="AY90" s="174" t="s">
        <v>170</v>
      </c>
    </row>
    <row r="91" spans="2:65" s="1" customFormat="1" ht="16.5" customHeight="1">
      <c r="B91" s="160"/>
      <c r="C91" s="161" t="s">
        <v>197</v>
      </c>
      <c r="D91" s="161" t="s">
        <v>173</v>
      </c>
      <c r="E91" s="162" t="s">
        <v>198</v>
      </c>
      <c r="F91" s="163" t="s">
        <v>199</v>
      </c>
      <c r="G91" s="164" t="s">
        <v>176</v>
      </c>
      <c r="H91" s="165">
        <v>1</v>
      </c>
      <c r="I91" s="166">
        <v>500</v>
      </c>
      <c r="J91" s="166">
        <f>ROUND(I91*H91,2)</f>
        <v>500</v>
      </c>
      <c r="K91" s="163" t="s">
        <v>177</v>
      </c>
      <c r="L91" s="39"/>
      <c r="M91" s="167" t="s">
        <v>5</v>
      </c>
      <c r="N91" s="168" t="s">
        <v>50</v>
      </c>
      <c r="O91" s="169">
        <v>0</v>
      </c>
      <c r="P91" s="169">
        <f>O91*H91</f>
        <v>0</v>
      </c>
      <c r="Q91" s="169">
        <v>0</v>
      </c>
      <c r="R91" s="169">
        <f>Q91*H91</f>
        <v>0</v>
      </c>
      <c r="S91" s="169">
        <v>0</v>
      </c>
      <c r="T91" s="170">
        <f>S91*H91</f>
        <v>0</v>
      </c>
      <c r="AR91" s="24" t="s">
        <v>178</v>
      </c>
      <c r="AT91" s="24" t="s">
        <v>173</v>
      </c>
      <c r="AU91" s="24" t="s">
        <v>90</v>
      </c>
      <c r="AY91" s="24" t="s">
        <v>170</v>
      </c>
      <c r="BE91" s="171">
        <f>IF(N91="základní",J91,0)</f>
        <v>500</v>
      </c>
      <c r="BF91" s="171">
        <f>IF(N91="snížená",J91,0)</f>
        <v>0</v>
      </c>
      <c r="BG91" s="171">
        <f>IF(N91="zákl. přenesená",J91,0)</f>
        <v>0</v>
      </c>
      <c r="BH91" s="171">
        <f>IF(N91="sníž. přenesená",J91,0)</f>
        <v>0</v>
      </c>
      <c r="BI91" s="171">
        <f>IF(N91="nulová",J91,0)</f>
        <v>0</v>
      </c>
      <c r="BJ91" s="24" t="s">
        <v>87</v>
      </c>
      <c r="BK91" s="171">
        <f>ROUND(I91*H91,2)</f>
        <v>500</v>
      </c>
      <c r="BL91" s="24" t="s">
        <v>178</v>
      </c>
      <c r="BM91" s="24" t="s">
        <v>200</v>
      </c>
    </row>
    <row r="92" spans="2:65" s="1" customFormat="1" ht="27">
      <c r="B92" s="39"/>
      <c r="D92" s="173" t="s">
        <v>184</v>
      </c>
      <c r="F92" s="180" t="s">
        <v>201</v>
      </c>
      <c r="L92" s="39"/>
      <c r="M92" s="181"/>
      <c r="N92" s="40"/>
      <c r="O92" s="40"/>
      <c r="P92" s="40"/>
      <c r="Q92" s="40"/>
      <c r="R92" s="40"/>
      <c r="S92" s="40"/>
      <c r="T92" s="68"/>
      <c r="AT92" s="24" t="s">
        <v>184</v>
      </c>
      <c r="AU92" s="24" t="s">
        <v>90</v>
      </c>
    </row>
    <row r="93" spans="2:65" s="1" customFormat="1" ht="16.5" customHeight="1">
      <c r="B93" s="160"/>
      <c r="C93" s="161" t="s">
        <v>202</v>
      </c>
      <c r="D93" s="161" t="s">
        <v>173</v>
      </c>
      <c r="E93" s="162" t="s">
        <v>203</v>
      </c>
      <c r="F93" s="163" t="s">
        <v>204</v>
      </c>
      <c r="G93" s="164" t="s">
        <v>176</v>
      </c>
      <c r="H93" s="165">
        <v>1</v>
      </c>
      <c r="I93" s="166">
        <v>278255</v>
      </c>
      <c r="J93" s="166">
        <f>ROUND(I93*H93,2)</f>
        <v>278255</v>
      </c>
      <c r="K93" s="163" t="s">
        <v>177</v>
      </c>
      <c r="L93" s="39"/>
      <c r="M93" s="167" t="s">
        <v>5</v>
      </c>
      <c r="N93" s="168" t="s">
        <v>50</v>
      </c>
      <c r="O93" s="169">
        <v>0</v>
      </c>
      <c r="P93" s="169">
        <f>O93*H93</f>
        <v>0</v>
      </c>
      <c r="Q93" s="169">
        <v>0</v>
      </c>
      <c r="R93" s="169">
        <f>Q93*H93</f>
        <v>0</v>
      </c>
      <c r="S93" s="169">
        <v>0</v>
      </c>
      <c r="T93" s="170">
        <f>S93*H93</f>
        <v>0</v>
      </c>
      <c r="AR93" s="24" t="s">
        <v>178</v>
      </c>
      <c r="AT93" s="24" t="s">
        <v>173</v>
      </c>
      <c r="AU93" s="24" t="s">
        <v>90</v>
      </c>
      <c r="AY93" s="24" t="s">
        <v>170</v>
      </c>
      <c r="BE93" s="171">
        <f>IF(N93="základní",J93,0)</f>
        <v>278255</v>
      </c>
      <c r="BF93" s="171">
        <f>IF(N93="snížená",J93,0)</f>
        <v>0</v>
      </c>
      <c r="BG93" s="171">
        <f>IF(N93="zákl. přenesená",J93,0)</f>
        <v>0</v>
      </c>
      <c r="BH93" s="171">
        <f>IF(N93="sníž. přenesená",J93,0)</f>
        <v>0</v>
      </c>
      <c r="BI93" s="171">
        <f>IF(N93="nulová",J93,0)</f>
        <v>0</v>
      </c>
      <c r="BJ93" s="24" t="s">
        <v>87</v>
      </c>
      <c r="BK93" s="171">
        <f>ROUND(I93*H93,2)</f>
        <v>278255</v>
      </c>
      <c r="BL93" s="24" t="s">
        <v>178</v>
      </c>
      <c r="BM93" s="24" t="s">
        <v>205</v>
      </c>
    </row>
    <row r="94" spans="2:65" s="1" customFormat="1" ht="67.5">
      <c r="B94" s="39"/>
      <c r="D94" s="173" t="s">
        <v>184</v>
      </c>
      <c r="F94" s="180" t="s">
        <v>206</v>
      </c>
      <c r="L94" s="39"/>
      <c r="M94" s="181"/>
      <c r="N94" s="40"/>
      <c r="O94" s="40"/>
      <c r="P94" s="40"/>
      <c r="Q94" s="40"/>
      <c r="R94" s="40"/>
      <c r="S94" s="40"/>
      <c r="T94" s="68"/>
      <c r="AT94" s="24" t="s">
        <v>184</v>
      </c>
      <c r="AU94" s="24" t="s">
        <v>90</v>
      </c>
    </row>
    <row r="95" spans="2:65" s="12" customFormat="1" ht="13.5">
      <c r="B95" s="172"/>
      <c r="D95" s="173" t="s">
        <v>180</v>
      </c>
      <c r="E95" s="174" t="s">
        <v>5</v>
      </c>
      <c r="F95" s="175" t="s">
        <v>87</v>
      </c>
      <c r="H95" s="176">
        <v>1</v>
      </c>
      <c r="L95" s="172"/>
      <c r="M95" s="177"/>
      <c r="N95" s="178"/>
      <c r="O95" s="178"/>
      <c r="P95" s="178"/>
      <c r="Q95" s="178"/>
      <c r="R95" s="178"/>
      <c r="S95" s="178"/>
      <c r="T95" s="179"/>
      <c r="AT95" s="174" t="s">
        <v>180</v>
      </c>
      <c r="AU95" s="174" t="s">
        <v>90</v>
      </c>
      <c r="AV95" s="12" t="s">
        <v>90</v>
      </c>
      <c r="AW95" s="12" t="s">
        <v>42</v>
      </c>
      <c r="AX95" s="12" t="s">
        <v>87</v>
      </c>
      <c r="AY95" s="174" t="s">
        <v>170</v>
      </c>
    </row>
    <row r="96" spans="2:65" s="1" customFormat="1" ht="16.5" customHeight="1">
      <c r="B96" s="160"/>
      <c r="C96" s="161" t="s">
        <v>207</v>
      </c>
      <c r="D96" s="161" t="s">
        <v>173</v>
      </c>
      <c r="E96" s="162" t="s">
        <v>208</v>
      </c>
      <c r="F96" s="163" t="s">
        <v>209</v>
      </c>
      <c r="G96" s="164" t="s">
        <v>176</v>
      </c>
      <c r="H96" s="165">
        <v>1</v>
      </c>
      <c r="I96" s="166">
        <v>15000</v>
      </c>
      <c r="J96" s="166">
        <f>ROUND(I96*H96,2)</f>
        <v>15000</v>
      </c>
      <c r="K96" s="163" t="s">
        <v>177</v>
      </c>
      <c r="L96" s="39"/>
      <c r="M96" s="167" t="s">
        <v>5</v>
      </c>
      <c r="N96" s="168" t="s">
        <v>50</v>
      </c>
      <c r="O96" s="169">
        <v>0</v>
      </c>
      <c r="P96" s="169">
        <f>O96*H96</f>
        <v>0</v>
      </c>
      <c r="Q96" s="169">
        <v>0</v>
      </c>
      <c r="R96" s="169">
        <f>Q96*H96</f>
        <v>0</v>
      </c>
      <c r="S96" s="169">
        <v>0</v>
      </c>
      <c r="T96" s="170">
        <f>S96*H96</f>
        <v>0</v>
      </c>
      <c r="AR96" s="24" t="s">
        <v>178</v>
      </c>
      <c r="AT96" s="24" t="s">
        <v>173</v>
      </c>
      <c r="AU96" s="24" t="s">
        <v>90</v>
      </c>
      <c r="AY96" s="24" t="s">
        <v>170</v>
      </c>
      <c r="BE96" s="171">
        <f>IF(N96="základní",J96,0)</f>
        <v>15000</v>
      </c>
      <c r="BF96" s="171">
        <f>IF(N96="snížená",J96,0)</f>
        <v>0</v>
      </c>
      <c r="BG96" s="171">
        <f>IF(N96="zákl. přenesená",J96,0)</f>
        <v>0</v>
      </c>
      <c r="BH96" s="171">
        <f>IF(N96="sníž. přenesená",J96,0)</f>
        <v>0</v>
      </c>
      <c r="BI96" s="171">
        <f>IF(N96="nulová",J96,0)</f>
        <v>0</v>
      </c>
      <c r="BJ96" s="24" t="s">
        <v>87</v>
      </c>
      <c r="BK96" s="171">
        <f>ROUND(I96*H96,2)</f>
        <v>15000</v>
      </c>
      <c r="BL96" s="24" t="s">
        <v>178</v>
      </c>
      <c r="BM96" s="24" t="s">
        <v>210</v>
      </c>
    </row>
    <row r="97" spans="2:65" s="12" customFormat="1" ht="13.5">
      <c r="B97" s="172"/>
      <c r="D97" s="173" t="s">
        <v>180</v>
      </c>
      <c r="E97" s="174" t="s">
        <v>5</v>
      </c>
      <c r="F97" s="175" t="s">
        <v>87</v>
      </c>
      <c r="H97" s="176">
        <v>1</v>
      </c>
      <c r="L97" s="172"/>
      <c r="M97" s="177"/>
      <c r="N97" s="178"/>
      <c r="O97" s="178"/>
      <c r="P97" s="178"/>
      <c r="Q97" s="178"/>
      <c r="R97" s="178"/>
      <c r="S97" s="178"/>
      <c r="T97" s="179"/>
      <c r="AT97" s="174" t="s">
        <v>180</v>
      </c>
      <c r="AU97" s="174" t="s">
        <v>90</v>
      </c>
      <c r="AV97" s="12" t="s">
        <v>90</v>
      </c>
      <c r="AW97" s="12" t="s">
        <v>42</v>
      </c>
      <c r="AX97" s="12" t="s">
        <v>87</v>
      </c>
      <c r="AY97" s="174" t="s">
        <v>170</v>
      </c>
    </row>
    <row r="98" spans="2:65" s="1" customFormat="1" ht="16.5" customHeight="1">
      <c r="B98" s="160"/>
      <c r="C98" s="161" t="s">
        <v>211</v>
      </c>
      <c r="D98" s="161" t="s">
        <v>173</v>
      </c>
      <c r="E98" s="162" t="s">
        <v>212</v>
      </c>
      <c r="F98" s="163" t="s">
        <v>213</v>
      </c>
      <c r="G98" s="164" t="s">
        <v>176</v>
      </c>
      <c r="H98" s="165">
        <v>1</v>
      </c>
      <c r="I98" s="166">
        <v>2000</v>
      </c>
      <c r="J98" s="166">
        <f>ROUND(I98*H98,2)</f>
        <v>2000</v>
      </c>
      <c r="K98" s="163" t="s">
        <v>177</v>
      </c>
      <c r="L98" s="39"/>
      <c r="M98" s="167" t="s">
        <v>5</v>
      </c>
      <c r="N98" s="168" t="s">
        <v>50</v>
      </c>
      <c r="O98" s="169">
        <v>0</v>
      </c>
      <c r="P98" s="169">
        <f>O98*H98</f>
        <v>0</v>
      </c>
      <c r="Q98" s="169">
        <v>0</v>
      </c>
      <c r="R98" s="169">
        <f>Q98*H98</f>
        <v>0</v>
      </c>
      <c r="S98" s="169">
        <v>0</v>
      </c>
      <c r="T98" s="170">
        <f>S98*H98</f>
        <v>0</v>
      </c>
      <c r="AR98" s="24" t="s">
        <v>178</v>
      </c>
      <c r="AT98" s="24" t="s">
        <v>173</v>
      </c>
      <c r="AU98" s="24" t="s">
        <v>90</v>
      </c>
      <c r="AY98" s="24" t="s">
        <v>170</v>
      </c>
      <c r="BE98" s="171">
        <f>IF(N98="základní",J98,0)</f>
        <v>2000</v>
      </c>
      <c r="BF98" s="171">
        <f>IF(N98="snížená",J98,0)</f>
        <v>0</v>
      </c>
      <c r="BG98" s="171">
        <f>IF(N98="zákl. přenesená",J98,0)</f>
        <v>0</v>
      </c>
      <c r="BH98" s="171">
        <f>IF(N98="sníž. přenesená",J98,0)</f>
        <v>0</v>
      </c>
      <c r="BI98" s="171">
        <f>IF(N98="nulová",J98,0)</f>
        <v>0</v>
      </c>
      <c r="BJ98" s="24" t="s">
        <v>87</v>
      </c>
      <c r="BK98" s="171">
        <f>ROUND(I98*H98,2)</f>
        <v>2000</v>
      </c>
      <c r="BL98" s="24" t="s">
        <v>178</v>
      </c>
      <c r="BM98" s="24" t="s">
        <v>214</v>
      </c>
    </row>
    <row r="99" spans="2:65" s="12" customFormat="1" ht="13.5">
      <c r="B99" s="172"/>
      <c r="D99" s="173" t="s">
        <v>180</v>
      </c>
      <c r="E99" s="174" t="s">
        <v>5</v>
      </c>
      <c r="F99" s="175" t="s">
        <v>87</v>
      </c>
      <c r="H99" s="176">
        <v>1</v>
      </c>
      <c r="L99" s="172"/>
      <c r="M99" s="177"/>
      <c r="N99" s="178"/>
      <c r="O99" s="178"/>
      <c r="P99" s="178"/>
      <c r="Q99" s="178"/>
      <c r="R99" s="178"/>
      <c r="S99" s="178"/>
      <c r="T99" s="179"/>
      <c r="AT99" s="174" t="s">
        <v>180</v>
      </c>
      <c r="AU99" s="174" t="s">
        <v>90</v>
      </c>
      <c r="AV99" s="12" t="s">
        <v>90</v>
      </c>
      <c r="AW99" s="12" t="s">
        <v>42</v>
      </c>
      <c r="AX99" s="12" t="s">
        <v>87</v>
      </c>
      <c r="AY99" s="174" t="s">
        <v>170</v>
      </c>
    </row>
    <row r="100" spans="2:65" s="1" customFormat="1" ht="25.5" customHeight="1">
      <c r="B100" s="160"/>
      <c r="C100" s="161" t="s">
        <v>215</v>
      </c>
      <c r="D100" s="161" t="s">
        <v>173</v>
      </c>
      <c r="E100" s="162" t="s">
        <v>216</v>
      </c>
      <c r="F100" s="163" t="s">
        <v>217</v>
      </c>
      <c r="G100" s="164" t="s">
        <v>176</v>
      </c>
      <c r="H100" s="165">
        <v>1</v>
      </c>
      <c r="I100" s="166">
        <v>55000</v>
      </c>
      <c r="J100" s="166">
        <f>ROUND(I100*H100,2)</f>
        <v>55000</v>
      </c>
      <c r="K100" s="163" t="s">
        <v>177</v>
      </c>
      <c r="L100" s="39"/>
      <c r="M100" s="167" t="s">
        <v>5</v>
      </c>
      <c r="N100" s="168" t="s">
        <v>50</v>
      </c>
      <c r="O100" s="169">
        <v>0</v>
      </c>
      <c r="P100" s="169">
        <f>O100*H100</f>
        <v>0</v>
      </c>
      <c r="Q100" s="169">
        <v>0</v>
      </c>
      <c r="R100" s="169">
        <f>Q100*H100</f>
        <v>0</v>
      </c>
      <c r="S100" s="169">
        <v>0</v>
      </c>
      <c r="T100" s="170">
        <f>S100*H100</f>
        <v>0</v>
      </c>
      <c r="AR100" s="24" t="s">
        <v>178</v>
      </c>
      <c r="AT100" s="24" t="s">
        <v>173</v>
      </c>
      <c r="AU100" s="24" t="s">
        <v>90</v>
      </c>
      <c r="AY100" s="24" t="s">
        <v>170</v>
      </c>
      <c r="BE100" s="171">
        <f>IF(N100="základní",J100,0)</f>
        <v>55000</v>
      </c>
      <c r="BF100" s="171">
        <f>IF(N100="snížená",J100,0)</f>
        <v>0</v>
      </c>
      <c r="BG100" s="171">
        <f>IF(N100="zákl. přenesená",J100,0)</f>
        <v>0</v>
      </c>
      <c r="BH100" s="171">
        <f>IF(N100="sníž. přenesená",J100,0)</f>
        <v>0</v>
      </c>
      <c r="BI100" s="171">
        <f>IF(N100="nulová",J100,0)</f>
        <v>0</v>
      </c>
      <c r="BJ100" s="24" t="s">
        <v>87</v>
      </c>
      <c r="BK100" s="171">
        <f>ROUND(I100*H100,2)</f>
        <v>55000</v>
      </c>
      <c r="BL100" s="24" t="s">
        <v>178</v>
      </c>
      <c r="BM100" s="24" t="s">
        <v>218</v>
      </c>
    </row>
    <row r="101" spans="2:65" s="12" customFormat="1" ht="13.5">
      <c r="B101" s="172"/>
      <c r="D101" s="173" t="s">
        <v>180</v>
      </c>
      <c r="E101" s="174" t="s">
        <v>5</v>
      </c>
      <c r="F101" s="175" t="s">
        <v>87</v>
      </c>
      <c r="H101" s="176">
        <v>1</v>
      </c>
      <c r="L101" s="172"/>
      <c r="M101" s="177"/>
      <c r="N101" s="178"/>
      <c r="O101" s="178"/>
      <c r="P101" s="178"/>
      <c r="Q101" s="178"/>
      <c r="R101" s="178"/>
      <c r="S101" s="178"/>
      <c r="T101" s="179"/>
      <c r="AT101" s="174" t="s">
        <v>180</v>
      </c>
      <c r="AU101" s="174" t="s">
        <v>90</v>
      </c>
      <c r="AV101" s="12" t="s">
        <v>90</v>
      </c>
      <c r="AW101" s="12" t="s">
        <v>42</v>
      </c>
      <c r="AX101" s="12" t="s">
        <v>87</v>
      </c>
      <c r="AY101" s="174" t="s">
        <v>170</v>
      </c>
    </row>
    <row r="102" spans="2:65" s="1" customFormat="1" ht="16.5" customHeight="1">
      <c r="B102" s="160"/>
      <c r="C102" s="161" t="s">
        <v>219</v>
      </c>
      <c r="D102" s="161" t="s">
        <v>173</v>
      </c>
      <c r="E102" s="162" t="s">
        <v>220</v>
      </c>
      <c r="F102" s="163" t="s">
        <v>221</v>
      </c>
      <c r="G102" s="164" t="s">
        <v>176</v>
      </c>
      <c r="H102" s="165">
        <v>1</v>
      </c>
      <c r="I102" s="166">
        <v>35000</v>
      </c>
      <c r="J102" s="166">
        <f>ROUND(I102*H102,2)</f>
        <v>35000</v>
      </c>
      <c r="K102" s="163" t="s">
        <v>177</v>
      </c>
      <c r="L102" s="39"/>
      <c r="M102" s="167" t="s">
        <v>5</v>
      </c>
      <c r="N102" s="168" t="s">
        <v>50</v>
      </c>
      <c r="O102" s="169">
        <v>0</v>
      </c>
      <c r="P102" s="169">
        <f>O102*H102</f>
        <v>0</v>
      </c>
      <c r="Q102" s="169">
        <v>0</v>
      </c>
      <c r="R102" s="169">
        <f>Q102*H102</f>
        <v>0</v>
      </c>
      <c r="S102" s="169">
        <v>0</v>
      </c>
      <c r="T102" s="170">
        <f>S102*H102</f>
        <v>0</v>
      </c>
      <c r="AR102" s="24" t="s">
        <v>178</v>
      </c>
      <c r="AT102" s="24" t="s">
        <v>173</v>
      </c>
      <c r="AU102" s="24" t="s">
        <v>90</v>
      </c>
      <c r="AY102" s="24" t="s">
        <v>170</v>
      </c>
      <c r="BE102" s="171">
        <f>IF(N102="základní",J102,0)</f>
        <v>35000</v>
      </c>
      <c r="BF102" s="171">
        <f>IF(N102="snížená",J102,0)</f>
        <v>0</v>
      </c>
      <c r="BG102" s="171">
        <f>IF(N102="zákl. přenesená",J102,0)</f>
        <v>0</v>
      </c>
      <c r="BH102" s="171">
        <f>IF(N102="sníž. přenesená",J102,0)</f>
        <v>0</v>
      </c>
      <c r="BI102" s="171">
        <f>IF(N102="nulová",J102,0)</f>
        <v>0</v>
      </c>
      <c r="BJ102" s="24" t="s">
        <v>87</v>
      </c>
      <c r="BK102" s="171">
        <f>ROUND(I102*H102,2)</f>
        <v>35000</v>
      </c>
      <c r="BL102" s="24" t="s">
        <v>178</v>
      </c>
      <c r="BM102" s="24" t="s">
        <v>222</v>
      </c>
    </row>
    <row r="103" spans="2:65" s="12" customFormat="1" ht="13.5">
      <c r="B103" s="172"/>
      <c r="D103" s="173" t="s">
        <v>180</v>
      </c>
      <c r="E103" s="174" t="s">
        <v>5</v>
      </c>
      <c r="F103" s="175" t="s">
        <v>87</v>
      </c>
      <c r="H103" s="176">
        <v>1</v>
      </c>
      <c r="L103" s="172"/>
      <c r="M103" s="177"/>
      <c r="N103" s="178"/>
      <c r="O103" s="178"/>
      <c r="P103" s="178"/>
      <c r="Q103" s="178"/>
      <c r="R103" s="178"/>
      <c r="S103" s="178"/>
      <c r="T103" s="179"/>
      <c r="AT103" s="174" t="s">
        <v>180</v>
      </c>
      <c r="AU103" s="174" t="s">
        <v>90</v>
      </c>
      <c r="AV103" s="12" t="s">
        <v>90</v>
      </c>
      <c r="AW103" s="12" t="s">
        <v>42</v>
      </c>
      <c r="AX103" s="12" t="s">
        <v>87</v>
      </c>
      <c r="AY103" s="174" t="s">
        <v>170</v>
      </c>
    </row>
    <row r="104" spans="2:65" s="11" customFormat="1" ht="29.85" customHeight="1">
      <c r="B104" s="148"/>
      <c r="D104" s="149" t="s">
        <v>78</v>
      </c>
      <c r="E104" s="158" t="s">
        <v>223</v>
      </c>
      <c r="F104" s="158" t="s">
        <v>224</v>
      </c>
      <c r="J104" s="159">
        <f>BK104</f>
        <v>667813</v>
      </c>
      <c r="L104" s="148"/>
      <c r="M104" s="152"/>
      <c r="N104" s="153"/>
      <c r="O104" s="153"/>
      <c r="P104" s="154">
        <f>SUM(P105:P106)</f>
        <v>0</v>
      </c>
      <c r="Q104" s="153"/>
      <c r="R104" s="154">
        <f>SUM(R105:R106)</f>
        <v>0</v>
      </c>
      <c r="S104" s="153"/>
      <c r="T104" s="155">
        <f>SUM(T105:T106)</f>
        <v>0</v>
      </c>
      <c r="AR104" s="149" t="s">
        <v>169</v>
      </c>
      <c r="AT104" s="156" t="s">
        <v>78</v>
      </c>
      <c r="AU104" s="156" t="s">
        <v>87</v>
      </c>
      <c r="AY104" s="149" t="s">
        <v>170</v>
      </c>
      <c r="BK104" s="157">
        <f>SUM(BK105:BK106)</f>
        <v>667813</v>
      </c>
    </row>
    <row r="105" spans="2:65" s="1" customFormat="1" ht="16.5" customHeight="1">
      <c r="B105" s="160"/>
      <c r="C105" s="161" t="s">
        <v>225</v>
      </c>
      <c r="D105" s="161" t="s">
        <v>173</v>
      </c>
      <c r="E105" s="162" t="s">
        <v>226</v>
      </c>
      <c r="F105" s="163" t="s">
        <v>224</v>
      </c>
      <c r="G105" s="164" t="s">
        <v>176</v>
      </c>
      <c r="H105" s="165">
        <v>1</v>
      </c>
      <c r="I105" s="166">
        <v>667813</v>
      </c>
      <c r="J105" s="166">
        <f>ROUND(I105*H105,2)</f>
        <v>667813</v>
      </c>
      <c r="K105" s="163" t="s">
        <v>177</v>
      </c>
      <c r="L105" s="39"/>
      <c r="M105" s="167" t="s">
        <v>5</v>
      </c>
      <c r="N105" s="168" t="s">
        <v>50</v>
      </c>
      <c r="O105" s="169">
        <v>0</v>
      </c>
      <c r="P105" s="169">
        <f>O105*H105</f>
        <v>0</v>
      </c>
      <c r="Q105" s="169">
        <v>0</v>
      </c>
      <c r="R105" s="169">
        <f>Q105*H105</f>
        <v>0</v>
      </c>
      <c r="S105" s="169">
        <v>0</v>
      </c>
      <c r="T105" s="170">
        <f>S105*H105</f>
        <v>0</v>
      </c>
      <c r="AR105" s="24" t="s">
        <v>178</v>
      </c>
      <c r="AT105" s="24" t="s">
        <v>173</v>
      </c>
      <c r="AU105" s="24" t="s">
        <v>90</v>
      </c>
      <c r="AY105" s="24" t="s">
        <v>170</v>
      </c>
      <c r="BE105" s="171">
        <f>IF(N105="základní",J105,0)</f>
        <v>667813</v>
      </c>
      <c r="BF105" s="171">
        <f>IF(N105="snížená",J105,0)</f>
        <v>0</v>
      </c>
      <c r="BG105" s="171">
        <f>IF(N105="zákl. přenesená",J105,0)</f>
        <v>0</v>
      </c>
      <c r="BH105" s="171">
        <f>IF(N105="sníž. přenesená",J105,0)</f>
        <v>0</v>
      </c>
      <c r="BI105" s="171">
        <f>IF(N105="nulová",J105,0)</f>
        <v>0</v>
      </c>
      <c r="BJ105" s="24" t="s">
        <v>87</v>
      </c>
      <c r="BK105" s="171">
        <f>ROUND(I105*H105,2)</f>
        <v>667813</v>
      </c>
      <c r="BL105" s="24" t="s">
        <v>178</v>
      </c>
      <c r="BM105" s="24" t="s">
        <v>227</v>
      </c>
    </row>
    <row r="106" spans="2:65" s="12" customFormat="1" ht="13.5">
      <c r="B106" s="172"/>
      <c r="D106" s="173" t="s">
        <v>180</v>
      </c>
      <c r="E106" s="174" t="s">
        <v>5</v>
      </c>
      <c r="F106" s="175" t="s">
        <v>87</v>
      </c>
      <c r="H106" s="176">
        <v>1</v>
      </c>
      <c r="L106" s="172"/>
      <c r="M106" s="177"/>
      <c r="N106" s="178"/>
      <c r="O106" s="178"/>
      <c r="P106" s="178"/>
      <c r="Q106" s="178"/>
      <c r="R106" s="178"/>
      <c r="S106" s="178"/>
      <c r="T106" s="179"/>
      <c r="AT106" s="174" t="s">
        <v>180</v>
      </c>
      <c r="AU106" s="174" t="s">
        <v>90</v>
      </c>
      <c r="AV106" s="12" t="s">
        <v>90</v>
      </c>
      <c r="AW106" s="12" t="s">
        <v>42</v>
      </c>
      <c r="AX106" s="12" t="s">
        <v>87</v>
      </c>
      <c r="AY106" s="174" t="s">
        <v>170</v>
      </c>
    </row>
    <row r="107" spans="2:65" s="11" customFormat="1" ht="29.85" customHeight="1">
      <c r="B107" s="148"/>
      <c r="D107" s="149" t="s">
        <v>78</v>
      </c>
      <c r="E107" s="158" t="s">
        <v>228</v>
      </c>
      <c r="F107" s="158" t="s">
        <v>229</v>
      </c>
      <c r="J107" s="159">
        <f>BK107</f>
        <v>20000</v>
      </c>
      <c r="L107" s="148"/>
      <c r="M107" s="152"/>
      <c r="N107" s="153"/>
      <c r="O107" s="153"/>
      <c r="P107" s="154">
        <f>SUM(P108:P109)</f>
        <v>0</v>
      </c>
      <c r="Q107" s="153"/>
      <c r="R107" s="154">
        <f>SUM(R108:R109)</f>
        <v>0</v>
      </c>
      <c r="S107" s="153"/>
      <c r="T107" s="155">
        <f>SUM(T108:T109)</f>
        <v>0</v>
      </c>
      <c r="AR107" s="149" t="s">
        <v>169</v>
      </c>
      <c r="AT107" s="156" t="s">
        <v>78</v>
      </c>
      <c r="AU107" s="156" t="s">
        <v>87</v>
      </c>
      <c r="AY107" s="149" t="s">
        <v>170</v>
      </c>
      <c r="BK107" s="157">
        <f>SUM(BK108:BK109)</f>
        <v>20000</v>
      </c>
    </row>
    <row r="108" spans="2:65" s="1" customFormat="1" ht="16.5" customHeight="1">
      <c r="B108" s="160"/>
      <c r="C108" s="161" t="s">
        <v>230</v>
      </c>
      <c r="D108" s="161" t="s">
        <v>173</v>
      </c>
      <c r="E108" s="162" t="s">
        <v>231</v>
      </c>
      <c r="F108" s="163" t="s">
        <v>232</v>
      </c>
      <c r="G108" s="164" t="s">
        <v>176</v>
      </c>
      <c r="H108" s="165">
        <v>1</v>
      </c>
      <c r="I108" s="166">
        <v>20000</v>
      </c>
      <c r="J108" s="166">
        <f>ROUND(I108*H108,2)</f>
        <v>20000</v>
      </c>
      <c r="K108" s="163" t="s">
        <v>177</v>
      </c>
      <c r="L108" s="39"/>
      <c r="M108" s="167" t="s">
        <v>5</v>
      </c>
      <c r="N108" s="168" t="s">
        <v>50</v>
      </c>
      <c r="O108" s="169">
        <v>0</v>
      </c>
      <c r="P108" s="169">
        <f>O108*H108</f>
        <v>0</v>
      </c>
      <c r="Q108" s="169">
        <v>0</v>
      </c>
      <c r="R108" s="169">
        <f>Q108*H108</f>
        <v>0</v>
      </c>
      <c r="S108" s="169">
        <v>0</v>
      </c>
      <c r="T108" s="170">
        <f>S108*H108</f>
        <v>0</v>
      </c>
      <c r="AR108" s="24" t="s">
        <v>178</v>
      </c>
      <c r="AT108" s="24" t="s">
        <v>173</v>
      </c>
      <c r="AU108" s="24" t="s">
        <v>90</v>
      </c>
      <c r="AY108" s="24" t="s">
        <v>170</v>
      </c>
      <c r="BE108" s="171">
        <f>IF(N108="základní",J108,0)</f>
        <v>20000</v>
      </c>
      <c r="BF108" s="171">
        <f>IF(N108="snížená",J108,0)</f>
        <v>0</v>
      </c>
      <c r="BG108" s="171">
        <f>IF(N108="zákl. přenesená",J108,0)</f>
        <v>0</v>
      </c>
      <c r="BH108" s="171">
        <f>IF(N108="sníž. přenesená",J108,0)</f>
        <v>0</v>
      </c>
      <c r="BI108" s="171">
        <f>IF(N108="nulová",J108,0)</f>
        <v>0</v>
      </c>
      <c r="BJ108" s="24" t="s">
        <v>87</v>
      </c>
      <c r="BK108" s="171">
        <f>ROUND(I108*H108,2)</f>
        <v>20000</v>
      </c>
      <c r="BL108" s="24" t="s">
        <v>178</v>
      </c>
      <c r="BM108" s="24" t="s">
        <v>233</v>
      </c>
    </row>
    <row r="109" spans="2:65" s="12" customFormat="1" ht="13.5">
      <c r="B109" s="172"/>
      <c r="D109" s="173" t="s">
        <v>180</v>
      </c>
      <c r="E109" s="174" t="s">
        <v>5</v>
      </c>
      <c r="F109" s="175" t="s">
        <v>87</v>
      </c>
      <c r="H109" s="176">
        <v>1</v>
      </c>
      <c r="L109" s="172"/>
      <c r="M109" s="182"/>
      <c r="N109" s="183"/>
      <c r="O109" s="183"/>
      <c r="P109" s="183"/>
      <c r="Q109" s="183"/>
      <c r="R109" s="183"/>
      <c r="S109" s="183"/>
      <c r="T109" s="184"/>
      <c r="AT109" s="174" t="s">
        <v>180</v>
      </c>
      <c r="AU109" s="174" t="s">
        <v>90</v>
      </c>
      <c r="AV109" s="12" t="s">
        <v>90</v>
      </c>
      <c r="AW109" s="12" t="s">
        <v>42</v>
      </c>
      <c r="AX109" s="12" t="s">
        <v>87</v>
      </c>
      <c r="AY109" s="174" t="s">
        <v>170</v>
      </c>
    </row>
    <row r="110" spans="2:65" s="1" customFormat="1" ht="6.95" customHeight="1">
      <c r="B110" s="54"/>
      <c r="C110" s="55"/>
      <c r="D110" s="55"/>
      <c r="E110" s="55"/>
      <c r="F110" s="55"/>
      <c r="G110" s="55"/>
      <c r="H110" s="55"/>
      <c r="I110" s="55"/>
      <c r="J110" s="55"/>
      <c r="K110" s="55"/>
      <c r="L110" s="39"/>
    </row>
  </sheetData>
  <autoFilter ref="C79:K109"/>
  <mergeCells count="10">
    <mergeCell ref="J51:J52"/>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5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94</v>
      </c>
      <c r="AZ2" s="185" t="s">
        <v>234</v>
      </c>
      <c r="BA2" s="185" t="s">
        <v>235</v>
      </c>
      <c r="BB2" s="185" t="s">
        <v>5</v>
      </c>
      <c r="BC2" s="185" t="s">
        <v>236</v>
      </c>
      <c r="BD2" s="185" t="s">
        <v>90</v>
      </c>
    </row>
    <row r="3" spans="1:70" ht="6.95" customHeight="1">
      <c r="B3" s="25"/>
      <c r="C3" s="26"/>
      <c r="D3" s="26"/>
      <c r="E3" s="26"/>
      <c r="F3" s="26"/>
      <c r="G3" s="26"/>
      <c r="H3" s="26"/>
      <c r="I3" s="26"/>
      <c r="J3" s="26"/>
      <c r="K3" s="27"/>
      <c r="AT3" s="24" t="s">
        <v>90</v>
      </c>
      <c r="AZ3" s="185" t="s">
        <v>237</v>
      </c>
      <c r="BA3" s="185" t="s">
        <v>238</v>
      </c>
      <c r="BB3" s="185" t="s">
        <v>5</v>
      </c>
      <c r="BC3" s="185" t="s">
        <v>239</v>
      </c>
      <c r="BD3" s="185"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s="1" customFormat="1">
      <c r="B8" s="39"/>
      <c r="C8" s="40"/>
      <c r="D8" s="36" t="s">
        <v>141</v>
      </c>
      <c r="E8" s="40"/>
      <c r="F8" s="40"/>
      <c r="G8" s="40"/>
      <c r="H8" s="40"/>
      <c r="I8" s="40"/>
      <c r="J8" s="40"/>
      <c r="K8" s="43"/>
    </row>
    <row r="9" spans="1:70" s="1" customFormat="1" ht="36.950000000000003" customHeight="1">
      <c r="B9" s="39"/>
      <c r="C9" s="40"/>
      <c r="D9" s="40"/>
      <c r="E9" s="329" t="s">
        <v>240</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89</v>
      </c>
      <c r="G11" s="40"/>
      <c r="H11" s="40"/>
      <c r="I11" s="36" t="s">
        <v>21</v>
      </c>
      <c r="J11" s="34" t="s">
        <v>241</v>
      </c>
      <c r="K11" s="43"/>
    </row>
    <row r="12" spans="1:70" s="1" customFormat="1" ht="14.45" customHeight="1">
      <c r="B12" s="39"/>
      <c r="C12" s="40"/>
      <c r="D12" s="36" t="s">
        <v>23</v>
      </c>
      <c r="E12" s="40"/>
      <c r="F12" s="34" t="s">
        <v>24</v>
      </c>
      <c r="G12" s="40"/>
      <c r="H12" s="40"/>
      <c r="I12" s="36" t="s">
        <v>25</v>
      </c>
      <c r="J12" s="107" t="str">
        <f>'Rekapitulace stavby'!AN8</f>
        <v>5. 3. 2018</v>
      </c>
      <c r="K12" s="43"/>
    </row>
    <row r="13" spans="1:70" s="1" customFormat="1" ht="21.75" customHeight="1">
      <c r="B13" s="39"/>
      <c r="C13" s="40"/>
      <c r="D13" s="33" t="s">
        <v>27</v>
      </c>
      <c r="E13" s="40"/>
      <c r="F13" s="37" t="s">
        <v>28</v>
      </c>
      <c r="G13" s="40"/>
      <c r="H13" s="40"/>
      <c r="I13" s="33" t="s">
        <v>29</v>
      </c>
      <c r="J13" s="37" t="s">
        <v>242</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ROUND(J85,2)</f>
        <v>18949457.579999998</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ROUND(SUM(BE85:BE353), 2)</f>
        <v>18949457.579999998</v>
      </c>
      <c r="G30" s="40"/>
      <c r="H30" s="40"/>
      <c r="I30" s="115">
        <v>0.21</v>
      </c>
      <c r="J30" s="114">
        <f>ROUND(ROUND((SUM(BE85:BE353)), 2)*I30, 2)</f>
        <v>3979386.09</v>
      </c>
      <c r="K30" s="43"/>
    </row>
    <row r="31" spans="2:11" s="1" customFormat="1" ht="14.45" customHeight="1">
      <c r="B31" s="39"/>
      <c r="C31" s="40"/>
      <c r="D31" s="40"/>
      <c r="E31" s="47" t="s">
        <v>51</v>
      </c>
      <c r="F31" s="114">
        <f>ROUND(SUM(BF85:BF353), 2)</f>
        <v>0</v>
      </c>
      <c r="G31" s="40"/>
      <c r="H31" s="40"/>
      <c r="I31" s="115">
        <v>0.15</v>
      </c>
      <c r="J31" s="114">
        <f>ROUND(ROUND((SUM(BF85:BF353)), 2)*I31, 2)</f>
        <v>0</v>
      </c>
      <c r="K31" s="43"/>
    </row>
    <row r="32" spans="2:11" s="1" customFormat="1" ht="14.45" hidden="1" customHeight="1">
      <c r="B32" s="39"/>
      <c r="C32" s="40"/>
      <c r="D32" s="40"/>
      <c r="E32" s="47" t="s">
        <v>52</v>
      </c>
      <c r="F32" s="114">
        <f>ROUND(SUM(BG85:BG353), 2)</f>
        <v>0</v>
      </c>
      <c r="G32" s="40"/>
      <c r="H32" s="40"/>
      <c r="I32" s="115">
        <v>0.21</v>
      </c>
      <c r="J32" s="114">
        <v>0</v>
      </c>
      <c r="K32" s="43"/>
    </row>
    <row r="33" spans="2:11" s="1" customFormat="1" ht="14.45" hidden="1" customHeight="1">
      <c r="B33" s="39"/>
      <c r="C33" s="40"/>
      <c r="D33" s="40"/>
      <c r="E33" s="47" t="s">
        <v>53</v>
      </c>
      <c r="F33" s="114">
        <f>ROUND(SUM(BH85:BH353), 2)</f>
        <v>0</v>
      </c>
      <c r="G33" s="40"/>
      <c r="H33" s="40"/>
      <c r="I33" s="115">
        <v>0.15</v>
      </c>
      <c r="J33" s="114">
        <v>0</v>
      </c>
      <c r="K33" s="43"/>
    </row>
    <row r="34" spans="2:11" s="1" customFormat="1" ht="14.45" hidden="1" customHeight="1">
      <c r="B34" s="39"/>
      <c r="C34" s="40"/>
      <c r="D34" s="40"/>
      <c r="E34" s="47" t="s">
        <v>54</v>
      </c>
      <c r="F34" s="114">
        <f>ROUND(SUM(BI85:BI353),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22928843.669999998</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145</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Holašovice</v>
      </c>
      <c r="F45" s="328"/>
      <c r="G45" s="328"/>
      <c r="H45" s="328"/>
      <c r="I45" s="40"/>
      <c r="J45" s="40"/>
      <c r="K45" s="43"/>
    </row>
    <row r="46" spans="2:11" s="1" customFormat="1" ht="14.45" customHeight="1">
      <c r="B46" s="39"/>
      <c r="C46" s="36" t="s">
        <v>141</v>
      </c>
      <c r="D46" s="40"/>
      <c r="E46" s="40"/>
      <c r="F46" s="40"/>
      <c r="G46" s="40"/>
      <c r="H46" s="40"/>
      <c r="I46" s="40"/>
      <c r="J46" s="40"/>
      <c r="K46" s="43"/>
    </row>
    <row r="47" spans="2:11" s="1" customFormat="1" ht="17.25" customHeight="1">
      <c r="B47" s="39"/>
      <c r="C47" s="40"/>
      <c r="D47" s="40"/>
      <c r="E47" s="329" t="str">
        <f>E9</f>
        <v>SO-01 - Kanalizace oddílná - splašková</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Obec Holašovice</v>
      </c>
      <c r="G49" s="40"/>
      <c r="H49" s="40"/>
      <c r="I49" s="36" t="s">
        <v>25</v>
      </c>
      <c r="J49" s="107" t="str">
        <f>IF(J12="","",J12)</f>
        <v>5. 3. 2018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146</v>
      </c>
      <c r="D54" s="116"/>
      <c r="E54" s="116"/>
      <c r="F54" s="116"/>
      <c r="G54" s="116"/>
      <c r="H54" s="116"/>
      <c r="I54" s="116"/>
      <c r="J54" s="124" t="s">
        <v>147</v>
      </c>
      <c r="K54" s="125"/>
    </row>
    <row r="55" spans="2:47" s="1" customFormat="1" ht="10.35" customHeight="1">
      <c r="B55" s="39"/>
      <c r="C55" s="40"/>
      <c r="D55" s="40"/>
      <c r="E55" s="40"/>
      <c r="F55" s="40"/>
      <c r="G55" s="40"/>
      <c r="H55" s="40"/>
      <c r="I55" s="40"/>
      <c r="J55" s="40"/>
      <c r="K55" s="43"/>
    </row>
    <row r="56" spans="2:47" s="1" customFormat="1" ht="29.25" customHeight="1">
      <c r="B56" s="39"/>
      <c r="C56" s="126" t="s">
        <v>148</v>
      </c>
      <c r="D56" s="40"/>
      <c r="E56" s="40"/>
      <c r="F56" s="40"/>
      <c r="G56" s="40"/>
      <c r="H56" s="40"/>
      <c r="I56" s="40"/>
      <c r="J56" s="113">
        <f>J85</f>
        <v>18949457.580000006</v>
      </c>
      <c r="K56" s="43"/>
      <c r="AU56" s="24" t="s">
        <v>149</v>
      </c>
    </row>
    <row r="57" spans="2:47" s="8" customFormat="1" ht="24.95" customHeight="1">
      <c r="B57" s="127"/>
      <c r="C57" s="128"/>
      <c r="D57" s="129" t="s">
        <v>243</v>
      </c>
      <c r="E57" s="130"/>
      <c r="F57" s="130"/>
      <c r="G57" s="130"/>
      <c r="H57" s="130"/>
      <c r="I57" s="130"/>
      <c r="J57" s="131">
        <f>J86</f>
        <v>18949457.580000006</v>
      </c>
      <c r="K57" s="132"/>
    </row>
    <row r="58" spans="2:47" s="9" customFormat="1" ht="19.899999999999999" customHeight="1">
      <c r="B58" s="133"/>
      <c r="C58" s="134"/>
      <c r="D58" s="135" t="s">
        <v>244</v>
      </c>
      <c r="E58" s="136"/>
      <c r="F58" s="136"/>
      <c r="G58" s="136"/>
      <c r="H58" s="136"/>
      <c r="I58" s="136"/>
      <c r="J58" s="137">
        <f>J87</f>
        <v>9544378.9700000025</v>
      </c>
      <c r="K58" s="138"/>
    </row>
    <row r="59" spans="2:47" s="9" customFormat="1" ht="19.899999999999999" customHeight="1">
      <c r="B59" s="133"/>
      <c r="C59" s="134"/>
      <c r="D59" s="135" t="s">
        <v>245</v>
      </c>
      <c r="E59" s="136"/>
      <c r="F59" s="136"/>
      <c r="G59" s="136"/>
      <c r="H59" s="136"/>
      <c r="I59" s="136"/>
      <c r="J59" s="137">
        <f>J220</f>
        <v>68095.570000000007</v>
      </c>
      <c r="K59" s="138"/>
    </row>
    <row r="60" spans="2:47" s="9" customFormat="1" ht="19.899999999999999" customHeight="1">
      <c r="B60" s="133"/>
      <c r="C60" s="134"/>
      <c r="D60" s="135" t="s">
        <v>246</v>
      </c>
      <c r="E60" s="136"/>
      <c r="F60" s="136"/>
      <c r="G60" s="136"/>
      <c r="H60" s="136"/>
      <c r="I60" s="136"/>
      <c r="J60" s="137">
        <f>J223</f>
        <v>203010.66</v>
      </c>
      <c r="K60" s="138"/>
    </row>
    <row r="61" spans="2:47" s="9" customFormat="1" ht="19.899999999999999" customHeight="1">
      <c r="B61" s="133"/>
      <c r="C61" s="134"/>
      <c r="D61" s="135" t="s">
        <v>247</v>
      </c>
      <c r="E61" s="136"/>
      <c r="F61" s="136"/>
      <c r="G61" s="136"/>
      <c r="H61" s="136"/>
      <c r="I61" s="136"/>
      <c r="J61" s="137">
        <f>J240</f>
        <v>1839777.06</v>
      </c>
      <c r="K61" s="138"/>
    </row>
    <row r="62" spans="2:47" s="9" customFormat="1" ht="19.899999999999999" customHeight="1">
      <c r="B62" s="133"/>
      <c r="C62" s="134"/>
      <c r="D62" s="135" t="s">
        <v>248</v>
      </c>
      <c r="E62" s="136"/>
      <c r="F62" s="136"/>
      <c r="G62" s="136"/>
      <c r="H62" s="136"/>
      <c r="I62" s="136"/>
      <c r="J62" s="137">
        <f>J263</f>
        <v>5224120.3900000006</v>
      </c>
      <c r="K62" s="138"/>
    </row>
    <row r="63" spans="2:47" s="9" customFormat="1" ht="19.899999999999999" customHeight="1">
      <c r="B63" s="133"/>
      <c r="C63" s="134"/>
      <c r="D63" s="135" t="s">
        <v>249</v>
      </c>
      <c r="E63" s="136"/>
      <c r="F63" s="136"/>
      <c r="G63" s="136"/>
      <c r="H63" s="136"/>
      <c r="I63" s="136"/>
      <c r="J63" s="137">
        <f>J339</f>
        <v>431209.07</v>
      </c>
      <c r="K63" s="138"/>
    </row>
    <row r="64" spans="2:47" s="9" customFormat="1" ht="19.899999999999999" customHeight="1">
      <c r="B64" s="133"/>
      <c r="C64" s="134"/>
      <c r="D64" s="135" t="s">
        <v>250</v>
      </c>
      <c r="E64" s="136"/>
      <c r="F64" s="136"/>
      <c r="G64" s="136"/>
      <c r="H64" s="136"/>
      <c r="I64" s="136"/>
      <c r="J64" s="137">
        <f>J346</f>
        <v>295591.31</v>
      </c>
      <c r="K64" s="138"/>
    </row>
    <row r="65" spans="2:12" s="9" customFormat="1" ht="19.899999999999999" customHeight="1">
      <c r="B65" s="133"/>
      <c r="C65" s="134"/>
      <c r="D65" s="135" t="s">
        <v>251</v>
      </c>
      <c r="E65" s="136"/>
      <c r="F65" s="136"/>
      <c r="G65" s="136"/>
      <c r="H65" s="136"/>
      <c r="I65" s="136"/>
      <c r="J65" s="137">
        <f>J352</f>
        <v>1343274.55</v>
      </c>
      <c r="K65" s="138"/>
    </row>
    <row r="66" spans="2:12" s="1" customFormat="1" ht="21.75" customHeight="1">
      <c r="B66" s="39"/>
      <c r="C66" s="40"/>
      <c r="D66" s="40"/>
      <c r="E66" s="40"/>
      <c r="F66" s="40"/>
      <c r="G66" s="40"/>
      <c r="H66" s="40"/>
      <c r="I66" s="40"/>
      <c r="J66" s="40"/>
      <c r="K66" s="43"/>
    </row>
    <row r="67" spans="2:12" s="1" customFormat="1" ht="6.95" customHeight="1">
      <c r="B67" s="54"/>
      <c r="C67" s="55"/>
      <c r="D67" s="55"/>
      <c r="E67" s="55"/>
      <c r="F67" s="55"/>
      <c r="G67" s="55"/>
      <c r="H67" s="55"/>
      <c r="I67" s="55"/>
      <c r="J67" s="55"/>
      <c r="K67" s="56"/>
    </row>
    <row r="71" spans="2:12" s="1" customFormat="1" ht="6.95" customHeight="1">
      <c r="B71" s="57"/>
      <c r="C71" s="58"/>
      <c r="D71" s="58"/>
      <c r="E71" s="58"/>
      <c r="F71" s="58"/>
      <c r="G71" s="58"/>
      <c r="H71" s="58"/>
      <c r="I71" s="58"/>
      <c r="J71" s="58"/>
      <c r="K71" s="58"/>
      <c r="L71" s="39"/>
    </row>
    <row r="72" spans="2:12" s="1" customFormat="1" ht="36.950000000000003" customHeight="1">
      <c r="B72" s="39"/>
      <c r="C72" s="59" t="s">
        <v>154</v>
      </c>
      <c r="L72" s="39"/>
    </row>
    <row r="73" spans="2:12" s="1" customFormat="1" ht="6.95" customHeight="1">
      <c r="B73" s="39"/>
      <c r="L73" s="39"/>
    </row>
    <row r="74" spans="2:12" s="1" customFormat="1" ht="14.45" customHeight="1">
      <c r="B74" s="39"/>
      <c r="C74" s="61" t="s">
        <v>17</v>
      </c>
      <c r="L74" s="39"/>
    </row>
    <row r="75" spans="2:12" s="1" customFormat="1" ht="16.5" customHeight="1">
      <c r="B75" s="39"/>
      <c r="E75" s="332" t="str">
        <f>E7</f>
        <v>Kanalizace a ČOV Holašovice</v>
      </c>
      <c r="F75" s="333"/>
      <c r="G75" s="333"/>
      <c r="H75" s="333"/>
      <c r="L75" s="39"/>
    </row>
    <row r="76" spans="2:12" s="1" customFormat="1" ht="14.45" customHeight="1">
      <c r="B76" s="39"/>
      <c r="C76" s="61" t="s">
        <v>141</v>
      </c>
      <c r="L76" s="39"/>
    </row>
    <row r="77" spans="2:12" s="1" customFormat="1" ht="17.25" customHeight="1">
      <c r="B77" s="39"/>
      <c r="E77" s="304" t="str">
        <f>E9</f>
        <v>SO-01 - Kanalizace oddílná - splašková</v>
      </c>
      <c r="F77" s="334"/>
      <c r="G77" s="334"/>
      <c r="H77" s="334"/>
      <c r="L77" s="39"/>
    </row>
    <row r="78" spans="2:12" s="1" customFormat="1" ht="6.95" customHeight="1">
      <c r="B78" s="39"/>
      <c r="L78" s="39"/>
    </row>
    <row r="79" spans="2:12" s="1" customFormat="1" ht="18" customHeight="1">
      <c r="B79" s="39"/>
      <c r="C79" s="61" t="s">
        <v>23</v>
      </c>
      <c r="F79" s="139" t="str">
        <f>F12</f>
        <v>Obec Holašovice</v>
      </c>
      <c r="I79" s="61" t="s">
        <v>25</v>
      </c>
      <c r="J79" s="65" t="str">
        <f>IF(J12="","",J12)</f>
        <v>5. 3. 2018</v>
      </c>
      <c r="L79" s="39"/>
    </row>
    <row r="80" spans="2:12" s="1" customFormat="1" ht="6.95" customHeight="1">
      <c r="B80" s="39"/>
      <c r="L80" s="39"/>
    </row>
    <row r="81" spans="2:65" s="1" customFormat="1">
      <c r="B81" s="39"/>
      <c r="C81" s="61" t="s">
        <v>31</v>
      </c>
      <c r="F81" s="139" t="str">
        <f>E15</f>
        <v>Obec Jankov</v>
      </c>
      <c r="I81" s="61" t="s">
        <v>38</v>
      </c>
      <c r="J81" s="139" t="str">
        <f>E21</f>
        <v>VAK projekt s.r.o.</v>
      </c>
      <c r="L81" s="39"/>
    </row>
    <row r="82" spans="2:65" s="1" customFormat="1" ht="14.45" customHeight="1">
      <c r="B82" s="39"/>
      <c r="C82" s="61" t="s">
        <v>36</v>
      </c>
      <c r="F82" s="139" t="str">
        <f>IF(E18="","",E18)</f>
        <v xml:space="preserve"> </v>
      </c>
      <c r="L82" s="39"/>
    </row>
    <row r="83" spans="2:65" s="1" customFormat="1" ht="10.35" customHeight="1">
      <c r="B83" s="39"/>
      <c r="L83" s="39"/>
    </row>
    <row r="84" spans="2:65" s="10" customFormat="1" ht="29.25" customHeight="1">
      <c r="B84" s="140"/>
      <c r="C84" s="141" t="s">
        <v>155</v>
      </c>
      <c r="D84" s="142" t="s">
        <v>64</v>
      </c>
      <c r="E84" s="142" t="s">
        <v>60</v>
      </c>
      <c r="F84" s="142" t="s">
        <v>156</v>
      </c>
      <c r="G84" s="142" t="s">
        <v>157</v>
      </c>
      <c r="H84" s="142" t="s">
        <v>158</v>
      </c>
      <c r="I84" s="142" t="s">
        <v>159</v>
      </c>
      <c r="J84" s="142" t="s">
        <v>147</v>
      </c>
      <c r="K84" s="143" t="s">
        <v>160</v>
      </c>
      <c r="L84" s="140"/>
      <c r="M84" s="71" t="s">
        <v>161</v>
      </c>
      <c r="N84" s="72" t="s">
        <v>49</v>
      </c>
      <c r="O84" s="72" t="s">
        <v>162</v>
      </c>
      <c r="P84" s="72" t="s">
        <v>163</v>
      </c>
      <c r="Q84" s="72" t="s">
        <v>164</v>
      </c>
      <c r="R84" s="72" t="s">
        <v>165</v>
      </c>
      <c r="S84" s="72" t="s">
        <v>166</v>
      </c>
      <c r="T84" s="73" t="s">
        <v>167</v>
      </c>
    </row>
    <row r="85" spans="2:65" s="1" customFormat="1" ht="29.25" customHeight="1">
      <c r="B85" s="39"/>
      <c r="C85" s="75" t="s">
        <v>148</v>
      </c>
      <c r="J85" s="144">
        <f>BK85</f>
        <v>18949457.580000006</v>
      </c>
      <c r="L85" s="39"/>
      <c r="M85" s="74"/>
      <c r="N85" s="66"/>
      <c r="O85" s="66"/>
      <c r="P85" s="145">
        <f>P86</f>
        <v>31413.779944999995</v>
      </c>
      <c r="Q85" s="66"/>
      <c r="R85" s="145">
        <f>R86</f>
        <v>1580.32339514</v>
      </c>
      <c r="S85" s="66"/>
      <c r="T85" s="146">
        <f>T86</f>
        <v>723.90300000000002</v>
      </c>
      <c r="AT85" s="24" t="s">
        <v>78</v>
      </c>
      <c r="AU85" s="24" t="s">
        <v>149</v>
      </c>
      <c r="BK85" s="147">
        <f>BK86</f>
        <v>18949457.580000006</v>
      </c>
    </row>
    <row r="86" spans="2:65" s="11" customFormat="1" ht="37.35" customHeight="1">
      <c r="B86" s="148"/>
      <c r="D86" s="149" t="s">
        <v>78</v>
      </c>
      <c r="E86" s="150" t="s">
        <v>252</v>
      </c>
      <c r="F86" s="150" t="s">
        <v>253</v>
      </c>
      <c r="J86" s="151">
        <f>BK86</f>
        <v>18949457.580000006</v>
      </c>
      <c r="L86" s="148"/>
      <c r="M86" s="152"/>
      <c r="N86" s="153"/>
      <c r="O86" s="153"/>
      <c r="P86" s="154">
        <f>P87+P220+P223+P240+P263+P339+P346+P352</f>
        <v>31413.779944999995</v>
      </c>
      <c r="Q86" s="153"/>
      <c r="R86" s="154">
        <f>R87+R220+R223+R240+R263+R339+R346+R352</f>
        <v>1580.32339514</v>
      </c>
      <c r="S86" s="153"/>
      <c r="T86" s="155">
        <f>T87+T220+T223+T240+T263+T339+T346+T352</f>
        <v>723.90300000000002</v>
      </c>
      <c r="AR86" s="149" t="s">
        <v>87</v>
      </c>
      <c r="AT86" s="156" t="s">
        <v>78</v>
      </c>
      <c r="AU86" s="156" t="s">
        <v>79</v>
      </c>
      <c r="AY86" s="149" t="s">
        <v>170</v>
      </c>
      <c r="BK86" s="157">
        <f>BK87+BK220+BK223+BK240+BK263+BK339+BK346+BK352</f>
        <v>18949457.580000006</v>
      </c>
    </row>
    <row r="87" spans="2:65" s="11" customFormat="1" ht="19.899999999999999" customHeight="1">
      <c r="B87" s="148"/>
      <c r="D87" s="149" t="s">
        <v>78</v>
      </c>
      <c r="E87" s="158" t="s">
        <v>87</v>
      </c>
      <c r="F87" s="158" t="s">
        <v>254</v>
      </c>
      <c r="J87" s="159">
        <f>BK87</f>
        <v>9544378.9700000025</v>
      </c>
      <c r="L87" s="148"/>
      <c r="M87" s="152"/>
      <c r="N87" s="153"/>
      <c r="O87" s="153"/>
      <c r="P87" s="154">
        <f>SUM(P88:P219)</f>
        <v>24497.103891999996</v>
      </c>
      <c r="Q87" s="153"/>
      <c r="R87" s="154">
        <f>SUM(R88:R219)</f>
        <v>1200.02167091</v>
      </c>
      <c r="S87" s="153"/>
      <c r="T87" s="155">
        <f>SUM(T88:T219)</f>
        <v>723.90300000000002</v>
      </c>
      <c r="AR87" s="149" t="s">
        <v>87</v>
      </c>
      <c r="AT87" s="156" t="s">
        <v>78</v>
      </c>
      <c r="AU87" s="156" t="s">
        <v>87</v>
      </c>
      <c r="AY87" s="149" t="s">
        <v>170</v>
      </c>
      <c r="BK87" s="157">
        <f>SUM(BK88:BK219)</f>
        <v>9544378.9700000025</v>
      </c>
    </row>
    <row r="88" spans="2:65" s="1" customFormat="1" ht="38.25" customHeight="1">
      <c r="B88" s="160"/>
      <c r="C88" s="161" t="s">
        <v>87</v>
      </c>
      <c r="D88" s="161" t="s">
        <v>173</v>
      </c>
      <c r="E88" s="162" t="s">
        <v>255</v>
      </c>
      <c r="F88" s="163" t="s">
        <v>256</v>
      </c>
      <c r="G88" s="164" t="s">
        <v>257</v>
      </c>
      <c r="H88" s="165">
        <v>907</v>
      </c>
      <c r="I88" s="166">
        <v>63.6</v>
      </c>
      <c r="J88" s="166">
        <f>ROUND(I88*H88,2)</f>
        <v>57685.2</v>
      </c>
      <c r="K88" s="163" t="s">
        <v>177</v>
      </c>
      <c r="L88" s="39"/>
      <c r="M88" s="167" t="s">
        <v>5</v>
      </c>
      <c r="N88" s="168" t="s">
        <v>50</v>
      </c>
      <c r="O88" s="169">
        <v>0.13</v>
      </c>
      <c r="P88" s="169">
        <f>O88*H88</f>
        <v>117.91000000000001</v>
      </c>
      <c r="Q88" s="169">
        <v>0</v>
      </c>
      <c r="R88" s="169">
        <f>Q88*H88</f>
        <v>0</v>
      </c>
      <c r="S88" s="169">
        <v>0.22</v>
      </c>
      <c r="T88" s="170">
        <f>S88*H88</f>
        <v>199.54</v>
      </c>
      <c r="AR88" s="24" t="s">
        <v>190</v>
      </c>
      <c r="AT88" s="24" t="s">
        <v>173</v>
      </c>
      <c r="AU88" s="24" t="s">
        <v>90</v>
      </c>
      <c r="AY88" s="24" t="s">
        <v>170</v>
      </c>
      <c r="BE88" s="171">
        <f>IF(N88="základní",J88,0)</f>
        <v>57685.2</v>
      </c>
      <c r="BF88" s="171">
        <f>IF(N88="snížená",J88,0)</f>
        <v>0</v>
      </c>
      <c r="BG88" s="171">
        <f>IF(N88="zákl. přenesená",J88,0)</f>
        <v>0</v>
      </c>
      <c r="BH88" s="171">
        <f>IF(N88="sníž. přenesená",J88,0)</f>
        <v>0</v>
      </c>
      <c r="BI88" s="171">
        <f>IF(N88="nulová",J88,0)</f>
        <v>0</v>
      </c>
      <c r="BJ88" s="24" t="s">
        <v>87</v>
      </c>
      <c r="BK88" s="171">
        <f>ROUND(I88*H88,2)</f>
        <v>57685.2</v>
      </c>
      <c r="BL88" s="24" t="s">
        <v>190</v>
      </c>
      <c r="BM88" s="24" t="s">
        <v>258</v>
      </c>
    </row>
    <row r="89" spans="2:65" s="12" customFormat="1" ht="13.5">
      <c r="B89" s="172"/>
      <c r="D89" s="173" t="s">
        <v>180</v>
      </c>
      <c r="E89" s="174" t="s">
        <v>5</v>
      </c>
      <c r="F89" s="175" t="s">
        <v>259</v>
      </c>
      <c r="H89" s="176">
        <v>907</v>
      </c>
      <c r="L89" s="172"/>
      <c r="M89" s="177"/>
      <c r="N89" s="178"/>
      <c r="O89" s="178"/>
      <c r="P89" s="178"/>
      <c r="Q89" s="178"/>
      <c r="R89" s="178"/>
      <c r="S89" s="178"/>
      <c r="T89" s="179"/>
      <c r="AT89" s="174" t="s">
        <v>180</v>
      </c>
      <c r="AU89" s="174" t="s">
        <v>90</v>
      </c>
      <c r="AV89" s="12" t="s">
        <v>90</v>
      </c>
      <c r="AW89" s="12" t="s">
        <v>42</v>
      </c>
      <c r="AX89" s="12" t="s">
        <v>87</v>
      </c>
      <c r="AY89" s="174" t="s">
        <v>170</v>
      </c>
    </row>
    <row r="90" spans="2:65" s="1" customFormat="1" ht="38.25" customHeight="1">
      <c r="B90" s="160"/>
      <c r="C90" s="161" t="s">
        <v>90</v>
      </c>
      <c r="D90" s="161" t="s">
        <v>173</v>
      </c>
      <c r="E90" s="162" t="s">
        <v>260</v>
      </c>
      <c r="F90" s="163" t="s">
        <v>261</v>
      </c>
      <c r="G90" s="164" t="s">
        <v>257</v>
      </c>
      <c r="H90" s="165">
        <v>325</v>
      </c>
      <c r="I90" s="166">
        <v>146</v>
      </c>
      <c r="J90" s="166">
        <f>ROUND(I90*H90,2)</f>
        <v>47450</v>
      </c>
      <c r="K90" s="163" t="s">
        <v>177</v>
      </c>
      <c r="L90" s="39"/>
      <c r="M90" s="167" t="s">
        <v>5</v>
      </c>
      <c r="N90" s="168" t="s">
        <v>50</v>
      </c>
      <c r="O90" s="169">
        <v>0.307</v>
      </c>
      <c r="P90" s="169">
        <f>O90*H90</f>
        <v>99.774999999999991</v>
      </c>
      <c r="Q90" s="169">
        <v>0</v>
      </c>
      <c r="R90" s="169">
        <f>Q90*H90</f>
        <v>0</v>
      </c>
      <c r="S90" s="169">
        <v>0.45</v>
      </c>
      <c r="T90" s="170">
        <f>S90*H90</f>
        <v>146.25</v>
      </c>
      <c r="AR90" s="24" t="s">
        <v>190</v>
      </c>
      <c r="AT90" s="24" t="s">
        <v>173</v>
      </c>
      <c r="AU90" s="24" t="s">
        <v>90</v>
      </c>
      <c r="AY90" s="24" t="s">
        <v>170</v>
      </c>
      <c r="BE90" s="171">
        <f>IF(N90="základní",J90,0)</f>
        <v>47450</v>
      </c>
      <c r="BF90" s="171">
        <f>IF(N90="snížená",J90,0)</f>
        <v>0</v>
      </c>
      <c r="BG90" s="171">
        <f>IF(N90="zákl. přenesená",J90,0)</f>
        <v>0</v>
      </c>
      <c r="BH90" s="171">
        <f>IF(N90="sníž. přenesená",J90,0)</f>
        <v>0</v>
      </c>
      <c r="BI90" s="171">
        <f>IF(N90="nulová",J90,0)</f>
        <v>0</v>
      </c>
      <c r="BJ90" s="24" t="s">
        <v>87</v>
      </c>
      <c r="BK90" s="171">
        <f>ROUND(I90*H90,2)</f>
        <v>47450</v>
      </c>
      <c r="BL90" s="24" t="s">
        <v>190</v>
      </c>
      <c r="BM90" s="24" t="s">
        <v>262</v>
      </c>
    </row>
    <row r="91" spans="2:65" s="12" customFormat="1" ht="13.5">
      <c r="B91" s="172"/>
      <c r="D91" s="173" t="s">
        <v>180</v>
      </c>
      <c r="E91" s="174" t="s">
        <v>5</v>
      </c>
      <c r="F91" s="175" t="s">
        <v>263</v>
      </c>
      <c r="H91" s="176">
        <v>325</v>
      </c>
      <c r="L91" s="172"/>
      <c r="M91" s="177"/>
      <c r="N91" s="178"/>
      <c r="O91" s="178"/>
      <c r="P91" s="178"/>
      <c r="Q91" s="178"/>
      <c r="R91" s="178"/>
      <c r="S91" s="178"/>
      <c r="T91" s="179"/>
      <c r="AT91" s="174" t="s">
        <v>180</v>
      </c>
      <c r="AU91" s="174" t="s">
        <v>90</v>
      </c>
      <c r="AV91" s="12" t="s">
        <v>90</v>
      </c>
      <c r="AW91" s="12" t="s">
        <v>42</v>
      </c>
      <c r="AX91" s="12" t="s">
        <v>87</v>
      </c>
      <c r="AY91" s="174" t="s">
        <v>170</v>
      </c>
    </row>
    <row r="92" spans="2:65" s="1" customFormat="1" ht="38.25" customHeight="1">
      <c r="B92" s="160"/>
      <c r="C92" s="161" t="s">
        <v>186</v>
      </c>
      <c r="D92" s="161" t="s">
        <v>173</v>
      </c>
      <c r="E92" s="162" t="s">
        <v>264</v>
      </c>
      <c r="F92" s="163" t="s">
        <v>265</v>
      </c>
      <c r="G92" s="164" t="s">
        <v>257</v>
      </c>
      <c r="H92" s="165">
        <v>3671</v>
      </c>
      <c r="I92" s="166">
        <v>36.9</v>
      </c>
      <c r="J92" s="166">
        <f>ROUND(I92*H92,2)</f>
        <v>135459.9</v>
      </c>
      <c r="K92" s="163" t="s">
        <v>177</v>
      </c>
      <c r="L92" s="39"/>
      <c r="M92" s="167" t="s">
        <v>5</v>
      </c>
      <c r="N92" s="168" t="s">
        <v>50</v>
      </c>
      <c r="O92" s="169">
        <v>7.0000000000000001E-3</v>
      </c>
      <c r="P92" s="169">
        <f>O92*H92</f>
        <v>25.696999999999999</v>
      </c>
      <c r="Q92" s="169">
        <v>6.0000000000000002E-5</v>
      </c>
      <c r="R92" s="169">
        <f>Q92*H92</f>
        <v>0.22026000000000001</v>
      </c>
      <c r="S92" s="169">
        <v>0.10299999999999999</v>
      </c>
      <c r="T92" s="170">
        <f>S92*H92</f>
        <v>378.113</v>
      </c>
      <c r="AR92" s="24" t="s">
        <v>190</v>
      </c>
      <c r="AT92" s="24" t="s">
        <v>173</v>
      </c>
      <c r="AU92" s="24" t="s">
        <v>90</v>
      </c>
      <c r="AY92" s="24" t="s">
        <v>170</v>
      </c>
      <c r="BE92" s="171">
        <f>IF(N92="základní",J92,0)</f>
        <v>135459.9</v>
      </c>
      <c r="BF92" s="171">
        <f>IF(N92="snížená",J92,0)</f>
        <v>0</v>
      </c>
      <c r="BG92" s="171">
        <f>IF(N92="zákl. přenesená",J92,0)</f>
        <v>0</v>
      </c>
      <c r="BH92" s="171">
        <f>IF(N92="sníž. přenesená",J92,0)</f>
        <v>0</v>
      </c>
      <c r="BI92" s="171">
        <f>IF(N92="nulová",J92,0)</f>
        <v>0</v>
      </c>
      <c r="BJ92" s="24" t="s">
        <v>87</v>
      </c>
      <c r="BK92" s="171">
        <f>ROUND(I92*H92,2)</f>
        <v>135459.9</v>
      </c>
      <c r="BL92" s="24" t="s">
        <v>190</v>
      </c>
      <c r="BM92" s="24" t="s">
        <v>266</v>
      </c>
    </row>
    <row r="93" spans="2:65" s="12" customFormat="1" ht="13.5">
      <c r="B93" s="172"/>
      <c r="D93" s="173" t="s">
        <v>180</v>
      </c>
      <c r="E93" s="174" t="s">
        <v>5</v>
      </c>
      <c r="F93" s="175" t="s">
        <v>267</v>
      </c>
      <c r="H93" s="176">
        <v>1486</v>
      </c>
      <c r="L93" s="172"/>
      <c r="M93" s="177"/>
      <c r="N93" s="178"/>
      <c r="O93" s="178"/>
      <c r="P93" s="178"/>
      <c r="Q93" s="178"/>
      <c r="R93" s="178"/>
      <c r="S93" s="178"/>
      <c r="T93" s="179"/>
      <c r="AT93" s="174" t="s">
        <v>180</v>
      </c>
      <c r="AU93" s="174" t="s">
        <v>90</v>
      </c>
      <c r="AV93" s="12" t="s">
        <v>90</v>
      </c>
      <c r="AW93" s="12" t="s">
        <v>42</v>
      </c>
      <c r="AX93" s="12" t="s">
        <v>79</v>
      </c>
      <c r="AY93" s="174" t="s">
        <v>170</v>
      </c>
    </row>
    <row r="94" spans="2:65" s="12" customFormat="1" ht="13.5">
      <c r="B94" s="172"/>
      <c r="D94" s="173" t="s">
        <v>180</v>
      </c>
      <c r="E94" s="174" t="s">
        <v>5</v>
      </c>
      <c r="F94" s="175" t="s">
        <v>268</v>
      </c>
      <c r="H94" s="176">
        <v>2185</v>
      </c>
      <c r="L94" s="172"/>
      <c r="M94" s="177"/>
      <c r="N94" s="178"/>
      <c r="O94" s="178"/>
      <c r="P94" s="178"/>
      <c r="Q94" s="178"/>
      <c r="R94" s="178"/>
      <c r="S94" s="178"/>
      <c r="T94" s="179"/>
      <c r="AT94" s="174" t="s">
        <v>180</v>
      </c>
      <c r="AU94" s="174" t="s">
        <v>90</v>
      </c>
      <c r="AV94" s="12" t="s">
        <v>90</v>
      </c>
      <c r="AW94" s="12" t="s">
        <v>42</v>
      </c>
      <c r="AX94" s="12" t="s">
        <v>79</v>
      </c>
      <c r="AY94" s="174" t="s">
        <v>170</v>
      </c>
    </row>
    <row r="95" spans="2:65" s="13" customFormat="1" ht="13.5">
      <c r="B95" s="186"/>
      <c r="D95" s="173" t="s">
        <v>180</v>
      </c>
      <c r="E95" s="187" t="s">
        <v>5</v>
      </c>
      <c r="F95" s="188" t="s">
        <v>269</v>
      </c>
      <c r="H95" s="189">
        <v>3671</v>
      </c>
      <c r="L95" s="186"/>
      <c r="M95" s="190"/>
      <c r="N95" s="191"/>
      <c r="O95" s="191"/>
      <c r="P95" s="191"/>
      <c r="Q95" s="191"/>
      <c r="R95" s="191"/>
      <c r="S95" s="191"/>
      <c r="T95" s="192"/>
      <c r="AT95" s="187" t="s">
        <v>180</v>
      </c>
      <c r="AU95" s="187" t="s">
        <v>90</v>
      </c>
      <c r="AV95" s="13" t="s">
        <v>190</v>
      </c>
      <c r="AW95" s="13" t="s">
        <v>42</v>
      </c>
      <c r="AX95" s="13" t="s">
        <v>87</v>
      </c>
      <c r="AY95" s="187" t="s">
        <v>170</v>
      </c>
    </row>
    <row r="96" spans="2:65" s="1" customFormat="1" ht="25.5" customHeight="1">
      <c r="B96" s="160"/>
      <c r="C96" s="161" t="s">
        <v>190</v>
      </c>
      <c r="D96" s="161" t="s">
        <v>173</v>
      </c>
      <c r="E96" s="162" t="s">
        <v>270</v>
      </c>
      <c r="F96" s="163" t="s">
        <v>271</v>
      </c>
      <c r="G96" s="164" t="s">
        <v>272</v>
      </c>
      <c r="H96" s="165">
        <v>440.74799999999999</v>
      </c>
      <c r="I96" s="166">
        <v>61.2</v>
      </c>
      <c r="J96" s="166">
        <f>ROUND(I96*H96,2)</f>
        <v>26973.78</v>
      </c>
      <c r="K96" s="163" t="s">
        <v>177</v>
      </c>
      <c r="L96" s="39"/>
      <c r="M96" s="167" t="s">
        <v>5</v>
      </c>
      <c r="N96" s="168" t="s">
        <v>50</v>
      </c>
      <c r="O96" s="169">
        <v>0.2</v>
      </c>
      <c r="P96" s="169">
        <f>O96*H96</f>
        <v>88.149600000000007</v>
      </c>
      <c r="Q96" s="169">
        <v>0</v>
      </c>
      <c r="R96" s="169">
        <f>Q96*H96</f>
        <v>0</v>
      </c>
      <c r="S96" s="169">
        <v>0</v>
      </c>
      <c r="T96" s="170">
        <f>S96*H96</f>
        <v>0</v>
      </c>
      <c r="AR96" s="24" t="s">
        <v>190</v>
      </c>
      <c r="AT96" s="24" t="s">
        <v>173</v>
      </c>
      <c r="AU96" s="24" t="s">
        <v>90</v>
      </c>
      <c r="AY96" s="24" t="s">
        <v>170</v>
      </c>
      <c r="BE96" s="171">
        <f>IF(N96="základní",J96,0)</f>
        <v>26973.78</v>
      </c>
      <c r="BF96" s="171">
        <f>IF(N96="snížená",J96,0)</f>
        <v>0</v>
      </c>
      <c r="BG96" s="171">
        <f>IF(N96="zákl. přenesená",J96,0)</f>
        <v>0</v>
      </c>
      <c r="BH96" s="171">
        <f>IF(N96="sníž. přenesená",J96,0)</f>
        <v>0</v>
      </c>
      <c r="BI96" s="171">
        <f>IF(N96="nulová",J96,0)</f>
        <v>0</v>
      </c>
      <c r="BJ96" s="24" t="s">
        <v>87</v>
      </c>
      <c r="BK96" s="171">
        <f>ROUND(I96*H96,2)</f>
        <v>26973.78</v>
      </c>
      <c r="BL96" s="24" t="s">
        <v>190</v>
      </c>
      <c r="BM96" s="24" t="s">
        <v>273</v>
      </c>
    </row>
    <row r="97" spans="2:65" s="12" customFormat="1" ht="13.5">
      <c r="B97" s="172"/>
      <c r="D97" s="173" t="s">
        <v>180</v>
      </c>
      <c r="E97" s="174" t="s">
        <v>5</v>
      </c>
      <c r="F97" s="175" t="s">
        <v>274</v>
      </c>
      <c r="H97" s="176">
        <v>440.74799999999999</v>
      </c>
      <c r="L97" s="172"/>
      <c r="M97" s="177"/>
      <c r="N97" s="178"/>
      <c r="O97" s="178"/>
      <c r="P97" s="178"/>
      <c r="Q97" s="178"/>
      <c r="R97" s="178"/>
      <c r="S97" s="178"/>
      <c r="T97" s="179"/>
      <c r="AT97" s="174" t="s">
        <v>180</v>
      </c>
      <c r="AU97" s="174" t="s">
        <v>90</v>
      </c>
      <c r="AV97" s="12" t="s">
        <v>90</v>
      </c>
      <c r="AW97" s="12" t="s">
        <v>42</v>
      </c>
      <c r="AX97" s="12" t="s">
        <v>87</v>
      </c>
      <c r="AY97" s="174" t="s">
        <v>170</v>
      </c>
    </row>
    <row r="98" spans="2:65" s="1" customFormat="1" ht="25.5" customHeight="1">
      <c r="B98" s="160"/>
      <c r="C98" s="161" t="s">
        <v>169</v>
      </c>
      <c r="D98" s="161" t="s">
        <v>173</v>
      </c>
      <c r="E98" s="162" t="s">
        <v>275</v>
      </c>
      <c r="F98" s="163" t="s">
        <v>276</v>
      </c>
      <c r="G98" s="164" t="s">
        <v>277</v>
      </c>
      <c r="H98" s="165">
        <v>55.094000000000001</v>
      </c>
      <c r="I98" s="166">
        <v>42.2</v>
      </c>
      <c r="J98" s="166">
        <f>ROUND(I98*H98,2)</f>
        <v>2324.9699999999998</v>
      </c>
      <c r="K98" s="163" t="s">
        <v>177</v>
      </c>
      <c r="L98" s="39"/>
      <c r="M98" s="167" t="s">
        <v>5</v>
      </c>
      <c r="N98" s="168" t="s">
        <v>50</v>
      </c>
      <c r="O98" s="169">
        <v>0</v>
      </c>
      <c r="P98" s="169">
        <f>O98*H98</f>
        <v>0</v>
      </c>
      <c r="Q98" s="169">
        <v>0</v>
      </c>
      <c r="R98" s="169">
        <f>Q98*H98</f>
        <v>0</v>
      </c>
      <c r="S98" s="169">
        <v>0</v>
      </c>
      <c r="T98" s="170">
        <f>S98*H98</f>
        <v>0</v>
      </c>
      <c r="AR98" s="24" t="s">
        <v>190</v>
      </c>
      <c r="AT98" s="24" t="s">
        <v>173</v>
      </c>
      <c r="AU98" s="24" t="s">
        <v>90</v>
      </c>
      <c r="AY98" s="24" t="s">
        <v>170</v>
      </c>
      <c r="BE98" s="171">
        <f>IF(N98="základní",J98,0)</f>
        <v>2324.9699999999998</v>
      </c>
      <c r="BF98" s="171">
        <f>IF(N98="snížená",J98,0)</f>
        <v>0</v>
      </c>
      <c r="BG98" s="171">
        <f>IF(N98="zákl. přenesená",J98,0)</f>
        <v>0</v>
      </c>
      <c r="BH98" s="171">
        <f>IF(N98="sníž. přenesená",J98,0)</f>
        <v>0</v>
      </c>
      <c r="BI98" s="171">
        <f>IF(N98="nulová",J98,0)</f>
        <v>0</v>
      </c>
      <c r="BJ98" s="24" t="s">
        <v>87</v>
      </c>
      <c r="BK98" s="171">
        <f>ROUND(I98*H98,2)</f>
        <v>2324.9699999999998</v>
      </c>
      <c r="BL98" s="24" t="s">
        <v>190</v>
      </c>
      <c r="BM98" s="24" t="s">
        <v>278</v>
      </c>
    </row>
    <row r="99" spans="2:65" s="12" customFormat="1" ht="13.5">
      <c r="B99" s="172"/>
      <c r="D99" s="173" t="s">
        <v>180</v>
      </c>
      <c r="E99" s="174" t="s">
        <v>5</v>
      </c>
      <c r="F99" s="175" t="s">
        <v>279</v>
      </c>
      <c r="H99" s="176">
        <v>55.094000000000001</v>
      </c>
      <c r="L99" s="172"/>
      <c r="M99" s="177"/>
      <c r="N99" s="178"/>
      <c r="O99" s="178"/>
      <c r="P99" s="178"/>
      <c r="Q99" s="178"/>
      <c r="R99" s="178"/>
      <c r="S99" s="178"/>
      <c r="T99" s="179"/>
      <c r="AT99" s="174" t="s">
        <v>180</v>
      </c>
      <c r="AU99" s="174" t="s">
        <v>90</v>
      </c>
      <c r="AV99" s="12" t="s">
        <v>90</v>
      </c>
      <c r="AW99" s="12" t="s">
        <v>42</v>
      </c>
      <c r="AX99" s="12" t="s">
        <v>87</v>
      </c>
      <c r="AY99" s="174" t="s">
        <v>170</v>
      </c>
    </row>
    <row r="100" spans="2:65" s="1" customFormat="1" ht="63.75" customHeight="1">
      <c r="B100" s="160"/>
      <c r="C100" s="161" t="s">
        <v>197</v>
      </c>
      <c r="D100" s="161" t="s">
        <v>173</v>
      </c>
      <c r="E100" s="162" t="s">
        <v>280</v>
      </c>
      <c r="F100" s="163" t="s">
        <v>281</v>
      </c>
      <c r="G100" s="164" t="s">
        <v>282</v>
      </c>
      <c r="H100" s="165">
        <v>1050.18</v>
      </c>
      <c r="I100" s="166">
        <v>253</v>
      </c>
      <c r="J100" s="166">
        <f>ROUND(I100*H100,2)</f>
        <v>265695.53999999998</v>
      </c>
      <c r="K100" s="163" t="s">
        <v>177</v>
      </c>
      <c r="L100" s="39"/>
      <c r="M100" s="167" t="s">
        <v>5</v>
      </c>
      <c r="N100" s="168" t="s">
        <v>50</v>
      </c>
      <c r="O100" s="169">
        <v>0.70299999999999996</v>
      </c>
      <c r="P100" s="169">
        <f>O100*H100</f>
        <v>738.27653999999995</v>
      </c>
      <c r="Q100" s="169">
        <v>8.6800000000000002E-3</v>
      </c>
      <c r="R100" s="169">
        <f>Q100*H100</f>
        <v>9.1155624</v>
      </c>
      <c r="S100" s="169">
        <v>0</v>
      </c>
      <c r="T100" s="170">
        <f>S100*H100</f>
        <v>0</v>
      </c>
      <c r="AR100" s="24" t="s">
        <v>190</v>
      </c>
      <c r="AT100" s="24" t="s">
        <v>173</v>
      </c>
      <c r="AU100" s="24" t="s">
        <v>90</v>
      </c>
      <c r="AY100" s="24" t="s">
        <v>170</v>
      </c>
      <c r="BE100" s="171">
        <f>IF(N100="základní",J100,0)</f>
        <v>265695.53999999998</v>
      </c>
      <c r="BF100" s="171">
        <f>IF(N100="snížená",J100,0)</f>
        <v>0</v>
      </c>
      <c r="BG100" s="171">
        <f>IF(N100="zákl. přenesená",J100,0)</f>
        <v>0</v>
      </c>
      <c r="BH100" s="171">
        <f>IF(N100="sníž. přenesená",J100,0)</f>
        <v>0</v>
      </c>
      <c r="BI100" s="171">
        <f>IF(N100="nulová",J100,0)</f>
        <v>0</v>
      </c>
      <c r="BJ100" s="24" t="s">
        <v>87</v>
      </c>
      <c r="BK100" s="171">
        <f>ROUND(I100*H100,2)</f>
        <v>265695.53999999998</v>
      </c>
      <c r="BL100" s="24" t="s">
        <v>190</v>
      </c>
      <c r="BM100" s="24" t="s">
        <v>283</v>
      </c>
    </row>
    <row r="101" spans="2:65" s="12" customFormat="1" ht="13.5">
      <c r="B101" s="172"/>
      <c r="D101" s="173" t="s">
        <v>180</v>
      </c>
      <c r="E101" s="174" t="s">
        <v>5</v>
      </c>
      <c r="F101" s="175" t="s">
        <v>284</v>
      </c>
      <c r="H101" s="176">
        <v>862.92</v>
      </c>
      <c r="L101" s="172"/>
      <c r="M101" s="177"/>
      <c r="N101" s="178"/>
      <c r="O101" s="178"/>
      <c r="P101" s="178"/>
      <c r="Q101" s="178"/>
      <c r="R101" s="178"/>
      <c r="S101" s="178"/>
      <c r="T101" s="179"/>
      <c r="AT101" s="174" t="s">
        <v>180</v>
      </c>
      <c r="AU101" s="174" t="s">
        <v>90</v>
      </c>
      <c r="AV101" s="12" t="s">
        <v>90</v>
      </c>
      <c r="AW101" s="12" t="s">
        <v>42</v>
      </c>
      <c r="AX101" s="12" t="s">
        <v>79</v>
      </c>
      <c r="AY101" s="174" t="s">
        <v>170</v>
      </c>
    </row>
    <row r="102" spans="2:65" s="12" customFormat="1" ht="13.5">
      <c r="B102" s="172"/>
      <c r="D102" s="173" t="s">
        <v>180</v>
      </c>
      <c r="E102" s="174" t="s">
        <v>5</v>
      </c>
      <c r="F102" s="175" t="s">
        <v>285</v>
      </c>
      <c r="H102" s="176">
        <v>65.989999999999995</v>
      </c>
      <c r="L102" s="172"/>
      <c r="M102" s="177"/>
      <c r="N102" s="178"/>
      <c r="O102" s="178"/>
      <c r="P102" s="178"/>
      <c r="Q102" s="178"/>
      <c r="R102" s="178"/>
      <c r="S102" s="178"/>
      <c r="T102" s="179"/>
      <c r="AT102" s="174" t="s">
        <v>180</v>
      </c>
      <c r="AU102" s="174" t="s">
        <v>90</v>
      </c>
      <c r="AV102" s="12" t="s">
        <v>90</v>
      </c>
      <c r="AW102" s="12" t="s">
        <v>42</v>
      </c>
      <c r="AX102" s="12" t="s">
        <v>79</v>
      </c>
      <c r="AY102" s="174" t="s">
        <v>170</v>
      </c>
    </row>
    <row r="103" spans="2:65" s="12" customFormat="1" ht="13.5">
      <c r="B103" s="172"/>
      <c r="D103" s="173" t="s">
        <v>180</v>
      </c>
      <c r="E103" s="174" t="s">
        <v>5</v>
      </c>
      <c r="F103" s="175" t="s">
        <v>286</v>
      </c>
      <c r="H103" s="176">
        <v>42.84</v>
      </c>
      <c r="L103" s="172"/>
      <c r="M103" s="177"/>
      <c r="N103" s="178"/>
      <c r="O103" s="178"/>
      <c r="P103" s="178"/>
      <c r="Q103" s="178"/>
      <c r="R103" s="178"/>
      <c r="S103" s="178"/>
      <c r="T103" s="179"/>
      <c r="AT103" s="174" t="s">
        <v>180</v>
      </c>
      <c r="AU103" s="174" t="s">
        <v>90</v>
      </c>
      <c r="AV103" s="12" t="s">
        <v>90</v>
      </c>
      <c r="AW103" s="12" t="s">
        <v>42</v>
      </c>
      <c r="AX103" s="12" t="s">
        <v>79</v>
      </c>
      <c r="AY103" s="174" t="s">
        <v>170</v>
      </c>
    </row>
    <row r="104" spans="2:65" s="12" customFormat="1" ht="13.5">
      <c r="B104" s="172"/>
      <c r="D104" s="173" t="s">
        <v>180</v>
      </c>
      <c r="E104" s="174" t="s">
        <v>5</v>
      </c>
      <c r="F104" s="175" t="s">
        <v>287</v>
      </c>
      <c r="H104" s="176">
        <v>44</v>
      </c>
      <c r="L104" s="172"/>
      <c r="M104" s="177"/>
      <c r="N104" s="178"/>
      <c r="O104" s="178"/>
      <c r="P104" s="178"/>
      <c r="Q104" s="178"/>
      <c r="R104" s="178"/>
      <c r="S104" s="178"/>
      <c r="T104" s="179"/>
      <c r="AT104" s="174" t="s">
        <v>180</v>
      </c>
      <c r="AU104" s="174" t="s">
        <v>90</v>
      </c>
      <c r="AV104" s="12" t="s">
        <v>90</v>
      </c>
      <c r="AW104" s="12" t="s">
        <v>42</v>
      </c>
      <c r="AX104" s="12" t="s">
        <v>79</v>
      </c>
      <c r="AY104" s="174" t="s">
        <v>170</v>
      </c>
    </row>
    <row r="105" spans="2:65" s="12" customFormat="1" ht="13.5">
      <c r="B105" s="172"/>
      <c r="D105" s="173" t="s">
        <v>180</v>
      </c>
      <c r="E105" s="174" t="s">
        <v>5</v>
      </c>
      <c r="F105" s="175" t="s">
        <v>288</v>
      </c>
      <c r="H105" s="176">
        <v>0.9</v>
      </c>
      <c r="L105" s="172"/>
      <c r="M105" s="177"/>
      <c r="N105" s="178"/>
      <c r="O105" s="178"/>
      <c r="P105" s="178"/>
      <c r="Q105" s="178"/>
      <c r="R105" s="178"/>
      <c r="S105" s="178"/>
      <c r="T105" s="179"/>
      <c r="AT105" s="174" t="s">
        <v>180</v>
      </c>
      <c r="AU105" s="174" t="s">
        <v>90</v>
      </c>
      <c r="AV105" s="12" t="s">
        <v>90</v>
      </c>
      <c r="AW105" s="12" t="s">
        <v>42</v>
      </c>
      <c r="AX105" s="12" t="s">
        <v>79</v>
      </c>
      <c r="AY105" s="174" t="s">
        <v>170</v>
      </c>
    </row>
    <row r="106" spans="2:65" s="12" customFormat="1" ht="13.5">
      <c r="B106" s="172"/>
      <c r="D106" s="173" t="s">
        <v>180</v>
      </c>
      <c r="E106" s="174" t="s">
        <v>5</v>
      </c>
      <c r="F106" s="175" t="s">
        <v>289</v>
      </c>
      <c r="H106" s="176">
        <v>33.53</v>
      </c>
      <c r="L106" s="172"/>
      <c r="M106" s="177"/>
      <c r="N106" s="178"/>
      <c r="O106" s="178"/>
      <c r="P106" s="178"/>
      <c r="Q106" s="178"/>
      <c r="R106" s="178"/>
      <c r="S106" s="178"/>
      <c r="T106" s="179"/>
      <c r="AT106" s="174" t="s">
        <v>180</v>
      </c>
      <c r="AU106" s="174" t="s">
        <v>90</v>
      </c>
      <c r="AV106" s="12" t="s">
        <v>90</v>
      </c>
      <c r="AW106" s="12" t="s">
        <v>42</v>
      </c>
      <c r="AX106" s="12" t="s">
        <v>79</v>
      </c>
      <c r="AY106" s="174" t="s">
        <v>170</v>
      </c>
    </row>
    <row r="107" spans="2:65" s="13" customFormat="1" ht="13.5">
      <c r="B107" s="186"/>
      <c r="D107" s="173" t="s">
        <v>180</v>
      </c>
      <c r="E107" s="187" t="s">
        <v>5</v>
      </c>
      <c r="F107" s="188" t="s">
        <v>269</v>
      </c>
      <c r="H107" s="189">
        <v>1050.18</v>
      </c>
      <c r="L107" s="186"/>
      <c r="M107" s="190"/>
      <c r="N107" s="191"/>
      <c r="O107" s="191"/>
      <c r="P107" s="191"/>
      <c r="Q107" s="191"/>
      <c r="R107" s="191"/>
      <c r="S107" s="191"/>
      <c r="T107" s="192"/>
      <c r="AT107" s="187" t="s">
        <v>180</v>
      </c>
      <c r="AU107" s="187" t="s">
        <v>90</v>
      </c>
      <c r="AV107" s="13" t="s">
        <v>190</v>
      </c>
      <c r="AW107" s="13" t="s">
        <v>42</v>
      </c>
      <c r="AX107" s="13" t="s">
        <v>87</v>
      </c>
      <c r="AY107" s="187" t="s">
        <v>170</v>
      </c>
    </row>
    <row r="108" spans="2:65" s="1" customFormat="1" ht="63.75" customHeight="1">
      <c r="B108" s="160"/>
      <c r="C108" s="161" t="s">
        <v>202</v>
      </c>
      <c r="D108" s="161" t="s">
        <v>173</v>
      </c>
      <c r="E108" s="162" t="s">
        <v>290</v>
      </c>
      <c r="F108" s="163" t="s">
        <v>291</v>
      </c>
      <c r="G108" s="164" t="s">
        <v>282</v>
      </c>
      <c r="H108" s="165">
        <v>361.23</v>
      </c>
      <c r="I108" s="166">
        <v>398</v>
      </c>
      <c r="J108" s="166">
        <f>ROUND(I108*H108,2)</f>
        <v>143769.54</v>
      </c>
      <c r="K108" s="163" t="s">
        <v>177</v>
      </c>
      <c r="L108" s="39"/>
      <c r="M108" s="167" t="s">
        <v>5</v>
      </c>
      <c r="N108" s="168" t="s">
        <v>50</v>
      </c>
      <c r="O108" s="169">
        <v>1.153</v>
      </c>
      <c r="P108" s="169">
        <f>O108*H108</f>
        <v>416.49819000000002</v>
      </c>
      <c r="Q108" s="169">
        <v>1.269E-2</v>
      </c>
      <c r="R108" s="169">
        <f>Q108*H108</f>
        <v>4.5840087</v>
      </c>
      <c r="S108" s="169">
        <v>0</v>
      </c>
      <c r="T108" s="170">
        <f>S108*H108</f>
        <v>0</v>
      </c>
      <c r="AR108" s="24" t="s">
        <v>190</v>
      </c>
      <c r="AT108" s="24" t="s">
        <v>173</v>
      </c>
      <c r="AU108" s="24" t="s">
        <v>90</v>
      </c>
      <c r="AY108" s="24" t="s">
        <v>170</v>
      </c>
      <c r="BE108" s="171">
        <f>IF(N108="základní",J108,0)</f>
        <v>143769.54</v>
      </c>
      <c r="BF108" s="171">
        <f>IF(N108="snížená",J108,0)</f>
        <v>0</v>
      </c>
      <c r="BG108" s="171">
        <f>IF(N108="zákl. přenesená",J108,0)</f>
        <v>0</v>
      </c>
      <c r="BH108" s="171">
        <f>IF(N108="sníž. přenesená",J108,0)</f>
        <v>0</v>
      </c>
      <c r="BI108" s="171">
        <f>IF(N108="nulová",J108,0)</f>
        <v>0</v>
      </c>
      <c r="BJ108" s="24" t="s">
        <v>87</v>
      </c>
      <c r="BK108" s="171">
        <f>ROUND(I108*H108,2)</f>
        <v>143769.54</v>
      </c>
      <c r="BL108" s="24" t="s">
        <v>190</v>
      </c>
      <c r="BM108" s="24" t="s">
        <v>292</v>
      </c>
    </row>
    <row r="109" spans="2:65" s="12" customFormat="1" ht="13.5">
      <c r="B109" s="172"/>
      <c r="D109" s="173" t="s">
        <v>180</v>
      </c>
      <c r="E109" s="174" t="s">
        <v>5</v>
      </c>
      <c r="F109" s="175" t="s">
        <v>293</v>
      </c>
      <c r="H109" s="176">
        <v>312.17</v>
      </c>
      <c r="L109" s="172"/>
      <c r="M109" s="177"/>
      <c r="N109" s="178"/>
      <c r="O109" s="178"/>
      <c r="P109" s="178"/>
      <c r="Q109" s="178"/>
      <c r="R109" s="178"/>
      <c r="S109" s="178"/>
      <c r="T109" s="179"/>
      <c r="AT109" s="174" t="s">
        <v>180</v>
      </c>
      <c r="AU109" s="174" t="s">
        <v>90</v>
      </c>
      <c r="AV109" s="12" t="s">
        <v>90</v>
      </c>
      <c r="AW109" s="12" t="s">
        <v>42</v>
      </c>
      <c r="AX109" s="12" t="s">
        <v>79</v>
      </c>
      <c r="AY109" s="174" t="s">
        <v>170</v>
      </c>
    </row>
    <row r="110" spans="2:65" s="12" customFormat="1" ht="13.5">
      <c r="B110" s="172"/>
      <c r="D110" s="173" t="s">
        <v>180</v>
      </c>
      <c r="E110" s="174" t="s">
        <v>5</v>
      </c>
      <c r="F110" s="175" t="s">
        <v>288</v>
      </c>
      <c r="H110" s="176">
        <v>0.9</v>
      </c>
      <c r="L110" s="172"/>
      <c r="M110" s="177"/>
      <c r="N110" s="178"/>
      <c r="O110" s="178"/>
      <c r="P110" s="178"/>
      <c r="Q110" s="178"/>
      <c r="R110" s="178"/>
      <c r="S110" s="178"/>
      <c r="T110" s="179"/>
      <c r="AT110" s="174" t="s">
        <v>180</v>
      </c>
      <c r="AU110" s="174" t="s">
        <v>90</v>
      </c>
      <c r="AV110" s="12" t="s">
        <v>90</v>
      </c>
      <c r="AW110" s="12" t="s">
        <v>42</v>
      </c>
      <c r="AX110" s="12" t="s">
        <v>79</v>
      </c>
      <c r="AY110" s="174" t="s">
        <v>170</v>
      </c>
    </row>
    <row r="111" spans="2:65" s="12" customFormat="1" ht="13.5">
      <c r="B111" s="172"/>
      <c r="D111" s="173" t="s">
        <v>180</v>
      </c>
      <c r="E111" s="174" t="s">
        <v>5</v>
      </c>
      <c r="F111" s="175" t="s">
        <v>294</v>
      </c>
      <c r="H111" s="176">
        <v>48.16</v>
      </c>
      <c r="L111" s="172"/>
      <c r="M111" s="177"/>
      <c r="N111" s="178"/>
      <c r="O111" s="178"/>
      <c r="P111" s="178"/>
      <c r="Q111" s="178"/>
      <c r="R111" s="178"/>
      <c r="S111" s="178"/>
      <c r="T111" s="179"/>
      <c r="AT111" s="174" t="s">
        <v>180</v>
      </c>
      <c r="AU111" s="174" t="s">
        <v>90</v>
      </c>
      <c r="AV111" s="12" t="s">
        <v>90</v>
      </c>
      <c r="AW111" s="12" t="s">
        <v>42</v>
      </c>
      <c r="AX111" s="12" t="s">
        <v>79</v>
      </c>
      <c r="AY111" s="174" t="s">
        <v>170</v>
      </c>
    </row>
    <row r="112" spans="2:65" s="13" customFormat="1" ht="13.5">
      <c r="B112" s="186"/>
      <c r="D112" s="173" t="s">
        <v>180</v>
      </c>
      <c r="E112" s="187" t="s">
        <v>5</v>
      </c>
      <c r="F112" s="188" t="s">
        <v>269</v>
      </c>
      <c r="H112" s="189">
        <v>361.23</v>
      </c>
      <c r="L112" s="186"/>
      <c r="M112" s="190"/>
      <c r="N112" s="191"/>
      <c r="O112" s="191"/>
      <c r="P112" s="191"/>
      <c r="Q112" s="191"/>
      <c r="R112" s="191"/>
      <c r="S112" s="191"/>
      <c r="T112" s="192"/>
      <c r="AT112" s="187" t="s">
        <v>180</v>
      </c>
      <c r="AU112" s="187" t="s">
        <v>90</v>
      </c>
      <c r="AV112" s="13" t="s">
        <v>190</v>
      </c>
      <c r="AW112" s="13" t="s">
        <v>42</v>
      </c>
      <c r="AX112" s="13" t="s">
        <v>87</v>
      </c>
      <c r="AY112" s="187" t="s">
        <v>170</v>
      </c>
    </row>
    <row r="113" spans="2:65" s="1" customFormat="1" ht="63.75" customHeight="1">
      <c r="B113" s="160"/>
      <c r="C113" s="161" t="s">
        <v>207</v>
      </c>
      <c r="D113" s="161" t="s">
        <v>173</v>
      </c>
      <c r="E113" s="162" t="s">
        <v>295</v>
      </c>
      <c r="F113" s="163" t="s">
        <v>296</v>
      </c>
      <c r="G113" s="164" t="s">
        <v>282</v>
      </c>
      <c r="H113" s="165">
        <v>2114.1799999999998</v>
      </c>
      <c r="I113" s="166">
        <v>203</v>
      </c>
      <c r="J113" s="166">
        <f>ROUND(I113*H113,2)</f>
        <v>429178.54</v>
      </c>
      <c r="K113" s="163" t="s">
        <v>177</v>
      </c>
      <c r="L113" s="39"/>
      <c r="M113" s="167" t="s">
        <v>5</v>
      </c>
      <c r="N113" s="168" t="s">
        <v>50</v>
      </c>
      <c r="O113" s="169">
        <v>0.54700000000000004</v>
      </c>
      <c r="P113" s="169">
        <f>O113*H113</f>
        <v>1156.4564600000001</v>
      </c>
      <c r="Q113" s="169">
        <v>3.6900000000000002E-2</v>
      </c>
      <c r="R113" s="169">
        <f>Q113*H113</f>
        <v>78.013242000000005</v>
      </c>
      <c r="S113" s="169">
        <v>0</v>
      </c>
      <c r="T113" s="170">
        <f>S113*H113</f>
        <v>0</v>
      </c>
      <c r="AR113" s="24" t="s">
        <v>190</v>
      </c>
      <c r="AT113" s="24" t="s">
        <v>173</v>
      </c>
      <c r="AU113" s="24" t="s">
        <v>90</v>
      </c>
      <c r="AY113" s="24" t="s">
        <v>170</v>
      </c>
      <c r="BE113" s="171">
        <f>IF(N113="základní",J113,0)</f>
        <v>429178.54</v>
      </c>
      <c r="BF113" s="171">
        <f>IF(N113="snížená",J113,0)</f>
        <v>0</v>
      </c>
      <c r="BG113" s="171">
        <f>IF(N113="zákl. přenesená",J113,0)</f>
        <v>0</v>
      </c>
      <c r="BH113" s="171">
        <f>IF(N113="sníž. přenesená",J113,0)</f>
        <v>0</v>
      </c>
      <c r="BI113" s="171">
        <f>IF(N113="nulová",J113,0)</f>
        <v>0</v>
      </c>
      <c r="BJ113" s="24" t="s">
        <v>87</v>
      </c>
      <c r="BK113" s="171">
        <f>ROUND(I113*H113,2)</f>
        <v>429178.54</v>
      </c>
      <c r="BL113" s="24" t="s">
        <v>190</v>
      </c>
      <c r="BM113" s="24" t="s">
        <v>297</v>
      </c>
    </row>
    <row r="114" spans="2:65" s="12" customFormat="1" ht="13.5">
      <c r="B114" s="172"/>
      <c r="D114" s="173" t="s">
        <v>180</v>
      </c>
      <c r="E114" s="174" t="s">
        <v>5</v>
      </c>
      <c r="F114" s="175" t="s">
        <v>298</v>
      </c>
      <c r="H114" s="176">
        <v>1497.69</v>
      </c>
      <c r="L114" s="172"/>
      <c r="M114" s="177"/>
      <c r="N114" s="178"/>
      <c r="O114" s="178"/>
      <c r="P114" s="178"/>
      <c r="Q114" s="178"/>
      <c r="R114" s="178"/>
      <c r="S114" s="178"/>
      <c r="T114" s="179"/>
      <c r="AT114" s="174" t="s">
        <v>180</v>
      </c>
      <c r="AU114" s="174" t="s">
        <v>90</v>
      </c>
      <c r="AV114" s="12" t="s">
        <v>90</v>
      </c>
      <c r="AW114" s="12" t="s">
        <v>42</v>
      </c>
      <c r="AX114" s="12" t="s">
        <v>79</v>
      </c>
      <c r="AY114" s="174" t="s">
        <v>170</v>
      </c>
    </row>
    <row r="115" spans="2:65" s="12" customFormat="1" ht="13.5">
      <c r="B115" s="172"/>
      <c r="D115" s="173" t="s">
        <v>180</v>
      </c>
      <c r="E115" s="174" t="s">
        <v>5</v>
      </c>
      <c r="F115" s="175" t="s">
        <v>299</v>
      </c>
      <c r="H115" s="176">
        <v>406.27</v>
      </c>
      <c r="L115" s="172"/>
      <c r="M115" s="177"/>
      <c r="N115" s="178"/>
      <c r="O115" s="178"/>
      <c r="P115" s="178"/>
      <c r="Q115" s="178"/>
      <c r="R115" s="178"/>
      <c r="S115" s="178"/>
      <c r="T115" s="179"/>
      <c r="AT115" s="174" t="s">
        <v>180</v>
      </c>
      <c r="AU115" s="174" t="s">
        <v>90</v>
      </c>
      <c r="AV115" s="12" t="s">
        <v>90</v>
      </c>
      <c r="AW115" s="12" t="s">
        <v>42</v>
      </c>
      <c r="AX115" s="12" t="s">
        <v>79</v>
      </c>
      <c r="AY115" s="174" t="s">
        <v>170</v>
      </c>
    </row>
    <row r="116" spans="2:65" s="12" customFormat="1" ht="13.5">
      <c r="B116" s="172"/>
      <c r="D116" s="173" t="s">
        <v>180</v>
      </c>
      <c r="E116" s="174" t="s">
        <v>5</v>
      </c>
      <c r="F116" s="175" t="s">
        <v>300</v>
      </c>
      <c r="H116" s="176">
        <v>118.62</v>
      </c>
      <c r="L116" s="172"/>
      <c r="M116" s="177"/>
      <c r="N116" s="178"/>
      <c r="O116" s="178"/>
      <c r="P116" s="178"/>
      <c r="Q116" s="178"/>
      <c r="R116" s="178"/>
      <c r="S116" s="178"/>
      <c r="T116" s="179"/>
      <c r="AT116" s="174" t="s">
        <v>180</v>
      </c>
      <c r="AU116" s="174" t="s">
        <v>90</v>
      </c>
      <c r="AV116" s="12" t="s">
        <v>90</v>
      </c>
      <c r="AW116" s="12" t="s">
        <v>42</v>
      </c>
      <c r="AX116" s="12" t="s">
        <v>79</v>
      </c>
      <c r="AY116" s="174" t="s">
        <v>170</v>
      </c>
    </row>
    <row r="117" spans="2:65" s="12" customFormat="1" ht="13.5">
      <c r="B117" s="172"/>
      <c r="D117" s="173" t="s">
        <v>180</v>
      </c>
      <c r="E117" s="174" t="s">
        <v>5</v>
      </c>
      <c r="F117" s="175" t="s">
        <v>301</v>
      </c>
      <c r="H117" s="176">
        <v>89.8</v>
      </c>
      <c r="L117" s="172"/>
      <c r="M117" s="177"/>
      <c r="N117" s="178"/>
      <c r="O117" s="178"/>
      <c r="P117" s="178"/>
      <c r="Q117" s="178"/>
      <c r="R117" s="178"/>
      <c r="S117" s="178"/>
      <c r="T117" s="179"/>
      <c r="AT117" s="174" t="s">
        <v>180</v>
      </c>
      <c r="AU117" s="174" t="s">
        <v>90</v>
      </c>
      <c r="AV117" s="12" t="s">
        <v>90</v>
      </c>
      <c r="AW117" s="12" t="s">
        <v>42</v>
      </c>
      <c r="AX117" s="12" t="s">
        <v>79</v>
      </c>
      <c r="AY117" s="174" t="s">
        <v>170</v>
      </c>
    </row>
    <row r="118" spans="2:65" s="12" customFormat="1" ht="13.5">
      <c r="B118" s="172"/>
      <c r="D118" s="173" t="s">
        <v>180</v>
      </c>
      <c r="E118" s="174" t="s">
        <v>5</v>
      </c>
      <c r="F118" s="175" t="s">
        <v>302</v>
      </c>
      <c r="H118" s="176">
        <v>1.8</v>
      </c>
      <c r="L118" s="172"/>
      <c r="M118" s="177"/>
      <c r="N118" s="178"/>
      <c r="O118" s="178"/>
      <c r="P118" s="178"/>
      <c r="Q118" s="178"/>
      <c r="R118" s="178"/>
      <c r="S118" s="178"/>
      <c r="T118" s="179"/>
      <c r="AT118" s="174" t="s">
        <v>180</v>
      </c>
      <c r="AU118" s="174" t="s">
        <v>90</v>
      </c>
      <c r="AV118" s="12" t="s">
        <v>90</v>
      </c>
      <c r="AW118" s="12" t="s">
        <v>42</v>
      </c>
      <c r="AX118" s="12" t="s">
        <v>79</v>
      </c>
      <c r="AY118" s="174" t="s">
        <v>170</v>
      </c>
    </row>
    <row r="119" spans="2:65" s="13" customFormat="1" ht="13.5">
      <c r="B119" s="186"/>
      <c r="D119" s="173" t="s">
        <v>180</v>
      </c>
      <c r="E119" s="187" t="s">
        <v>5</v>
      </c>
      <c r="F119" s="188" t="s">
        <v>269</v>
      </c>
      <c r="H119" s="189">
        <v>2114.1799999999998</v>
      </c>
      <c r="L119" s="186"/>
      <c r="M119" s="190"/>
      <c r="N119" s="191"/>
      <c r="O119" s="191"/>
      <c r="P119" s="191"/>
      <c r="Q119" s="191"/>
      <c r="R119" s="191"/>
      <c r="S119" s="191"/>
      <c r="T119" s="192"/>
      <c r="AT119" s="187" t="s">
        <v>180</v>
      </c>
      <c r="AU119" s="187" t="s">
        <v>90</v>
      </c>
      <c r="AV119" s="13" t="s">
        <v>190</v>
      </c>
      <c r="AW119" s="13" t="s">
        <v>42</v>
      </c>
      <c r="AX119" s="13" t="s">
        <v>87</v>
      </c>
      <c r="AY119" s="187" t="s">
        <v>170</v>
      </c>
    </row>
    <row r="120" spans="2:65" s="1" customFormat="1" ht="38.25" customHeight="1">
      <c r="B120" s="160"/>
      <c r="C120" s="161" t="s">
        <v>211</v>
      </c>
      <c r="D120" s="161" t="s">
        <v>173</v>
      </c>
      <c r="E120" s="162" t="s">
        <v>303</v>
      </c>
      <c r="F120" s="163" t="s">
        <v>304</v>
      </c>
      <c r="G120" s="164" t="s">
        <v>305</v>
      </c>
      <c r="H120" s="165">
        <v>773.03</v>
      </c>
      <c r="I120" s="166">
        <v>30.6</v>
      </c>
      <c r="J120" s="166">
        <f>ROUND(I120*H120,2)</f>
        <v>23654.720000000001</v>
      </c>
      <c r="K120" s="163" t="s">
        <v>177</v>
      </c>
      <c r="L120" s="39"/>
      <c r="M120" s="167" t="s">
        <v>5</v>
      </c>
      <c r="N120" s="168" t="s">
        <v>50</v>
      </c>
      <c r="O120" s="169">
        <v>9.7000000000000003E-2</v>
      </c>
      <c r="P120" s="169">
        <f>O120*H120</f>
        <v>74.983909999999995</v>
      </c>
      <c r="Q120" s="169">
        <v>0</v>
      </c>
      <c r="R120" s="169">
        <f>Q120*H120</f>
        <v>0</v>
      </c>
      <c r="S120" s="169">
        <v>0</v>
      </c>
      <c r="T120" s="170">
        <f>S120*H120</f>
        <v>0</v>
      </c>
      <c r="AR120" s="24" t="s">
        <v>190</v>
      </c>
      <c r="AT120" s="24" t="s">
        <v>173</v>
      </c>
      <c r="AU120" s="24" t="s">
        <v>90</v>
      </c>
      <c r="AY120" s="24" t="s">
        <v>170</v>
      </c>
      <c r="BE120" s="171">
        <f>IF(N120="základní",J120,0)</f>
        <v>23654.720000000001</v>
      </c>
      <c r="BF120" s="171">
        <f>IF(N120="snížená",J120,0)</f>
        <v>0</v>
      </c>
      <c r="BG120" s="171">
        <f>IF(N120="zákl. přenesená",J120,0)</f>
        <v>0</v>
      </c>
      <c r="BH120" s="171">
        <f>IF(N120="sníž. přenesená",J120,0)</f>
        <v>0</v>
      </c>
      <c r="BI120" s="171">
        <f>IF(N120="nulová",J120,0)</f>
        <v>0</v>
      </c>
      <c r="BJ120" s="24" t="s">
        <v>87</v>
      </c>
      <c r="BK120" s="171">
        <f>ROUND(I120*H120,2)</f>
        <v>23654.720000000001</v>
      </c>
      <c r="BL120" s="24" t="s">
        <v>190</v>
      </c>
      <c r="BM120" s="24" t="s">
        <v>306</v>
      </c>
    </row>
    <row r="121" spans="2:65" s="12" customFormat="1" ht="13.5">
      <c r="B121" s="172"/>
      <c r="D121" s="173" t="s">
        <v>180</v>
      </c>
      <c r="E121" s="174" t="s">
        <v>5</v>
      </c>
      <c r="F121" s="175" t="s">
        <v>307</v>
      </c>
      <c r="H121" s="176">
        <v>773.03</v>
      </c>
      <c r="L121" s="172"/>
      <c r="M121" s="177"/>
      <c r="N121" s="178"/>
      <c r="O121" s="178"/>
      <c r="P121" s="178"/>
      <c r="Q121" s="178"/>
      <c r="R121" s="178"/>
      <c r="S121" s="178"/>
      <c r="T121" s="179"/>
      <c r="AT121" s="174" t="s">
        <v>180</v>
      </c>
      <c r="AU121" s="174" t="s">
        <v>90</v>
      </c>
      <c r="AV121" s="12" t="s">
        <v>90</v>
      </c>
      <c r="AW121" s="12" t="s">
        <v>42</v>
      </c>
      <c r="AX121" s="12" t="s">
        <v>87</v>
      </c>
      <c r="AY121" s="174" t="s">
        <v>170</v>
      </c>
    </row>
    <row r="122" spans="2:65" s="1" customFormat="1" ht="25.5" customHeight="1">
      <c r="B122" s="160"/>
      <c r="C122" s="161" t="s">
        <v>215</v>
      </c>
      <c r="D122" s="161" t="s">
        <v>173</v>
      </c>
      <c r="E122" s="162" t="s">
        <v>308</v>
      </c>
      <c r="F122" s="163" t="s">
        <v>309</v>
      </c>
      <c r="G122" s="164" t="s">
        <v>305</v>
      </c>
      <c r="H122" s="165">
        <v>1938.0609999999999</v>
      </c>
      <c r="I122" s="166">
        <v>402</v>
      </c>
      <c r="J122" s="166">
        <f>ROUND(I122*H122,2)</f>
        <v>779100.52</v>
      </c>
      <c r="K122" s="163" t="s">
        <v>177</v>
      </c>
      <c r="L122" s="39"/>
      <c r="M122" s="167" t="s">
        <v>5</v>
      </c>
      <c r="N122" s="168" t="s">
        <v>50</v>
      </c>
      <c r="O122" s="169">
        <v>1.7629999999999999</v>
      </c>
      <c r="P122" s="169">
        <f>O122*H122</f>
        <v>3416.8015429999996</v>
      </c>
      <c r="Q122" s="169">
        <v>0</v>
      </c>
      <c r="R122" s="169">
        <f>Q122*H122</f>
        <v>0</v>
      </c>
      <c r="S122" s="169">
        <v>0</v>
      </c>
      <c r="T122" s="170">
        <f>S122*H122</f>
        <v>0</v>
      </c>
      <c r="AR122" s="24" t="s">
        <v>190</v>
      </c>
      <c r="AT122" s="24" t="s">
        <v>173</v>
      </c>
      <c r="AU122" s="24" t="s">
        <v>90</v>
      </c>
      <c r="AY122" s="24" t="s">
        <v>170</v>
      </c>
      <c r="BE122" s="171">
        <f>IF(N122="základní",J122,0)</f>
        <v>779100.52</v>
      </c>
      <c r="BF122" s="171">
        <f>IF(N122="snížená",J122,0)</f>
        <v>0</v>
      </c>
      <c r="BG122" s="171">
        <f>IF(N122="zákl. přenesená",J122,0)</f>
        <v>0</v>
      </c>
      <c r="BH122" s="171">
        <f>IF(N122="sníž. přenesená",J122,0)</f>
        <v>0</v>
      </c>
      <c r="BI122" s="171">
        <f>IF(N122="nulová",J122,0)</f>
        <v>0</v>
      </c>
      <c r="BJ122" s="24" t="s">
        <v>87</v>
      </c>
      <c r="BK122" s="171">
        <f>ROUND(I122*H122,2)</f>
        <v>779100.52</v>
      </c>
      <c r="BL122" s="24" t="s">
        <v>190</v>
      </c>
      <c r="BM122" s="24" t="s">
        <v>310</v>
      </c>
    </row>
    <row r="123" spans="2:65" s="12" customFormat="1" ht="13.5">
      <c r="B123" s="172"/>
      <c r="D123" s="173" t="s">
        <v>180</v>
      </c>
      <c r="E123" s="174" t="s">
        <v>5</v>
      </c>
      <c r="F123" s="175" t="s">
        <v>311</v>
      </c>
      <c r="H123" s="176">
        <v>1397.7090000000001</v>
      </c>
      <c r="L123" s="172"/>
      <c r="M123" s="177"/>
      <c r="N123" s="178"/>
      <c r="O123" s="178"/>
      <c r="P123" s="178"/>
      <c r="Q123" s="178"/>
      <c r="R123" s="178"/>
      <c r="S123" s="178"/>
      <c r="T123" s="179"/>
      <c r="AT123" s="174" t="s">
        <v>180</v>
      </c>
      <c r="AU123" s="174" t="s">
        <v>90</v>
      </c>
      <c r="AV123" s="12" t="s">
        <v>90</v>
      </c>
      <c r="AW123" s="12" t="s">
        <v>42</v>
      </c>
      <c r="AX123" s="12" t="s">
        <v>79</v>
      </c>
      <c r="AY123" s="174" t="s">
        <v>170</v>
      </c>
    </row>
    <row r="124" spans="2:65" s="12" customFormat="1" ht="13.5">
      <c r="B124" s="172"/>
      <c r="D124" s="173" t="s">
        <v>180</v>
      </c>
      <c r="E124" s="174" t="s">
        <v>5</v>
      </c>
      <c r="F124" s="175" t="s">
        <v>312</v>
      </c>
      <c r="H124" s="176">
        <v>285.89</v>
      </c>
      <c r="L124" s="172"/>
      <c r="M124" s="177"/>
      <c r="N124" s="178"/>
      <c r="O124" s="178"/>
      <c r="P124" s="178"/>
      <c r="Q124" s="178"/>
      <c r="R124" s="178"/>
      <c r="S124" s="178"/>
      <c r="T124" s="179"/>
      <c r="AT124" s="174" t="s">
        <v>180</v>
      </c>
      <c r="AU124" s="174" t="s">
        <v>90</v>
      </c>
      <c r="AV124" s="12" t="s">
        <v>90</v>
      </c>
      <c r="AW124" s="12" t="s">
        <v>42</v>
      </c>
      <c r="AX124" s="12" t="s">
        <v>79</v>
      </c>
      <c r="AY124" s="174" t="s">
        <v>170</v>
      </c>
    </row>
    <row r="125" spans="2:65" s="12" customFormat="1" ht="13.5">
      <c r="B125" s="172"/>
      <c r="D125" s="173" t="s">
        <v>180</v>
      </c>
      <c r="E125" s="174" t="s">
        <v>5</v>
      </c>
      <c r="F125" s="175" t="s">
        <v>313</v>
      </c>
      <c r="H125" s="176">
        <v>122.16200000000001</v>
      </c>
      <c r="L125" s="172"/>
      <c r="M125" s="177"/>
      <c r="N125" s="178"/>
      <c r="O125" s="178"/>
      <c r="P125" s="178"/>
      <c r="Q125" s="178"/>
      <c r="R125" s="178"/>
      <c r="S125" s="178"/>
      <c r="T125" s="179"/>
      <c r="AT125" s="174" t="s">
        <v>180</v>
      </c>
      <c r="AU125" s="174" t="s">
        <v>90</v>
      </c>
      <c r="AV125" s="12" t="s">
        <v>90</v>
      </c>
      <c r="AW125" s="12" t="s">
        <v>42</v>
      </c>
      <c r="AX125" s="12" t="s">
        <v>79</v>
      </c>
      <c r="AY125" s="174" t="s">
        <v>170</v>
      </c>
    </row>
    <row r="126" spans="2:65" s="12" customFormat="1" ht="13.5">
      <c r="B126" s="172"/>
      <c r="D126" s="173" t="s">
        <v>180</v>
      </c>
      <c r="E126" s="174" t="s">
        <v>5</v>
      </c>
      <c r="F126" s="175" t="s">
        <v>314</v>
      </c>
      <c r="H126" s="176">
        <v>59.4</v>
      </c>
      <c r="L126" s="172"/>
      <c r="M126" s="177"/>
      <c r="N126" s="178"/>
      <c r="O126" s="178"/>
      <c r="P126" s="178"/>
      <c r="Q126" s="178"/>
      <c r="R126" s="178"/>
      <c r="S126" s="178"/>
      <c r="T126" s="179"/>
      <c r="AT126" s="174" t="s">
        <v>180</v>
      </c>
      <c r="AU126" s="174" t="s">
        <v>90</v>
      </c>
      <c r="AV126" s="12" t="s">
        <v>90</v>
      </c>
      <c r="AW126" s="12" t="s">
        <v>42</v>
      </c>
      <c r="AX126" s="12" t="s">
        <v>79</v>
      </c>
      <c r="AY126" s="174" t="s">
        <v>170</v>
      </c>
    </row>
    <row r="127" spans="2:65" s="12" customFormat="1" ht="13.5">
      <c r="B127" s="172"/>
      <c r="D127" s="173" t="s">
        <v>180</v>
      </c>
      <c r="E127" s="174" t="s">
        <v>5</v>
      </c>
      <c r="F127" s="175" t="s">
        <v>315</v>
      </c>
      <c r="H127" s="176">
        <v>5.4</v>
      </c>
      <c r="L127" s="172"/>
      <c r="M127" s="177"/>
      <c r="N127" s="178"/>
      <c r="O127" s="178"/>
      <c r="P127" s="178"/>
      <c r="Q127" s="178"/>
      <c r="R127" s="178"/>
      <c r="S127" s="178"/>
      <c r="T127" s="179"/>
      <c r="AT127" s="174" t="s">
        <v>180</v>
      </c>
      <c r="AU127" s="174" t="s">
        <v>90</v>
      </c>
      <c r="AV127" s="12" t="s">
        <v>90</v>
      </c>
      <c r="AW127" s="12" t="s">
        <v>42</v>
      </c>
      <c r="AX127" s="12" t="s">
        <v>79</v>
      </c>
      <c r="AY127" s="174" t="s">
        <v>170</v>
      </c>
    </row>
    <row r="128" spans="2:65" s="12" customFormat="1" ht="13.5">
      <c r="B128" s="172"/>
      <c r="D128" s="173" t="s">
        <v>180</v>
      </c>
      <c r="E128" s="174" t="s">
        <v>5</v>
      </c>
      <c r="F128" s="175" t="s">
        <v>316</v>
      </c>
      <c r="H128" s="176">
        <v>67.5</v>
      </c>
      <c r="L128" s="172"/>
      <c r="M128" s="177"/>
      <c r="N128" s="178"/>
      <c r="O128" s="178"/>
      <c r="P128" s="178"/>
      <c r="Q128" s="178"/>
      <c r="R128" s="178"/>
      <c r="S128" s="178"/>
      <c r="T128" s="179"/>
      <c r="AT128" s="174" t="s">
        <v>180</v>
      </c>
      <c r="AU128" s="174" t="s">
        <v>90</v>
      </c>
      <c r="AV128" s="12" t="s">
        <v>90</v>
      </c>
      <c r="AW128" s="12" t="s">
        <v>42</v>
      </c>
      <c r="AX128" s="12" t="s">
        <v>79</v>
      </c>
      <c r="AY128" s="174" t="s">
        <v>170</v>
      </c>
    </row>
    <row r="129" spans="2:65" s="13" customFormat="1" ht="13.5">
      <c r="B129" s="186"/>
      <c r="D129" s="173" t="s">
        <v>180</v>
      </c>
      <c r="E129" s="187" t="s">
        <v>5</v>
      </c>
      <c r="F129" s="188" t="s">
        <v>269</v>
      </c>
      <c r="H129" s="189">
        <v>1938.0609999999999</v>
      </c>
      <c r="L129" s="186"/>
      <c r="M129" s="190"/>
      <c r="N129" s="191"/>
      <c r="O129" s="191"/>
      <c r="P129" s="191"/>
      <c r="Q129" s="191"/>
      <c r="R129" s="191"/>
      <c r="S129" s="191"/>
      <c r="T129" s="192"/>
      <c r="AT129" s="187" t="s">
        <v>180</v>
      </c>
      <c r="AU129" s="187" t="s">
        <v>90</v>
      </c>
      <c r="AV129" s="13" t="s">
        <v>190</v>
      </c>
      <c r="AW129" s="13" t="s">
        <v>42</v>
      </c>
      <c r="AX129" s="13" t="s">
        <v>87</v>
      </c>
      <c r="AY129" s="187" t="s">
        <v>170</v>
      </c>
    </row>
    <row r="130" spans="2:65" s="1" customFormat="1" ht="38.25" customHeight="1">
      <c r="B130" s="160"/>
      <c r="C130" s="161" t="s">
        <v>219</v>
      </c>
      <c r="D130" s="161" t="s">
        <v>173</v>
      </c>
      <c r="E130" s="162" t="s">
        <v>317</v>
      </c>
      <c r="F130" s="163" t="s">
        <v>318</v>
      </c>
      <c r="G130" s="164" t="s">
        <v>305</v>
      </c>
      <c r="H130" s="165">
        <v>1240.3140000000001</v>
      </c>
      <c r="I130" s="166">
        <v>188</v>
      </c>
      <c r="J130" s="166">
        <f>ROUND(I130*H130,2)</f>
        <v>233179.03</v>
      </c>
      <c r="K130" s="163" t="s">
        <v>177</v>
      </c>
      <c r="L130" s="39"/>
      <c r="M130" s="167" t="s">
        <v>5</v>
      </c>
      <c r="N130" s="168" t="s">
        <v>50</v>
      </c>
      <c r="O130" s="169">
        <v>0.58599999999999997</v>
      </c>
      <c r="P130" s="169">
        <f>O130*H130</f>
        <v>726.82400400000006</v>
      </c>
      <c r="Q130" s="169">
        <v>0</v>
      </c>
      <c r="R130" s="169">
        <f>Q130*H130</f>
        <v>0</v>
      </c>
      <c r="S130" s="169">
        <v>0</v>
      </c>
      <c r="T130" s="170">
        <f>S130*H130</f>
        <v>0</v>
      </c>
      <c r="AR130" s="24" t="s">
        <v>190</v>
      </c>
      <c r="AT130" s="24" t="s">
        <v>173</v>
      </c>
      <c r="AU130" s="24" t="s">
        <v>90</v>
      </c>
      <c r="AY130" s="24" t="s">
        <v>170</v>
      </c>
      <c r="BE130" s="171">
        <f>IF(N130="základní",J130,0)</f>
        <v>233179.03</v>
      </c>
      <c r="BF130" s="171">
        <f>IF(N130="snížená",J130,0)</f>
        <v>0</v>
      </c>
      <c r="BG130" s="171">
        <f>IF(N130="zákl. přenesená",J130,0)</f>
        <v>0</v>
      </c>
      <c r="BH130" s="171">
        <f>IF(N130="sníž. přenesená",J130,0)</f>
        <v>0</v>
      </c>
      <c r="BI130" s="171">
        <f>IF(N130="nulová",J130,0)</f>
        <v>0</v>
      </c>
      <c r="BJ130" s="24" t="s">
        <v>87</v>
      </c>
      <c r="BK130" s="171">
        <f>ROUND(I130*H130,2)</f>
        <v>233179.03</v>
      </c>
      <c r="BL130" s="24" t="s">
        <v>190</v>
      </c>
      <c r="BM130" s="24" t="s">
        <v>319</v>
      </c>
    </row>
    <row r="131" spans="2:65" s="12" customFormat="1" ht="13.5">
      <c r="B131" s="172"/>
      <c r="D131" s="173" t="s">
        <v>180</v>
      </c>
      <c r="E131" s="174" t="s">
        <v>5</v>
      </c>
      <c r="F131" s="175" t="s">
        <v>320</v>
      </c>
      <c r="H131" s="176">
        <v>1240.3140000000001</v>
      </c>
      <c r="L131" s="172"/>
      <c r="M131" s="177"/>
      <c r="N131" s="178"/>
      <c r="O131" s="178"/>
      <c r="P131" s="178"/>
      <c r="Q131" s="178"/>
      <c r="R131" s="178"/>
      <c r="S131" s="178"/>
      <c r="T131" s="179"/>
      <c r="AT131" s="174" t="s">
        <v>180</v>
      </c>
      <c r="AU131" s="174" t="s">
        <v>90</v>
      </c>
      <c r="AV131" s="12" t="s">
        <v>90</v>
      </c>
      <c r="AW131" s="12" t="s">
        <v>42</v>
      </c>
      <c r="AX131" s="12" t="s">
        <v>79</v>
      </c>
      <c r="AY131" s="174" t="s">
        <v>170</v>
      </c>
    </row>
    <row r="132" spans="2:65" s="1" customFormat="1" ht="38.25" customHeight="1">
      <c r="B132" s="160"/>
      <c r="C132" s="161" t="s">
        <v>321</v>
      </c>
      <c r="D132" s="161" t="s">
        <v>173</v>
      </c>
      <c r="E132" s="162" t="s">
        <v>322</v>
      </c>
      <c r="F132" s="163" t="s">
        <v>323</v>
      </c>
      <c r="G132" s="164" t="s">
        <v>305</v>
      </c>
      <c r="H132" s="165">
        <v>248.06299999999999</v>
      </c>
      <c r="I132" s="166">
        <v>24.7</v>
      </c>
      <c r="J132" s="166">
        <f>ROUND(I132*H132,2)</f>
        <v>6127.16</v>
      </c>
      <c r="K132" s="163" t="s">
        <v>177</v>
      </c>
      <c r="L132" s="39"/>
      <c r="M132" s="167" t="s">
        <v>5</v>
      </c>
      <c r="N132" s="168" t="s">
        <v>50</v>
      </c>
      <c r="O132" s="169">
        <v>0.1</v>
      </c>
      <c r="P132" s="169">
        <f>O132*H132</f>
        <v>24.8063</v>
      </c>
      <c r="Q132" s="169">
        <v>0</v>
      </c>
      <c r="R132" s="169">
        <f>Q132*H132</f>
        <v>0</v>
      </c>
      <c r="S132" s="169">
        <v>0</v>
      </c>
      <c r="T132" s="170">
        <f>S132*H132</f>
        <v>0</v>
      </c>
      <c r="AR132" s="24" t="s">
        <v>190</v>
      </c>
      <c r="AT132" s="24" t="s">
        <v>173</v>
      </c>
      <c r="AU132" s="24" t="s">
        <v>90</v>
      </c>
      <c r="AY132" s="24" t="s">
        <v>170</v>
      </c>
      <c r="BE132" s="171">
        <f>IF(N132="základní",J132,0)</f>
        <v>6127.16</v>
      </c>
      <c r="BF132" s="171">
        <f>IF(N132="snížená",J132,0)</f>
        <v>0</v>
      </c>
      <c r="BG132" s="171">
        <f>IF(N132="zákl. přenesená",J132,0)</f>
        <v>0</v>
      </c>
      <c r="BH132" s="171">
        <f>IF(N132="sníž. přenesená",J132,0)</f>
        <v>0</v>
      </c>
      <c r="BI132" s="171">
        <f>IF(N132="nulová",J132,0)</f>
        <v>0</v>
      </c>
      <c r="BJ132" s="24" t="s">
        <v>87</v>
      </c>
      <c r="BK132" s="171">
        <f>ROUND(I132*H132,2)</f>
        <v>6127.16</v>
      </c>
      <c r="BL132" s="24" t="s">
        <v>190</v>
      </c>
      <c r="BM132" s="24" t="s">
        <v>324</v>
      </c>
    </row>
    <row r="133" spans="2:65" s="12" customFormat="1" ht="13.5">
      <c r="B133" s="172"/>
      <c r="D133" s="173" t="s">
        <v>180</v>
      </c>
      <c r="E133" s="174" t="s">
        <v>5</v>
      </c>
      <c r="F133" s="175" t="s">
        <v>325</v>
      </c>
      <c r="H133" s="176">
        <v>248.06299999999999</v>
      </c>
      <c r="L133" s="172"/>
      <c r="M133" s="177"/>
      <c r="N133" s="178"/>
      <c r="O133" s="178"/>
      <c r="P133" s="178"/>
      <c r="Q133" s="178"/>
      <c r="R133" s="178"/>
      <c r="S133" s="178"/>
      <c r="T133" s="179"/>
      <c r="AT133" s="174" t="s">
        <v>180</v>
      </c>
      <c r="AU133" s="174" t="s">
        <v>90</v>
      </c>
      <c r="AV133" s="12" t="s">
        <v>90</v>
      </c>
      <c r="AW133" s="12" t="s">
        <v>42</v>
      </c>
      <c r="AX133" s="12" t="s">
        <v>87</v>
      </c>
      <c r="AY133" s="174" t="s">
        <v>170</v>
      </c>
    </row>
    <row r="134" spans="2:65" s="1" customFormat="1" ht="38.25" customHeight="1">
      <c r="B134" s="160"/>
      <c r="C134" s="161" t="s">
        <v>326</v>
      </c>
      <c r="D134" s="161" t="s">
        <v>173</v>
      </c>
      <c r="E134" s="162" t="s">
        <v>327</v>
      </c>
      <c r="F134" s="163" t="s">
        <v>328</v>
      </c>
      <c r="G134" s="164" t="s">
        <v>305</v>
      </c>
      <c r="H134" s="165">
        <v>1860.471</v>
      </c>
      <c r="I134" s="166">
        <v>290</v>
      </c>
      <c r="J134" s="166">
        <f>ROUND(I134*H134,2)</f>
        <v>539536.59</v>
      </c>
      <c r="K134" s="163" t="s">
        <v>177</v>
      </c>
      <c r="L134" s="39"/>
      <c r="M134" s="167" t="s">
        <v>5</v>
      </c>
      <c r="N134" s="168" t="s">
        <v>50</v>
      </c>
      <c r="O134" s="169">
        <v>0.75</v>
      </c>
      <c r="P134" s="169">
        <f>O134*H134</f>
        <v>1395.3532500000001</v>
      </c>
      <c r="Q134" s="169">
        <v>0</v>
      </c>
      <c r="R134" s="169">
        <f>Q134*H134</f>
        <v>0</v>
      </c>
      <c r="S134" s="169">
        <v>0</v>
      </c>
      <c r="T134" s="170">
        <f>S134*H134</f>
        <v>0</v>
      </c>
      <c r="AR134" s="24" t="s">
        <v>190</v>
      </c>
      <c r="AT134" s="24" t="s">
        <v>173</v>
      </c>
      <c r="AU134" s="24" t="s">
        <v>90</v>
      </c>
      <c r="AY134" s="24" t="s">
        <v>170</v>
      </c>
      <c r="BE134" s="171">
        <f>IF(N134="základní",J134,0)</f>
        <v>539536.59</v>
      </c>
      <c r="BF134" s="171">
        <f>IF(N134="snížená",J134,0)</f>
        <v>0</v>
      </c>
      <c r="BG134" s="171">
        <f>IF(N134="zákl. přenesená",J134,0)</f>
        <v>0</v>
      </c>
      <c r="BH134" s="171">
        <f>IF(N134="sníž. přenesená",J134,0)</f>
        <v>0</v>
      </c>
      <c r="BI134" s="171">
        <f>IF(N134="nulová",J134,0)</f>
        <v>0</v>
      </c>
      <c r="BJ134" s="24" t="s">
        <v>87</v>
      </c>
      <c r="BK134" s="171">
        <f>ROUND(I134*H134,2)</f>
        <v>539536.59</v>
      </c>
      <c r="BL134" s="24" t="s">
        <v>190</v>
      </c>
      <c r="BM134" s="24" t="s">
        <v>329</v>
      </c>
    </row>
    <row r="135" spans="2:65" s="12" customFormat="1" ht="13.5">
      <c r="B135" s="172"/>
      <c r="D135" s="173" t="s">
        <v>180</v>
      </c>
      <c r="E135" s="174" t="s">
        <v>5</v>
      </c>
      <c r="F135" s="175" t="s">
        <v>330</v>
      </c>
      <c r="H135" s="176">
        <v>1860.471</v>
      </c>
      <c r="L135" s="172"/>
      <c r="M135" s="177"/>
      <c r="N135" s="178"/>
      <c r="O135" s="178"/>
      <c r="P135" s="178"/>
      <c r="Q135" s="178"/>
      <c r="R135" s="178"/>
      <c r="S135" s="178"/>
      <c r="T135" s="179"/>
      <c r="AT135" s="174" t="s">
        <v>180</v>
      </c>
      <c r="AU135" s="174" t="s">
        <v>90</v>
      </c>
      <c r="AV135" s="12" t="s">
        <v>90</v>
      </c>
      <c r="AW135" s="12" t="s">
        <v>42</v>
      </c>
      <c r="AX135" s="12" t="s">
        <v>87</v>
      </c>
      <c r="AY135" s="174" t="s">
        <v>170</v>
      </c>
    </row>
    <row r="136" spans="2:65" s="1" customFormat="1" ht="38.25" customHeight="1">
      <c r="B136" s="160"/>
      <c r="C136" s="161" t="s">
        <v>331</v>
      </c>
      <c r="D136" s="161" t="s">
        <v>173</v>
      </c>
      <c r="E136" s="162" t="s">
        <v>332</v>
      </c>
      <c r="F136" s="163" t="s">
        <v>333</v>
      </c>
      <c r="G136" s="164" t="s">
        <v>305</v>
      </c>
      <c r="H136" s="165">
        <v>372.09399999999999</v>
      </c>
      <c r="I136" s="166">
        <v>58.1</v>
      </c>
      <c r="J136" s="166">
        <f>ROUND(I136*H136,2)</f>
        <v>21618.66</v>
      </c>
      <c r="K136" s="163" t="s">
        <v>177</v>
      </c>
      <c r="L136" s="39"/>
      <c r="M136" s="167" t="s">
        <v>5</v>
      </c>
      <c r="N136" s="168" t="s">
        <v>50</v>
      </c>
      <c r="O136" s="169">
        <v>0.19800000000000001</v>
      </c>
      <c r="P136" s="169">
        <f>O136*H136</f>
        <v>73.674611999999996</v>
      </c>
      <c r="Q136" s="169">
        <v>0</v>
      </c>
      <c r="R136" s="169">
        <f>Q136*H136</f>
        <v>0</v>
      </c>
      <c r="S136" s="169">
        <v>0</v>
      </c>
      <c r="T136" s="170">
        <f>S136*H136</f>
        <v>0</v>
      </c>
      <c r="AR136" s="24" t="s">
        <v>190</v>
      </c>
      <c r="AT136" s="24" t="s">
        <v>173</v>
      </c>
      <c r="AU136" s="24" t="s">
        <v>90</v>
      </c>
      <c r="AY136" s="24" t="s">
        <v>170</v>
      </c>
      <c r="BE136" s="171">
        <f>IF(N136="základní",J136,0)</f>
        <v>21618.66</v>
      </c>
      <c r="BF136" s="171">
        <f>IF(N136="snížená",J136,0)</f>
        <v>0</v>
      </c>
      <c r="BG136" s="171">
        <f>IF(N136="zákl. přenesená",J136,0)</f>
        <v>0</v>
      </c>
      <c r="BH136" s="171">
        <f>IF(N136="sníž. přenesená",J136,0)</f>
        <v>0</v>
      </c>
      <c r="BI136" s="171">
        <f>IF(N136="nulová",J136,0)</f>
        <v>0</v>
      </c>
      <c r="BJ136" s="24" t="s">
        <v>87</v>
      </c>
      <c r="BK136" s="171">
        <f>ROUND(I136*H136,2)</f>
        <v>21618.66</v>
      </c>
      <c r="BL136" s="24" t="s">
        <v>190</v>
      </c>
      <c r="BM136" s="24" t="s">
        <v>334</v>
      </c>
    </row>
    <row r="137" spans="2:65" s="12" customFormat="1" ht="13.5">
      <c r="B137" s="172"/>
      <c r="D137" s="173" t="s">
        <v>180</v>
      </c>
      <c r="E137" s="174" t="s">
        <v>5</v>
      </c>
      <c r="F137" s="175" t="s">
        <v>335</v>
      </c>
      <c r="H137" s="176">
        <v>372.09399999999999</v>
      </c>
      <c r="L137" s="172"/>
      <c r="M137" s="177"/>
      <c r="N137" s="178"/>
      <c r="O137" s="178"/>
      <c r="P137" s="178"/>
      <c r="Q137" s="178"/>
      <c r="R137" s="178"/>
      <c r="S137" s="178"/>
      <c r="T137" s="179"/>
      <c r="AT137" s="174" t="s">
        <v>180</v>
      </c>
      <c r="AU137" s="174" t="s">
        <v>90</v>
      </c>
      <c r="AV137" s="12" t="s">
        <v>90</v>
      </c>
      <c r="AW137" s="12" t="s">
        <v>42</v>
      </c>
      <c r="AX137" s="12" t="s">
        <v>87</v>
      </c>
      <c r="AY137" s="174" t="s">
        <v>170</v>
      </c>
    </row>
    <row r="138" spans="2:65" s="1" customFormat="1" ht="38.25" customHeight="1">
      <c r="B138" s="160"/>
      <c r="C138" s="161" t="s">
        <v>11</v>
      </c>
      <c r="D138" s="161" t="s">
        <v>173</v>
      </c>
      <c r="E138" s="162" t="s">
        <v>336</v>
      </c>
      <c r="F138" s="163" t="s">
        <v>337</v>
      </c>
      <c r="G138" s="164" t="s">
        <v>305</v>
      </c>
      <c r="H138" s="165">
        <v>826.87599999999998</v>
      </c>
      <c r="I138" s="166">
        <v>1370</v>
      </c>
      <c r="J138" s="166">
        <f>ROUND(I138*H138,2)</f>
        <v>1132820.1200000001</v>
      </c>
      <c r="K138" s="163" t="s">
        <v>177</v>
      </c>
      <c r="L138" s="39"/>
      <c r="M138" s="167" t="s">
        <v>5</v>
      </c>
      <c r="N138" s="168" t="s">
        <v>50</v>
      </c>
      <c r="O138" s="169">
        <v>2.379</v>
      </c>
      <c r="P138" s="169">
        <f>O138*H138</f>
        <v>1967.1380039999999</v>
      </c>
      <c r="Q138" s="169">
        <v>1.0460000000000001E-2</v>
      </c>
      <c r="R138" s="169">
        <f>Q138*H138</f>
        <v>8.6491229599999997</v>
      </c>
      <c r="S138" s="169">
        <v>0</v>
      </c>
      <c r="T138" s="170">
        <f>S138*H138</f>
        <v>0</v>
      </c>
      <c r="AR138" s="24" t="s">
        <v>190</v>
      </c>
      <c r="AT138" s="24" t="s">
        <v>173</v>
      </c>
      <c r="AU138" s="24" t="s">
        <v>90</v>
      </c>
      <c r="AY138" s="24" t="s">
        <v>170</v>
      </c>
      <c r="BE138" s="171">
        <f>IF(N138="základní",J138,0)</f>
        <v>1132820.1200000001</v>
      </c>
      <c r="BF138" s="171">
        <f>IF(N138="snížená",J138,0)</f>
        <v>0</v>
      </c>
      <c r="BG138" s="171">
        <f>IF(N138="zákl. přenesená",J138,0)</f>
        <v>0</v>
      </c>
      <c r="BH138" s="171">
        <f>IF(N138="sníž. přenesená",J138,0)</f>
        <v>0</v>
      </c>
      <c r="BI138" s="171">
        <f>IF(N138="nulová",J138,0)</f>
        <v>0</v>
      </c>
      <c r="BJ138" s="24" t="s">
        <v>87</v>
      </c>
      <c r="BK138" s="171">
        <f>ROUND(I138*H138,2)</f>
        <v>1132820.1200000001</v>
      </c>
      <c r="BL138" s="24" t="s">
        <v>190</v>
      </c>
      <c r="BM138" s="24" t="s">
        <v>338</v>
      </c>
    </row>
    <row r="139" spans="2:65" s="12" customFormat="1" ht="13.5">
      <c r="B139" s="172"/>
      <c r="D139" s="173" t="s">
        <v>180</v>
      </c>
      <c r="E139" s="174" t="s">
        <v>5</v>
      </c>
      <c r="F139" s="175" t="s">
        <v>339</v>
      </c>
      <c r="H139" s="176">
        <v>826.87599999999998</v>
      </c>
      <c r="L139" s="172"/>
      <c r="M139" s="177"/>
      <c r="N139" s="178"/>
      <c r="O139" s="178"/>
      <c r="P139" s="178"/>
      <c r="Q139" s="178"/>
      <c r="R139" s="178"/>
      <c r="S139" s="178"/>
      <c r="T139" s="179"/>
      <c r="AT139" s="174" t="s">
        <v>180</v>
      </c>
      <c r="AU139" s="174" t="s">
        <v>90</v>
      </c>
      <c r="AV139" s="12" t="s">
        <v>90</v>
      </c>
      <c r="AW139" s="12" t="s">
        <v>42</v>
      </c>
      <c r="AX139" s="12" t="s">
        <v>87</v>
      </c>
      <c r="AY139" s="174" t="s">
        <v>170</v>
      </c>
    </row>
    <row r="140" spans="2:65" s="1" customFormat="1" ht="38.25" customHeight="1">
      <c r="B140" s="160"/>
      <c r="C140" s="161" t="s">
        <v>230</v>
      </c>
      <c r="D140" s="161" t="s">
        <v>173</v>
      </c>
      <c r="E140" s="162" t="s">
        <v>340</v>
      </c>
      <c r="F140" s="163" t="s">
        <v>341</v>
      </c>
      <c r="G140" s="164" t="s">
        <v>305</v>
      </c>
      <c r="H140" s="165">
        <v>206.71899999999999</v>
      </c>
      <c r="I140" s="166">
        <v>1330</v>
      </c>
      <c r="J140" s="166">
        <f>ROUND(I140*H140,2)</f>
        <v>274936.27</v>
      </c>
      <c r="K140" s="163" t="s">
        <v>177</v>
      </c>
      <c r="L140" s="39"/>
      <c r="M140" s="167" t="s">
        <v>5</v>
      </c>
      <c r="N140" s="168" t="s">
        <v>50</v>
      </c>
      <c r="O140" s="169">
        <v>1.111</v>
      </c>
      <c r="P140" s="169">
        <f>O140*H140</f>
        <v>229.66480899999999</v>
      </c>
      <c r="Q140" s="169">
        <v>1.7049999999999999E-2</v>
      </c>
      <c r="R140" s="169">
        <f>Q140*H140</f>
        <v>3.5245589499999999</v>
      </c>
      <c r="S140" s="169">
        <v>0</v>
      </c>
      <c r="T140" s="170">
        <f>S140*H140</f>
        <v>0</v>
      </c>
      <c r="AR140" s="24" t="s">
        <v>190</v>
      </c>
      <c r="AT140" s="24" t="s">
        <v>173</v>
      </c>
      <c r="AU140" s="24" t="s">
        <v>90</v>
      </c>
      <c r="AY140" s="24" t="s">
        <v>170</v>
      </c>
      <c r="BE140" s="171">
        <f>IF(N140="základní",J140,0)</f>
        <v>274936.27</v>
      </c>
      <c r="BF140" s="171">
        <f>IF(N140="snížená",J140,0)</f>
        <v>0</v>
      </c>
      <c r="BG140" s="171">
        <f>IF(N140="zákl. přenesená",J140,0)</f>
        <v>0</v>
      </c>
      <c r="BH140" s="171">
        <f>IF(N140="sníž. přenesená",J140,0)</f>
        <v>0</v>
      </c>
      <c r="BI140" s="171">
        <f>IF(N140="nulová",J140,0)</f>
        <v>0</v>
      </c>
      <c r="BJ140" s="24" t="s">
        <v>87</v>
      </c>
      <c r="BK140" s="171">
        <f>ROUND(I140*H140,2)</f>
        <v>274936.27</v>
      </c>
      <c r="BL140" s="24" t="s">
        <v>190</v>
      </c>
      <c r="BM140" s="24" t="s">
        <v>342</v>
      </c>
    </row>
    <row r="141" spans="2:65" s="12" customFormat="1" ht="13.5">
      <c r="B141" s="172"/>
      <c r="D141" s="173" t="s">
        <v>180</v>
      </c>
      <c r="E141" s="174" t="s">
        <v>5</v>
      </c>
      <c r="F141" s="175" t="s">
        <v>343</v>
      </c>
      <c r="H141" s="176">
        <v>206.71899999999999</v>
      </c>
      <c r="L141" s="172"/>
      <c r="M141" s="177"/>
      <c r="N141" s="178"/>
      <c r="O141" s="178"/>
      <c r="P141" s="178"/>
      <c r="Q141" s="178"/>
      <c r="R141" s="178"/>
      <c r="S141" s="178"/>
      <c r="T141" s="179"/>
      <c r="AT141" s="174" t="s">
        <v>180</v>
      </c>
      <c r="AU141" s="174" t="s">
        <v>90</v>
      </c>
      <c r="AV141" s="12" t="s">
        <v>90</v>
      </c>
      <c r="AW141" s="12" t="s">
        <v>42</v>
      </c>
      <c r="AX141" s="12" t="s">
        <v>87</v>
      </c>
      <c r="AY141" s="174" t="s">
        <v>170</v>
      </c>
    </row>
    <row r="142" spans="2:65" s="1" customFormat="1" ht="25.5" customHeight="1">
      <c r="B142" s="160"/>
      <c r="C142" s="161" t="s">
        <v>225</v>
      </c>
      <c r="D142" s="161" t="s">
        <v>173</v>
      </c>
      <c r="E142" s="162" t="s">
        <v>344</v>
      </c>
      <c r="F142" s="163" t="s">
        <v>345</v>
      </c>
      <c r="G142" s="164" t="s">
        <v>257</v>
      </c>
      <c r="H142" s="165">
        <v>190.46</v>
      </c>
      <c r="I142" s="166">
        <v>97</v>
      </c>
      <c r="J142" s="166">
        <f>ROUND(I142*H142,2)</f>
        <v>18474.62</v>
      </c>
      <c r="K142" s="163" t="s">
        <v>177</v>
      </c>
      <c r="L142" s="39"/>
      <c r="M142" s="167" t="s">
        <v>5</v>
      </c>
      <c r="N142" s="168" t="s">
        <v>50</v>
      </c>
      <c r="O142" s="169">
        <v>0.23599999999999999</v>
      </c>
      <c r="P142" s="169">
        <f>O142*H142</f>
        <v>44.948560000000001</v>
      </c>
      <c r="Q142" s="169">
        <v>8.4000000000000003E-4</v>
      </c>
      <c r="R142" s="169">
        <f>Q142*H142</f>
        <v>0.1599864</v>
      </c>
      <c r="S142" s="169">
        <v>0</v>
      </c>
      <c r="T142" s="170">
        <f>S142*H142</f>
        <v>0</v>
      </c>
      <c r="AR142" s="24" t="s">
        <v>190</v>
      </c>
      <c r="AT142" s="24" t="s">
        <v>173</v>
      </c>
      <c r="AU142" s="24" t="s">
        <v>90</v>
      </c>
      <c r="AY142" s="24" t="s">
        <v>170</v>
      </c>
      <c r="BE142" s="171">
        <f>IF(N142="základní",J142,0)</f>
        <v>18474.62</v>
      </c>
      <c r="BF142" s="171">
        <f>IF(N142="snížená",J142,0)</f>
        <v>0</v>
      </c>
      <c r="BG142" s="171">
        <f>IF(N142="zákl. přenesená",J142,0)</f>
        <v>0</v>
      </c>
      <c r="BH142" s="171">
        <f>IF(N142="sníž. přenesená",J142,0)</f>
        <v>0</v>
      </c>
      <c r="BI142" s="171">
        <f>IF(N142="nulová",J142,0)</f>
        <v>0</v>
      </c>
      <c r="BJ142" s="24" t="s">
        <v>87</v>
      </c>
      <c r="BK142" s="171">
        <f>ROUND(I142*H142,2)</f>
        <v>18474.62</v>
      </c>
      <c r="BL142" s="24" t="s">
        <v>190</v>
      </c>
      <c r="BM142" s="24" t="s">
        <v>346</v>
      </c>
    </row>
    <row r="143" spans="2:65" s="12" customFormat="1" ht="13.5">
      <c r="B143" s="172"/>
      <c r="D143" s="173" t="s">
        <v>180</v>
      </c>
      <c r="E143" s="174" t="s">
        <v>5</v>
      </c>
      <c r="F143" s="175" t="s">
        <v>347</v>
      </c>
      <c r="H143" s="176">
        <v>190.46</v>
      </c>
      <c r="L143" s="172"/>
      <c r="M143" s="177"/>
      <c r="N143" s="178"/>
      <c r="O143" s="178"/>
      <c r="P143" s="178"/>
      <c r="Q143" s="178"/>
      <c r="R143" s="178"/>
      <c r="S143" s="178"/>
      <c r="T143" s="179"/>
      <c r="AT143" s="174" t="s">
        <v>180</v>
      </c>
      <c r="AU143" s="174" t="s">
        <v>90</v>
      </c>
      <c r="AV143" s="12" t="s">
        <v>90</v>
      </c>
      <c r="AW143" s="12" t="s">
        <v>42</v>
      </c>
      <c r="AX143" s="12" t="s">
        <v>87</v>
      </c>
      <c r="AY143" s="174" t="s">
        <v>170</v>
      </c>
    </row>
    <row r="144" spans="2:65" s="1" customFormat="1" ht="25.5" customHeight="1">
      <c r="B144" s="160"/>
      <c r="C144" s="161" t="s">
        <v>348</v>
      </c>
      <c r="D144" s="161" t="s">
        <v>173</v>
      </c>
      <c r="E144" s="162" t="s">
        <v>349</v>
      </c>
      <c r="F144" s="163" t="s">
        <v>350</v>
      </c>
      <c r="G144" s="164" t="s">
        <v>257</v>
      </c>
      <c r="H144" s="165">
        <v>11039.97</v>
      </c>
      <c r="I144" s="166">
        <v>170</v>
      </c>
      <c r="J144" s="166">
        <f>ROUND(I144*H144,2)</f>
        <v>1876794.9</v>
      </c>
      <c r="K144" s="163" t="s">
        <v>177</v>
      </c>
      <c r="L144" s="39"/>
      <c r="M144" s="167" t="s">
        <v>5</v>
      </c>
      <c r="N144" s="168" t="s">
        <v>50</v>
      </c>
      <c r="O144" s="169">
        <v>0.47899999999999998</v>
      </c>
      <c r="P144" s="169">
        <f>O144*H144</f>
        <v>5288.1456299999991</v>
      </c>
      <c r="Q144" s="169">
        <v>8.4999999999999995E-4</v>
      </c>
      <c r="R144" s="169">
        <f>Q144*H144</f>
        <v>9.383974499999999</v>
      </c>
      <c r="S144" s="169">
        <v>0</v>
      </c>
      <c r="T144" s="170">
        <f>S144*H144</f>
        <v>0</v>
      </c>
      <c r="AR144" s="24" t="s">
        <v>190</v>
      </c>
      <c r="AT144" s="24" t="s">
        <v>173</v>
      </c>
      <c r="AU144" s="24" t="s">
        <v>90</v>
      </c>
      <c r="AY144" s="24" t="s">
        <v>170</v>
      </c>
      <c r="BE144" s="171">
        <f>IF(N144="základní",J144,0)</f>
        <v>1876794.9</v>
      </c>
      <c r="BF144" s="171">
        <f>IF(N144="snížená",J144,0)</f>
        <v>0</v>
      </c>
      <c r="BG144" s="171">
        <f>IF(N144="zákl. přenesená",J144,0)</f>
        <v>0</v>
      </c>
      <c r="BH144" s="171">
        <f>IF(N144="sníž. přenesená",J144,0)</f>
        <v>0</v>
      </c>
      <c r="BI144" s="171">
        <f>IF(N144="nulová",J144,0)</f>
        <v>0</v>
      </c>
      <c r="BJ144" s="24" t="s">
        <v>87</v>
      </c>
      <c r="BK144" s="171">
        <f>ROUND(I144*H144,2)</f>
        <v>1876794.9</v>
      </c>
      <c r="BL144" s="24" t="s">
        <v>190</v>
      </c>
      <c r="BM144" s="24" t="s">
        <v>351</v>
      </c>
    </row>
    <row r="145" spans="2:65" s="12" customFormat="1" ht="13.5">
      <c r="B145" s="172"/>
      <c r="D145" s="173" t="s">
        <v>180</v>
      </c>
      <c r="E145" s="174" t="s">
        <v>5</v>
      </c>
      <c r="F145" s="175" t="s">
        <v>352</v>
      </c>
      <c r="H145" s="176">
        <v>6285.28</v>
      </c>
      <c r="L145" s="172"/>
      <c r="M145" s="177"/>
      <c r="N145" s="178"/>
      <c r="O145" s="178"/>
      <c r="P145" s="178"/>
      <c r="Q145" s="178"/>
      <c r="R145" s="178"/>
      <c r="S145" s="178"/>
      <c r="T145" s="179"/>
      <c r="AT145" s="174" t="s">
        <v>180</v>
      </c>
      <c r="AU145" s="174" t="s">
        <v>90</v>
      </c>
      <c r="AV145" s="12" t="s">
        <v>90</v>
      </c>
      <c r="AW145" s="12" t="s">
        <v>42</v>
      </c>
      <c r="AX145" s="12" t="s">
        <v>79</v>
      </c>
      <c r="AY145" s="174" t="s">
        <v>170</v>
      </c>
    </row>
    <row r="146" spans="2:65" s="12" customFormat="1" ht="13.5">
      <c r="B146" s="172"/>
      <c r="D146" s="173" t="s">
        <v>180</v>
      </c>
      <c r="E146" s="174" t="s">
        <v>5</v>
      </c>
      <c r="F146" s="175" t="s">
        <v>353</v>
      </c>
      <c r="H146" s="176">
        <v>978.38</v>
      </c>
      <c r="L146" s="172"/>
      <c r="M146" s="177"/>
      <c r="N146" s="178"/>
      <c r="O146" s="178"/>
      <c r="P146" s="178"/>
      <c r="Q146" s="178"/>
      <c r="R146" s="178"/>
      <c r="S146" s="178"/>
      <c r="T146" s="179"/>
      <c r="AT146" s="174" t="s">
        <v>180</v>
      </c>
      <c r="AU146" s="174" t="s">
        <v>90</v>
      </c>
      <c r="AV146" s="12" t="s">
        <v>90</v>
      </c>
      <c r="AW146" s="12" t="s">
        <v>42</v>
      </c>
      <c r="AX146" s="12" t="s">
        <v>79</v>
      </c>
      <c r="AY146" s="174" t="s">
        <v>170</v>
      </c>
    </row>
    <row r="147" spans="2:65" s="12" customFormat="1" ht="13.5">
      <c r="B147" s="172"/>
      <c r="D147" s="173" t="s">
        <v>180</v>
      </c>
      <c r="E147" s="174" t="s">
        <v>5</v>
      </c>
      <c r="F147" s="175" t="s">
        <v>354</v>
      </c>
      <c r="H147" s="176">
        <v>1907.54</v>
      </c>
      <c r="L147" s="172"/>
      <c r="M147" s="177"/>
      <c r="N147" s="178"/>
      <c r="O147" s="178"/>
      <c r="P147" s="178"/>
      <c r="Q147" s="178"/>
      <c r="R147" s="178"/>
      <c r="S147" s="178"/>
      <c r="T147" s="179"/>
      <c r="AT147" s="174" t="s">
        <v>180</v>
      </c>
      <c r="AU147" s="174" t="s">
        <v>90</v>
      </c>
      <c r="AV147" s="12" t="s">
        <v>90</v>
      </c>
      <c r="AW147" s="12" t="s">
        <v>42</v>
      </c>
      <c r="AX147" s="12" t="s">
        <v>79</v>
      </c>
      <c r="AY147" s="174" t="s">
        <v>170</v>
      </c>
    </row>
    <row r="148" spans="2:65" s="12" customFormat="1" ht="13.5">
      <c r="B148" s="172"/>
      <c r="D148" s="173" t="s">
        <v>180</v>
      </c>
      <c r="E148" s="174" t="s">
        <v>5</v>
      </c>
      <c r="F148" s="175" t="s">
        <v>355</v>
      </c>
      <c r="H148" s="176">
        <v>387.5</v>
      </c>
      <c r="L148" s="172"/>
      <c r="M148" s="177"/>
      <c r="N148" s="178"/>
      <c r="O148" s="178"/>
      <c r="P148" s="178"/>
      <c r="Q148" s="178"/>
      <c r="R148" s="178"/>
      <c r="S148" s="178"/>
      <c r="T148" s="179"/>
      <c r="AT148" s="174" t="s">
        <v>180</v>
      </c>
      <c r="AU148" s="174" t="s">
        <v>90</v>
      </c>
      <c r="AV148" s="12" t="s">
        <v>90</v>
      </c>
      <c r="AW148" s="12" t="s">
        <v>42</v>
      </c>
      <c r="AX148" s="12" t="s">
        <v>79</v>
      </c>
      <c r="AY148" s="174" t="s">
        <v>170</v>
      </c>
    </row>
    <row r="149" spans="2:65" s="12" customFormat="1" ht="13.5">
      <c r="B149" s="172"/>
      <c r="D149" s="173" t="s">
        <v>180</v>
      </c>
      <c r="E149" s="174" t="s">
        <v>5</v>
      </c>
      <c r="F149" s="175" t="s">
        <v>356</v>
      </c>
      <c r="H149" s="176">
        <v>397.51</v>
      </c>
      <c r="L149" s="172"/>
      <c r="M149" s="177"/>
      <c r="N149" s="178"/>
      <c r="O149" s="178"/>
      <c r="P149" s="178"/>
      <c r="Q149" s="178"/>
      <c r="R149" s="178"/>
      <c r="S149" s="178"/>
      <c r="T149" s="179"/>
      <c r="AT149" s="174" t="s">
        <v>180</v>
      </c>
      <c r="AU149" s="174" t="s">
        <v>90</v>
      </c>
      <c r="AV149" s="12" t="s">
        <v>90</v>
      </c>
      <c r="AW149" s="12" t="s">
        <v>42</v>
      </c>
      <c r="AX149" s="12" t="s">
        <v>79</v>
      </c>
      <c r="AY149" s="174" t="s">
        <v>170</v>
      </c>
    </row>
    <row r="150" spans="2:65" s="12" customFormat="1" ht="13.5">
      <c r="B150" s="172"/>
      <c r="D150" s="173" t="s">
        <v>180</v>
      </c>
      <c r="E150" s="174" t="s">
        <v>5</v>
      </c>
      <c r="F150" s="175" t="s">
        <v>357</v>
      </c>
      <c r="H150" s="176">
        <v>284.45</v>
      </c>
      <c r="L150" s="172"/>
      <c r="M150" s="177"/>
      <c r="N150" s="178"/>
      <c r="O150" s="178"/>
      <c r="P150" s="178"/>
      <c r="Q150" s="178"/>
      <c r="R150" s="178"/>
      <c r="S150" s="178"/>
      <c r="T150" s="179"/>
      <c r="AT150" s="174" t="s">
        <v>180</v>
      </c>
      <c r="AU150" s="174" t="s">
        <v>90</v>
      </c>
      <c r="AV150" s="12" t="s">
        <v>90</v>
      </c>
      <c r="AW150" s="12" t="s">
        <v>42</v>
      </c>
      <c r="AX150" s="12" t="s">
        <v>79</v>
      </c>
      <c r="AY150" s="174" t="s">
        <v>170</v>
      </c>
    </row>
    <row r="151" spans="2:65" s="12" customFormat="1" ht="13.5">
      <c r="B151" s="172"/>
      <c r="D151" s="173" t="s">
        <v>180</v>
      </c>
      <c r="E151" s="174" t="s">
        <v>5</v>
      </c>
      <c r="F151" s="175" t="s">
        <v>358</v>
      </c>
      <c r="H151" s="176">
        <v>399.54</v>
      </c>
      <c r="L151" s="172"/>
      <c r="M151" s="177"/>
      <c r="N151" s="178"/>
      <c r="O151" s="178"/>
      <c r="P151" s="178"/>
      <c r="Q151" s="178"/>
      <c r="R151" s="178"/>
      <c r="S151" s="178"/>
      <c r="T151" s="179"/>
      <c r="AT151" s="174" t="s">
        <v>180</v>
      </c>
      <c r="AU151" s="174" t="s">
        <v>90</v>
      </c>
      <c r="AV151" s="12" t="s">
        <v>90</v>
      </c>
      <c r="AW151" s="12" t="s">
        <v>42</v>
      </c>
      <c r="AX151" s="12" t="s">
        <v>79</v>
      </c>
      <c r="AY151" s="174" t="s">
        <v>170</v>
      </c>
    </row>
    <row r="152" spans="2:65" s="12" customFormat="1" ht="13.5">
      <c r="B152" s="172"/>
      <c r="D152" s="173" t="s">
        <v>180</v>
      </c>
      <c r="E152" s="174" t="s">
        <v>5</v>
      </c>
      <c r="F152" s="175" t="s">
        <v>359</v>
      </c>
      <c r="H152" s="176">
        <v>170.93</v>
      </c>
      <c r="L152" s="172"/>
      <c r="M152" s="177"/>
      <c r="N152" s="178"/>
      <c r="O152" s="178"/>
      <c r="P152" s="178"/>
      <c r="Q152" s="178"/>
      <c r="R152" s="178"/>
      <c r="S152" s="178"/>
      <c r="T152" s="179"/>
      <c r="AT152" s="174" t="s">
        <v>180</v>
      </c>
      <c r="AU152" s="174" t="s">
        <v>90</v>
      </c>
      <c r="AV152" s="12" t="s">
        <v>90</v>
      </c>
      <c r="AW152" s="12" t="s">
        <v>42</v>
      </c>
      <c r="AX152" s="12" t="s">
        <v>79</v>
      </c>
      <c r="AY152" s="174" t="s">
        <v>170</v>
      </c>
    </row>
    <row r="153" spans="2:65" s="12" customFormat="1" ht="13.5">
      <c r="B153" s="172"/>
      <c r="D153" s="173" t="s">
        <v>180</v>
      </c>
      <c r="E153" s="174" t="s">
        <v>5</v>
      </c>
      <c r="F153" s="175" t="s">
        <v>360</v>
      </c>
      <c r="H153" s="176">
        <v>228.84</v>
      </c>
      <c r="L153" s="172"/>
      <c r="M153" s="177"/>
      <c r="N153" s="178"/>
      <c r="O153" s="178"/>
      <c r="P153" s="178"/>
      <c r="Q153" s="178"/>
      <c r="R153" s="178"/>
      <c r="S153" s="178"/>
      <c r="T153" s="179"/>
      <c r="AT153" s="174" t="s">
        <v>180</v>
      </c>
      <c r="AU153" s="174" t="s">
        <v>90</v>
      </c>
      <c r="AV153" s="12" t="s">
        <v>90</v>
      </c>
      <c r="AW153" s="12" t="s">
        <v>42</v>
      </c>
      <c r="AX153" s="12" t="s">
        <v>79</v>
      </c>
      <c r="AY153" s="174" t="s">
        <v>170</v>
      </c>
    </row>
    <row r="154" spans="2:65" s="13" customFormat="1" ht="13.5">
      <c r="B154" s="186"/>
      <c r="D154" s="173" t="s">
        <v>180</v>
      </c>
      <c r="E154" s="187" t="s">
        <v>5</v>
      </c>
      <c r="F154" s="188" t="s">
        <v>269</v>
      </c>
      <c r="H154" s="189">
        <v>11039.97</v>
      </c>
      <c r="L154" s="186"/>
      <c r="M154" s="190"/>
      <c r="N154" s="191"/>
      <c r="O154" s="191"/>
      <c r="P154" s="191"/>
      <c r="Q154" s="191"/>
      <c r="R154" s="191"/>
      <c r="S154" s="191"/>
      <c r="T154" s="192"/>
      <c r="AT154" s="187" t="s">
        <v>180</v>
      </c>
      <c r="AU154" s="187" t="s">
        <v>90</v>
      </c>
      <c r="AV154" s="13" t="s">
        <v>190</v>
      </c>
      <c r="AW154" s="13" t="s">
        <v>42</v>
      </c>
      <c r="AX154" s="13" t="s">
        <v>87</v>
      </c>
      <c r="AY154" s="187" t="s">
        <v>170</v>
      </c>
    </row>
    <row r="155" spans="2:65" s="1" customFormat="1" ht="25.5" customHeight="1">
      <c r="B155" s="160"/>
      <c r="C155" s="161" t="s">
        <v>361</v>
      </c>
      <c r="D155" s="161" t="s">
        <v>173</v>
      </c>
      <c r="E155" s="162" t="s">
        <v>362</v>
      </c>
      <c r="F155" s="163" t="s">
        <v>363</v>
      </c>
      <c r="G155" s="164" t="s">
        <v>257</v>
      </c>
      <c r="H155" s="165">
        <v>190.46</v>
      </c>
      <c r="I155" s="166">
        <v>17.899999999999999</v>
      </c>
      <c r="J155" s="166">
        <f>ROUND(I155*H155,2)</f>
        <v>3409.23</v>
      </c>
      <c r="K155" s="163" t="s">
        <v>177</v>
      </c>
      <c r="L155" s="39"/>
      <c r="M155" s="167" t="s">
        <v>5</v>
      </c>
      <c r="N155" s="168" t="s">
        <v>50</v>
      </c>
      <c r="O155" s="169">
        <v>7.0000000000000007E-2</v>
      </c>
      <c r="P155" s="169">
        <f>O155*H155</f>
        <v>13.332200000000002</v>
      </c>
      <c r="Q155" s="169">
        <v>0</v>
      </c>
      <c r="R155" s="169">
        <f>Q155*H155</f>
        <v>0</v>
      </c>
      <c r="S155" s="169">
        <v>0</v>
      </c>
      <c r="T155" s="170">
        <f>S155*H155</f>
        <v>0</v>
      </c>
      <c r="AR155" s="24" t="s">
        <v>190</v>
      </c>
      <c r="AT155" s="24" t="s">
        <v>173</v>
      </c>
      <c r="AU155" s="24" t="s">
        <v>90</v>
      </c>
      <c r="AY155" s="24" t="s">
        <v>170</v>
      </c>
      <c r="BE155" s="171">
        <f>IF(N155="základní",J155,0)</f>
        <v>3409.23</v>
      </c>
      <c r="BF155" s="171">
        <f>IF(N155="snížená",J155,0)</f>
        <v>0</v>
      </c>
      <c r="BG155" s="171">
        <f>IF(N155="zákl. přenesená",J155,0)</f>
        <v>0</v>
      </c>
      <c r="BH155" s="171">
        <f>IF(N155="sníž. přenesená",J155,0)</f>
        <v>0</v>
      </c>
      <c r="BI155" s="171">
        <f>IF(N155="nulová",J155,0)</f>
        <v>0</v>
      </c>
      <c r="BJ155" s="24" t="s">
        <v>87</v>
      </c>
      <c r="BK155" s="171">
        <f>ROUND(I155*H155,2)</f>
        <v>3409.23</v>
      </c>
      <c r="BL155" s="24" t="s">
        <v>190</v>
      </c>
      <c r="BM155" s="24" t="s">
        <v>364</v>
      </c>
    </row>
    <row r="156" spans="2:65" s="12" customFormat="1" ht="13.5">
      <c r="B156" s="172"/>
      <c r="D156" s="173" t="s">
        <v>180</v>
      </c>
      <c r="E156" s="174" t="s">
        <v>5</v>
      </c>
      <c r="F156" s="175" t="s">
        <v>347</v>
      </c>
      <c r="H156" s="176">
        <v>190.46</v>
      </c>
      <c r="L156" s="172"/>
      <c r="M156" s="177"/>
      <c r="N156" s="178"/>
      <c r="O156" s="178"/>
      <c r="P156" s="178"/>
      <c r="Q156" s="178"/>
      <c r="R156" s="178"/>
      <c r="S156" s="178"/>
      <c r="T156" s="179"/>
      <c r="AT156" s="174" t="s">
        <v>180</v>
      </c>
      <c r="AU156" s="174" t="s">
        <v>90</v>
      </c>
      <c r="AV156" s="12" t="s">
        <v>90</v>
      </c>
      <c r="AW156" s="12" t="s">
        <v>42</v>
      </c>
      <c r="AX156" s="12" t="s">
        <v>87</v>
      </c>
      <c r="AY156" s="174" t="s">
        <v>170</v>
      </c>
    </row>
    <row r="157" spans="2:65" s="1" customFormat="1" ht="38.25" customHeight="1">
      <c r="B157" s="160"/>
      <c r="C157" s="161" t="s">
        <v>365</v>
      </c>
      <c r="D157" s="161" t="s">
        <v>173</v>
      </c>
      <c r="E157" s="162" t="s">
        <v>366</v>
      </c>
      <c r="F157" s="163" t="s">
        <v>367</v>
      </c>
      <c r="G157" s="164" t="s">
        <v>257</v>
      </c>
      <c r="H157" s="165">
        <v>11039.97</v>
      </c>
      <c r="I157" s="166">
        <v>83.5</v>
      </c>
      <c r="J157" s="166">
        <f>ROUND(I157*H157,2)</f>
        <v>921837.5</v>
      </c>
      <c r="K157" s="163" t="s">
        <v>177</v>
      </c>
      <c r="L157" s="39"/>
      <c r="M157" s="167" t="s">
        <v>5</v>
      </c>
      <c r="N157" s="168" t="s">
        <v>50</v>
      </c>
      <c r="O157" s="169">
        <v>0.32700000000000001</v>
      </c>
      <c r="P157" s="169">
        <f>O157*H157</f>
        <v>3610.0701899999999</v>
      </c>
      <c r="Q157" s="169">
        <v>0</v>
      </c>
      <c r="R157" s="169">
        <f>Q157*H157</f>
        <v>0</v>
      </c>
      <c r="S157" s="169">
        <v>0</v>
      </c>
      <c r="T157" s="170">
        <f>S157*H157</f>
        <v>0</v>
      </c>
      <c r="AR157" s="24" t="s">
        <v>190</v>
      </c>
      <c r="AT157" s="24" t="s">
        <v>173</v>
      </c>
      <c r="AU157" s="24" t="s">
        <v>90</v>
      </c>
      <c r="AY157" s="24" t="s">
        <v>170</v>
      </c>
      <c r="BE157" s="171">
        <f>IF(N157="základní",J157,0)</f>
        <v>921837.5</v>
      </c>
      <c r="BF157" s="171">
        <f>IF(N157="snížená",J157,0)</f>
        <v>0</v>
      </c>
      <c r="BG157" s="171">
        <f>IF(N157="zákl. přenesená",J157,0)</f>
        <v>0</v>
      </c>
      <c r="BH157" s="171">
        <f>IF(N157="sníž. přenesená",J157,0)</f>
        <v>0</v>
      </c>
      <c r="BI157" s="171">
        <f>IF(N157="nulová",J157,0)</f>
        <v>0</v>
      </c>
      <c r="BJ157" s="24" t="s">
        <v>87</v>
      </c>
      <c r="BK157" s="171">
        <f>ROUND(I157*H157,2)</f>
        <v>921837.5</v>
      </c>
      <c r="BL157" s="24" t="s">
        <v>190</v>
      </c>
      <c r="BM157" s="24" t="s">
        <v>368</v>
      </c>
    </row>
    <row r="158" spans="2:65" s="12" customFormat="1" ht="13.5">
      <c r="B158" s="172"/>
      <c r="D158" s="173" t="s">
        <v>180</v>
      </c>
      <c r="E158" s="174" t="s">
        <v>5</v>
      </c>
      <c r="F158" s="175" t="s">
        <v>369</v>
      </c>
      <c r="H158" s="176">
        <v>11039.97</v>
      </c>
      <c r="L158" s="172"/>
      <c r="M158" s="177"/>
      <c r="N158" s="178"/>
      <c r="O158" s="178"/>
      <c r="P158" s="178"/>
      <c r="Q158" s="178"/>
      <c r="R158" s="178"/>
      <c r="S158" s="178"/>
      <c r="T158" s="179"/>
      <c r="AT158" s="174" t="s">
        <v>180</v>
      </c>
      <c r="AU158" s="174" t="s">
        <v>90</v>
      </c>
      <c r="AV158" s="12" t="s">
        <v>90</v>
      </c>
      <c r="AW158" s="12" t="s">
        <v>42</v>
      </c>
      <c r="AX158" s="12" t="s">
        <v>87</v>
      </c>
      <c r="AY158" s="174" t="s">
        <v>170</v>
      </c>
    </row>
    <row r="159" spans="2:65" s="1" customFormat="1" ht="38.25" customHeight="1">
      <c r="B159" s="160"/>
      <c r="C159" s="161" t="s">
        <v>10</v>
      </c>
      <c r="D159" s="161" t="s">
        <v>173</v>
      </c>
      <c r="E159" s="162" t="s">
        <v>370</v>
      </c>
      <c r="F159" s="163" t="s">
        <v>371</v>
      </c>
      <c r="G159" s="164" t="s">
        <v>305</v>
      </c>
      <c r="H159" s="165">
        <v>978.97500000000002</v>
      </c>
      <c r="I159" s="166">
        <v>78.599999999999994</v>
      </c>
      <c r="J159" s="166">
        <f>ROUND(I159*H159,2)</f>
        <v>76947.44</v>
      </c>
      <c r="K159" s="163" t="s">
        <v>177</v>
      </c>
      <c r="L159" s="39"/>
      <c r="M159" s="167" t="s">
        <v>5</v>
      </c>
      <c r="N159" s="168" t="s">
        <v>50</v>
      </c>
      <c r="O159" s="169">
        <v>0.34499999999999997</v>
      </c>
      <c r="P159" s="169">
        <f>O159*H159</f>
        <v>337.746375</v>
      </c>
      <c r="Q159" s="169">
        <v>0</v>
      </c>
      <c r="R159" s="169">
        <f>Q159*H159</f>
        <v>0</v>
      </c>
      <c r="S159" s="169">
        <v>0</v>
      </c>
      <c r="T159" s="170">
        <f>S159*H159</f>
        <v>0</v>
      </c>
      <c r="AR159" s="24" t="s">
        <v>190</v>
      </c>
      <c r="AT159" s="24" t="s">
        <v>173</v>
      </c>
      <c r="AU159" s="24" t="s">
        <v>90</v>
      </c>
      <c r="AY159" s="24" t="s">
        <v>170</v>
      </c>
      <c r="BE159" s="171">
        <f>IF(N159="základní",J159,0)</f>
        <v>76947.44</v>
      </c>
      <c r="BF159" s="171">
        <f>IF(N159="snížená",J159,0)</f>
        <v>0</v>
      </c>
      <c r="BG159" s="171">
        <f>IF(N159="zákl. přenesená",J159,0)</f>
        <v>0</v>
      </c>
      <c r="BH159" s="171">
        <f>IF(N159="sníž. přenesená",J159,0)</f>
        <v>0</v>
      </c>
      <c r="BI159" s="171">
        <f>IF(N159="nulová",J159,0)</f>
        <v>0</v>
      </c>
      <c r="BJ159" s="24" t="s">
        <v>87</v>
      </c>
      <c r="BK159" s="171">
        <f>ROUND(I159*H159,2)</f>
        <v>76947.44</v>
      </c>
      <c r="BL159" s="24" t="s">
        <v>190</v>
      </c>
      <c r="BM159" s="24" t="s">
        <v>372</v>
      </c>
    </row>
    <row r="160" spans="2:65" s="12" customFormat="1" ht="13.5">
      <c r="B160" s="172"/>
      <c r="D160" s="173" t="s">
        <v>180</v>
      </c>
      <c r="E160" s="174" t="s">
        <v>5</v>
      </c>
      <c r="F160" s="175" t="s">
        <v>373</v>
      </c>
      <c r="H160" s="176">
        <v>3100.7849999999999</v>
      </c>
      <c r="L160" s="172"/>
      <c r="M160" s="177"/>
      <c r="N160" s="178"/>
      <c r="O160" s="178"/>
      <c r="P160" s="178"/>
      <c r="Q160" s="178"/>
      <c r="R160" s="178"/>
      <c r="S160" s="178"/>
      <c r="T160" s="179"/>
      <c r="AT160" s="174" t="s">
        <v>180</v>
      </c>
      <c r="AU160" s="174" t="s">
        <v>90</v>
      </c>
      <c r="AV160" s="12" t="s">
        <v>90</v>
      </c>
      <c r="AW160" s="12" t="s">
        <v>42</v>
      </c>
      <c r="AX160" s="12" t="s">
        <v>79</v>
      </c>
      <c r="AY160" s="174" t="s">
        <v>170</v>
      </c>
    </row>
    <row r="161" spans="2:65" s="12" customFormat="1" ht="13.5">
      <c r="B161" s="172"/>
      <c r="D161" s="173" t="s">
        <v>180</v>
      </c>
      <c r="E161" s="174" t="s">
        <v>5</v>
      </c>
      <c r="F161" s="175" t="s">
        <v>374</v>
      </c>
      <c r="H161" s="176">
        <v>-2121.81</v>
      </c>
      <c r="L161" s="172"/>
      <c r="M161" s="177"/>
      <c r="N161" s="178"/>
      <c r="O161" s="178"/>
      <c r="P161" s="178"/>
      <c r="Q161" s="178"/>
      <c r="R161" s="178"/>
      <c r="S161" s="178"/>
      <c r="T161" s="179"/>
      <c r="AT161" s="174" t="s">
        <v>180</v>
      </c>
      <c r="AU161" s="174" t="s">
        <v>90</v>
      </c>
      <c r="AV161" s="12" t="s">
        <v>90</v>
      </c>
      <c r="AW161" s="12" t="s">
        <v>42</v>
      </c>
      <c r="AX161" s="12" t="s">
        <v>79</v>
      </c>
      <c r="AY161" s="174" t="s">
        <v>170</v>
      </c>
    </row>
    <row r="162" spans="2:65" s="13" customFormat="1" ht="13.5">
      <c r="B162" s="186"/>
      <c r="D162" s="173" t="s">
        <v>180</v>
      </c>
      <c r="E162" s="187" t="s">
        <v>5</v>
      </c>
      <c r="F162" s="188" t="s">
        <v>269</v>
      </c>
      <c r="H162" s="189">
        <v>978.97500000000002</v>
      </c>
      <c r="L162" s="186"/>
      <c r="M162" s="190"/>
      <c r="N162" s="191"/>
      <c r="O162" s="191"/>
      <c r="P162" s="191"/>
      <c r="Q162" s="191"/>
      <c r="R162" s="191"/>
      <c r="S162" s="191"/>
      <c r="T162" s="192"/>
      <c r="AT162" s="187" t="s">
        <v>180</v>
      </c>
      <c r="AU162" s="187" t="s">
        <v>90</v>
      </c>
      <c r="AV162" s="13" t="s">
        <v>190</v>
      </c>
      <c r="AW162" s="13" t="s">
        <v>42</v>
      </c>
      <c r="AX162" s="13" t="s">
        <v>87</v>
      </c>
      <c r="AY162" s="187" t="s">
        <v>170</v>
      </c>
    </row>
    <row r="163" spans="2:65" s="1" customFormat="1" ht="38.25" customHeight="1">
      <c r="B163" s="160"/>
      <c r="C163" s="161" t="s">
        <v>143</v>
      </c>
      <c r="D163" s="161" t="s">
        <v>173</v>
      </c>
      <c r="E163" s="162" t="s">
        <v>375</v>
      </c>
      <c r="F163" s="163" t="s">
        <v>376</v>
      </c>
      <c r="G163" s="164" t="s">
        <v>305</v>
      </c>
      <c r="H163" s="165">
        <v>2121.81</v>
      </c>
      <c r="I163" s="166">
        <v>130</v>
      </c>
      <c r="J163" s="166">
        <f>ROUND(I163*H163,2)</f>
        <v>275835.3</v>
      </c>
      <c r="K163" s="163" t="s">
        <v>177</v>
      </c>
      <c r="L163" s="39"/>
      <c r="M163" s="167" t="s">
        <v>5</v>
      </c>
      <c r="N163" s="168" t="s">
        <v>50</v>
      </c>
      <c r="O163" s="169">
        <v>0.51900000000000002</v>
      </c>
      <c r="P163" s="169">
        <f>O163*H163</f>
        <v>1101.21939</v>
      </c>
      <c r="Q163" s="169">
        <v>0</v>
      </c>
      <c r="R163" s="169">
        <f>Q163*H163</f>
        <v>0</v>
      </c>
      <c r="S163" s="169">
        <v>0</v>
      </c>
      <c r="T163" s="170">
        <f>S163*H163</f>
        <v>0</v>
      </c>
      <c r="AR163" s="24" t="s">
        <v>190</v>
      </c>
      <c r="AT163" s="24" t="s">
        <v>173</v>
      </c>
      <c r="AU163" s="24" t="s">
        <v>90</v>
      </c>
      <c r="AY163" s="24" t="s">
        <v>170</v>
      </c>
      <c r="BE163" s="171">
        <f>IF(N163="základní",J163,0)</f>
        <v>275835.3</v>
      </c>
      <c r="BF163" s="171">
        <f>IF(N163="snížená",J163,0)</f>
        <v>0</v>
      </c>
      <c r="BG163" s="171">
        <f>IF(N163="zákl. přenesená",J163,0)</f>
        <v>0</v>
      </c>
      <c r="BH163" s="171">
        <f>IF(N163="sníž. přenesená",J163,0)</f>
        <v>0</v>
      </c>
      <c r="BI163" s="171">
        <f>IF(N163="nulová",J163,0)</f>
        <v>0</v>
      </c>
      <c r="BJ163" s="24" t="s">
        <v>87</v>
      </c>
      <c r="BK163" s="171">
        <f>ROUND(I163*H163,2)</f>
        <v>275835.3</v>
      </c>
      <c r="BL163" s="24" t="s">
        <v>190</v>
      </c>
      <c r="BM163" s="24" t="s">
        <v>377</v>
      </c>
    </row>
    <row r="164" spans="2:65" s="12" customFormat="1" ht="13.5">
      <c r="B164" s="172"/>
      <c r="D164" s="173" t="s">
        <v>180</v>
      </c>
      <c r="E164" s="174" t="s">
        <v>5</v>
      </c>
      <c r="F164" s="175" t="s">
        <v>378</v>
      </c>
      <c r="H164" s="176">
        <v>2121.81</v>
      </c>
      <c r="L164" s="172"/>
      <c r="M164" s="177"/>
      <c r="N164" s="178"/>
      <c r="O164" s="178"/>
      <c r="P164" s="178"/>
      <c r="Q164" s="178"/>
      <c r="R164" s="178"/>
      <c r="S164" s="178"/>
      <c r="T164" s="179"/>
      <c r="AT164" s="174" t="s">
        <v>180</v>
      </c>
      <c r="AU164" s="174" t="s">
        <v>90</v>
      </c>
      <c r="AV164" s="12" t="s">
        <v>90</v>
      </c>
      <c r="AW164" s="12" t="s">
        <v>42</v>
      </c>
      <c r="AX164" s="12" t="s">
        <v>87</v>
      </c>
      <c r="AY164" s="174" t="s">
        <v>170</v>
      </c>
    </row>
    <row r="165" spans="2:65" s="1" customFormat="1" ht="38.25" customHeight="1">
      <c r="B165" s="160"/>
      <c r="C165" s="161" t="s">
        <v>379</v>
      </c>
      <c r="D165" s="161" t="s">
        <v>173</v>
      </c>
      <c r="E165" s="162" t="s">
        <v>380</v>
      </c>
      <c r="F165" s="163" t="s">
        <v>381</v>
      </c>
      <c r="G165" s="164" t="s">
        <v>305</v>
      </c>
      <c r="H165" s="165">
        <v>326.32499999999999</v>
      </c>
      <c r="I165" s="166">
        <v>110</v>
      </c>
      <c r="J165" s="166">
        <f>ROUND(I165*H165,2)</f>
        <v>35895.75</v>
      </c>
      <c r="K165" s="163" t="s">
        <v>177</v>
      </c>
      <c r="L165" s="39"/>
      <c r="M165" s="167" t="s">
        <v>5</v>
      </c>
      <c r="N165" s="168" t="s">
        <v>50</v>
      </c>
      <c r="O165" s="169">
        <v>0.48399999999999999</v>
      </c>
      <c r="P165" s="169">
        <f>O165*H165</f>
        <v>157.94129999999998</v>
      </c>
      <c r="Q165" s="169">
        <v>0</v>
      </c>
      <c r="R165" s="169">
        <f>Q165*H165</f>
        <v>0</v>
      </c>
      <c r="S165" s="169">
        <v>0</v>
      </c>
      <c r="T165" s="170">
        <f>S165*H165</f>
        <v>0</v>
      </c>
      <c r="AR165" s="24" t="s">
        <v>190</v>
      </c>
      <c r="AT165" s="24" t="s">
        <v>173</v>
      </c>
      <c r="AU165" s="24" t="s">
        <v>90</v>
      </c>
      <c r="AY165" s="24" t="s">
        <v>170</v>
      </c>
      <c r="BE165" s="171">
        <f>IF(N165="základní",J165,0)</f>
        <v>35895.75</v>
      </c>
      <c r="BF165" s="171">
        <f>IF(N165="snížená",J165,0)</f>
        <v>0</v>
      </c>
      <c r="BG165" s="171">
        <f>IF(N165="zákl. přenesená",J165,0)</f>
        <v>0</v>
      </c>
      <c r="BH165" s="171">
        <f>IF(N165="sníž. přenesená",J165,0)</f>
        <v>0</v>
      </c>
      <c r="BI165" s="171">
        <f>IF(N165="nulová",J165,0)</f>
        <v>0</v>
      </c>
      <c r="BJ165" s="24" t="s">
        <v>87</v>
      </c>
      <c r="BK165" s="171">
        <f>ROUND(I165*H165,2)</f>
        <v>35895.75</v>
      </c>
      <c r="BL165" s="24" t="s">
        <v>190</v>
      </c>
      <c r="BM165" s="24" t="s">
        <v>382</v>
      </c>
    </row>
    <row r="166" spans="2:65" s="12" customFormat="1" ht="13.5">
      <c r="B166" s="172"/>
      <c r="D166" s="173" t="s">
        <v>180</v>
      </c>
      <c r="E166" s="174" t="s">
        <v>5</v>
      </c>
      <c r="F166" s="175" t="s">
        <v>383</v>
      </c>
      <c r="H166" s="176">
        <v>1033.595</v>
      </c>
      <c r="L166" s="172"/>
      <c r="M166" s="177"/>
      <c r="N166" s="178"/>
      <c r="O166" s="178"/>
      <c r="P166" s="178"/>
      <c r="Q166" s="178"/>
      <c r="R166" s="178"/>
      <c r="S166" s="178"/>
      <c r="T166" s="179"/>
      <c r="AT166" s="174" t="s">
        <v>180</v>
      </c>
      <c r="AU166" s="174" t="s">
        <v>90</v>
      </c>
      <c r="AV166" s="12" t="s">
        <v>90</v>
      </c>
      <c r="AW166" s="12" t="s">
        <v>42</v>
      </c>
      <c r="AX166" s="12" t="s">
        <v>79</v>
      </c>
      <c r="AY166" s="174" t="s">
        <v>170</v>
      </c>
    </row>
    <row r="167" spans="2:65" s="12" customFormat="1" ht="13.5">
      <c r="B167" s="172"/>
      <c r="D167" s="173" t="s">
        <v>180</v>
      </c>
      <c r="E167" s="174" t="s">
        <v>5</v>
      </c>
      <c r="F167" s="175" t="s">
        <v>384</v>
      </c>
      <c r="H167" s="176">
        <v>-707.27</v>
      </c>
      <c r="L167" s="172"/>
      <c r="M167" s="177"/>
      <c r="N167" s="178"/>
      <c r="O167" s="178"/>
      <c r="P167" s="178"/>
      <c r="Q167" s="178"/>
      <c r="R167" s="178"/>
      <c r="S167" s="178"/>
      <c r="T167" s="179"/>
      <c r="AT167" s="174" t="s">
        <v>180</v>
      </c>
      <c r="AU167" s="174" t="s">
        <v>90</v>
      </c>
      <c r="AV167" s="12" t="s">
        <v>90</v>
      </c>
      <c r="AW167" s="12" t="s">
        <v>42</v>
      </c>
      <c r="AX167" s="12" t="s">
        <v>79</v>
      </c>
      <c r="AY167" s="174" t="s">
        <v>170</v>
      </c>
    </row>
    <row r="168" spans="2:65" s="13" customFormat="1" ht="13.5">
      <c r="B168" s="186"/>
      <c r="D168" s="173" t="s">
        <v>180</v>
      </c>
      <c r="E168" s="187" t="s">
        <v>5</v>
      </c>
      <c r="F168" s="188" t="s">
        <v>269</v>
      </c>
      <c r="H168" s="189">
        <v>326.32499999999999</v>
      </c>
      <c r="L168" s="186"/>
      <c r="M168" s="190"/>
      <c r="N168" s="191"/>
      <c r="O168" s="191"/>
      <c r="P168" s="191"/>
      <c r="Q168" s="191"/>
      <c r="R168" s="191"/>
      <c r="S168" s="191"/>
      <c r="T168" s="192"/>
      <c r="AT168" s="187" t="s">
        <v>180</v>
      </c>
      <c r="AU168" s="187" t="s">
        <v>90</v>
      </c>
      <c r="AV168" s="13" t="s">
        <v>190</v>
      </c>
      <c r="AW168" s="13" t="s">
        <v>42</v>
      </c>
      <c r="AX168" s="13" t="s">
        <v>87</v>
      </c>
      <c r="AY168" s="187" t="s">
        <v>170</v>
      </c>
    </row>
    <row r="169" spans="2:65" s="1" customFormat="1" ht="38.25" customHeight="1">
      <c r="B169" s="160"/>
      <c r="C169" s="161" t="s">
        <v>385</v>
      </c>
      <c r="D169" s="161" t="s">
        <v>173</v>
      </c>
      <c r="E169" s="162" t="s">
        <v>386</v>
      </c>
      <c r="F169" s="163" t="s">
        <v>387</v>
      </c>
      <c r="G169" s="164" t="s">
        <v>305</v>
      </c>
      <c r="H169" s="165">
        <v>707.27</v>
      </c>
      <c r="I169" s="166">
        <v>182</v>
      </c>
      <c r="J169" s="166">
        <f>ROUND(I169*H169,2)</f>
        <v>128723.14</v>
      </c>
      <c r="K169" s="163" t="s">
        <v>177</v>
      </c>
      <c r="L169" s="39"/>
      <c r="M169" s="167" t="s">
        <v>5</v>
      </c>
      <c r="N169" s="168" t="s">
        <v>50</v>
      </c>
      <c r="O169" s="169">
        <v>0.72899999999999998</v>
      </c>
      <c r="P169" s="169">
        <f>O169*H169</f>
        <v>515.59983</v>
      </c>
      <c r="Q169" s="169">
        <v>0</v>
      </c>
      <c r="R169" s="169">
        <f>Q169*H169</f>
        <v>0</v>
      </c>
      <c r="S169" s="169">
        <v>0</v>
      </c>
      <c r="T169" s="170">
        <f>S169*H169</f>
        <v>0</v>
      </c>
      <c r="AR169" s="24" t="s">
        <v>190</v>
      </c>
      <c r="AT169" s="24" t="s">
        <v>173</v>
      </c>
      <c r="AU169" s="24" t="s">
        <v>90</v>
      </c>
      <c r="AY169" s="24" t="s">
        <v>170</v>
      </c>
      <c r="BE169" s="171">
        <f>IF(N169="základní",J169,0)</f>
        <v>128723.14</v>
      </c>
      <c r="BF169" s="171">
        <f>IF(N169="snížená",J169,0)</f>
        <v>0</v>
      </c>
      <c r="BG169" s="171">
        <f>IF(N169="zákl. přenesená",J169,0)</f>
        <v>0</v>
      </c>
      <c r="BH169" s="171">
        <f>IF(N169="sníž. přenesená",J169,0)</f>
        <v>0</v>
      </c>
      <c r="BI169" s="171">
        <f>IF(N169="nulová",J169,0)</f>
        <v>0</v>
      </c>
      <c r="BJ169" s="24" t="s">
        <v>87</v>
      </c>
      <c r="BK169" s="171">
        <f>ROUND(I169*H169,2)</f>
        <v>128723.14</v>
      </c>
      <c r="BL169" s="24" t="s">
        <v>190</v>
      </c>
      <c r="BM169" s="24" t="s">
        <v>388</v>
      </c>
    </row>
    <row r="170" spans="2:65" s="12" customFormat="1" ht="13.5">
      <c r="B170" s="172"/>
      <c r="D170" s="173" t="s">
        <v>180</v>
      </c>
      <c r="E170" s="174" t="s">
        <v>5</v>
      </c>
      <c r="F170" s="175" t="s">
        <v>389</v>
      </c>
      <c r="H170" s="176">
        <v>707.27</v>
      </c>
      <c r="L170" s="172"/>
      <c r="M170" s="177"/>
      <c r="N170" s="178"/>
      <c r="O170" s="178"/>
      <c r="P170" s="178"/>
      <c r="Q170" s="178"/>
      <c r="R170" s="178"/>
      <c r="S170" s="178"/>
      <c r="T170" s="179"/>
      <c r="AT170" s="174" t="s">
        <v>180</v>
      </c>
      <c r="AU170" s="174" t="s">
        <v>90</v>
      </c>
      <c r="AV170" s="12" t="s">
        <v>90</v>
      </c>
      <c r="AW170" s="12" t="s">
        <v>42</v>
      </c>
      <c r="AX170" s="12" t="s">
        <v>87</v>
      </c>
      <c r="AY170" s="174" t="s">
        <v>170</v>
      </c>
    </row>
    <row r="171" spans="2:65" s="1" customFormat="1" ht="38.25" customHeight="1">
      <c r="B171" s="160"/>
      <c r="C171" s="161" t="s">
        <v>390</v>
      </c>
      <c r="D171" s="161" t="s">
        <v>173</v>
      </c>
      <c r="E171" s="162" t="s">
        <v>391</v>
      </c>
      <c r="F171" s="163" t="s">
        <v>392</v>
      </c>
      <c r="G171" s="164" t="s">
        <v>305</v>
      </c>
      <c r="H171" s="165">
        <v>6201.57</v>
      </c>
      <c r="I171" s="166">
        <v>90.7</v>
      </c>
      <c r="J171" s="166">
        <f>ROUND(I171*H171,2)</f>
        <v>562482.4</v>
      </c>
      <c r="K171" s="163" t="s">
        <v>177</v>
      </c>
      <c r="L171" s="39"/>
      <c r="M171" s="167" t="s">
        <v>5</v>
      </c>
      <c r="N171" s="168" t="s">
        <v>50</v>
      </c>
      <c r="O171" s="169">
        <v>0.05</v>
      </c>
      <c r="P171" s="169">
        <f>O171*H171</f>
        <v>310.07850000000002</v>
      </c>
      <c r="Q171" s="169">
        <v>0</v>
      </c>
      <c r="R171" s="169">
        <f>Q171*H171</f>
        <v>0</v>
      </c>
      <c r="S171" s="169">
        <v>0</v>
      </c>
      <c r="T171" s="170">
        <f>S171*H171</f>
        <v>0</v>
      </c>
      <c r="AR171" s="24" t="s">
        <v>190</v>
      </c>
      <c r="AT171" s="24" t="s">
        <v>173</v>
      </c>
      <c r="AU171" s="24" t="s">
        <v>90</v>
      </c>
      <c r="AY171" s="24" t="s">
        <v>170</v>
      </c>
      <c r="BE171" s="171">
        <f>IF(N171="základní",J171,0)</f>
        <v>562482.4</v>
      </c>
      <c r="BF171" s="171">
        <f>IF(N171="snížená",J171,0)</f>
        <v>0</v>
      </c>
      <c r="BG171" s="171">
        <f>IF(N171="zákl. přenesená",J171,0)</f>
        <v>0</v>
      </c>
      <c r="BH171" s="171">
        <f>IF(N171="sníž. přenesená",J171,0)</f>
        <v>0</v>
      </c>
      <c r="BI171" s="171">
        <f>IF(N171="nulová",J171,0)</f>
        <v>0</v>
      </c>
      <c r="BJ171" s="24" t="s">
        <v>87</v>
      </c>
      <c r="BK171" s="171">
        <f>ROUND(I171*H171,2)</f>
        <v>562482.4</v>
      </c>
      <c r="BL171" s="24" t="s">
        <v>190</v>
      </c>
      <c r="BM171" s="24" t="s">
        <v>393</v>
      </c>
    </row>
    <row r="172" spans="2:65" s="12" customFormat="1" ht="13.5">
      <c r="B172" s="172"/>
      <c r="D172" s="173" t="s">
        <v>180</v>
      </c>
      <c r="E172" s="174" t="s">
        <v>5</v>
      </c>
      <c r="F172" s="175" t="s">
        <v>394</v>
      </c>
      <c r="H172" s="176">
        <v>6201.57</v>
      </c>
      <c r="L172" s="172"/>
      <c r="M172" s="177"/>
      <c r="N172" s="178"/>
      <c r="O172" s="178"/>
      <c r="P172" s="178"/>
      <c r="Q172" s="178"/>
      <c r="R172" s="178"/>
      <c r="S172" s="178"/>
      <c r="T172" s="179"/>
      <c r="AT172" s="174" t="s">
        <v>180</v>
      </c>
      <c r="AU172" s="174" t="s">
        <v>90</v>
      </c>
      <c r="AV172" s="12" t="s">
        <v>90</v>
      </c>
      <c r="AW172" s="12" t="s">
        <v>42</v>
      </c>
      <c r="AX172" s="12" t="s">
        <v>87</v>
      </c>
      <c r="AY172" s="174" t="s">
        <v>170</v>
      </c>
    </row>
    <row r="173" spans="2:65" s="1" customFormat="1" ht="38.25" customHeight="1">
      <c r="B173" s="160"/>
      <c r="C173" s="161" t="s">
        <v>395</v>
      </c>
      <c r="D173" s="161" t="s">
        <v>173</v>
      </c>
      <c r="E173" s="162" t="s">
        <v>396</v>
      </c>
      <c r="F173" s="163" t="s">
        <v>397</v>
      </c>
      <c r="G173" s="164" t="s">
        <v>305</v>
      </c>
      <c r="H173" s="165">
        <v>1265.1420000000001</v>
      </c>
      <c r="I173" s="166">
        <v>116</v>
      </c>
      <c r="J173" s="166">
        <f>ROUND(I173*H173,2)</f>
        <v>146756.47</v>
      </c>
      <c r="K173" s="163" t="s">
        <v>177</v>
      </c>
      <c r="L173" s="39"/>
      <c r="M173" s="167" t="s">
        <v>5</v>
      </c>
      <c r="N173" s="168" t="s">
        <v>50</v>
      </c>
      <c r="O173" s="169">
        <v>6.3E-2</v>
      </c>
      <c r="P173" s="169">
        <f>O173*H173</f>
        <v>79.703946000000002</v>
      </c>
      <c r="Q173" s="169">
        <v>0</v>
      </c>
      <c r="R173" s="169">
        <f>Q173*H173</f>
        <v>0</v>
      </c>
      <c r="S173" s="169">
        <v>0</v>
      </c>
      <c r="T173" s="170">
        <f>S173*H173</f>
        <v>0</v>
      </c>
      <c r="AR173" s="24" t="s">
        <v>190</v>
      </c>
      <c r="AT173" s="24" t="s">
        <v>173</v>
      </c>
      <c r="AU173" s="24" t="s">
        <v>90</v>
      </c>
      <c r="AY173" s="24" t="s">
        <v>170</v>
      </c>
      <c r="BE173" s="171">
        <f>IF(N173="základní",J173,0)</f>
        <v>146756.47</v>
      </c>
      <c r="BF173" s="171">
        <f>IF(N173="snížená",J173,0)</f>
        <v>0</v>
      </c>
      <c r="BG173" s="171">
        <f>IF(N173="zákl. přenesená",J173,0)</f>
        <v>0</v>
      </c>
      <c r="BH173" s="171">
        <f>IF(N173="sníž. přenesená",J173,0)</f>
        <v>0</v>
      </c>
      <c r="BI173" s="171">
        <f>IF(N173="nulová",J173,0)</f>
        <v>0</v>
      </c>
      <c r="BJ173" s="24" t="s">
        <v>87</v>
      </c>
      <c r="BK173" s="171">
        <f>ROUND(I173*H173,2)</f>
        <v>146756.47</v>
      </c>
      <c r="BL173" s="24" t="s">
        <v>190</v>
      </c>
      <c r="BM173" s="24" t="s">
        <v>398</v>
      </c>
    </row>
    <row r="174" spans="2:65" s="12" customFormat="1" ht="13.5">
      <c r="B174" s="172"/>
      <c r="D174" s="173" t="s">
        <v>180</v>
      </c>
      <c r="E174" s="174" t="s">
        <v>5</v>
      </c>
      <c r="F174" s="175" t="s">
        <v>399</v>
      </c>
      <c r="H174" s="176">
        <v>7466.7120000000004</v>
      </c>
      <c r="L174" s="172"/>
      <c r="M174" s="177"/>
      <c r="N174" s="178"/>
      <c r="O174" s="178"/>
      <c r="P174" s="178"/>
      <c r="Q174" s="178"/>
      <c r="R174" s="178"/>
      <c r="S174" s="178"/>
      <c r="T174" s="179"/>
      <c r="AT174" s="174" t="s">
        <v>180</v>
      </c>
      <c r="AU174" s="174" t="s">
        <v>90</v>
      </c>
      <c r="AV174" s="12" t="s">
        <v>90</v>
      </c>
      <c r="AW174" s="12" t="s">
        <v>42</v>
      </c>
      <c r="AX174" s="12" t="s">
        <v>79</v>
      </c>
      <c r="AY174" s="174" t="s">
        <v>170</v>
      </c>
    </row>
    <row r="175" spans="2:65" s="12" customFormat="1" ht="13.5">
      <c r="B175" s="172"/>
      <c r="D175" s="173" t="s">
        <v>180</v>
      </c>
      <c r="E175" s="174" t="s">
        <v>5</v>
      </c>
      <c r="F175" s="175" t="s">
        <v>400</v>
      </c>
      <c r="H175" s="176">
        <v>-6201.57</v>
      </c>
      <c r="L175" s="172"/>
      <c r="M175" s="177"/>
      <c r="N175" s="178"/>
      <c r="O175" s="178"/>
      <c r="P175" s="178"/>
      <c r="Q175" s="178"/>
      <c r="R175" s="178"/>
      <c r="S175" s="178"/>
      <c r="T175" s="179"/>
      <c r="AT175" s="174" t="s">
        <v>180</v>
      </c>
      <c r="AU175" s="174" t="s">
        <v>90</v>
      </c>
      <c r="AV175" s="12" t="s">
        <v>90</v>
      </c>
      <c r="AW175" s="12" t="s">
        <v>42</v>
      </c>
      <c r="AX175" s="12" t="s">
        <v>79</v>
      </c>
      <c r="AY175" s="174" t="s">
        <v>170</v>
      </c>
    </row>
    <row r="176" spans="2:65" s="13" customFormat="1" ht="13.5">
      <c r="B176" s="186"/>
      <c r="D176" s="173" t="s">
        <v>180</v>
      </c>
      <c r="E176" s="187" t="s">
        <v>5</v>
      </c>
      <c r="F176" s="188" t="s">
        <v>269</v>
      </c>
      <c r="H176" s="189">
        <v>1265.1420000000001</v>
      </c>
      <c r="L176" s="186"/>
      <c r="M176" s="190"/>
      <c r="N176" s="191"/>
      <c r="O176" s="191"/>
      <c r="P176" s="191"/>
      <c r="Q176" s="191"/>
      <c r="R176" s="191"/>
      <c r="S176" s="191"/>
      <c r="T176" s="192"/>
      <c r="AT176" s="187" t="s">
        <v>180</v>
      </c>
      <c r="AU176" s="187" t="s">
        <v>90</v>
      </c>
      <c r="AV176" s="13" t="s">
        <v>190</v>
      </c>
      <c r="AW176" s="13" t="s">
        <v>42</v>
      </c>
      <c r="AX176" s="13" t="s">
        <v>87</v>
      </c>
      <c r="AY176" s="187" t="s">
        <v>170</v>
      </c>
    </row>
    <row r="177" spans="2:65" s="1" customFormat="1" ht="38.25" customHeight="1">
      <c r="B177" s="160"/>
      <c r="C177" s="161" t="s">
        <v>401</v>
      </c>
      <c r="D177" s="161" t="s">
        <v>173</v>
      </c>
      <c r="E177" s="162" t="s">
        <v>402</v>
      </c>
      <c r="F177" s="163" t="s">
        <v>403</v>
      </c>
      <c r="G177" s="164" t="s">
        <v>305</v>
      </c>
      <c r="H177" s="165">
        <v>401.024</v>
      </c>
      <c r="I177" s="166">
        <v>298</v>
      </c>
      <c r="J177" s="166">
        <f>ROUND(I177*H177,2)</f>
        <v>119505.15</v>
      </c>
      <c r="K177" s="163" t="s">
        <v>177</v>
      </c>
      <c r="L177" s="39"/>
      <c r="M177" s="167" t="s">
        <v>5</v>
      </c>
      <c r="N177" s="168" t="s">
        <v>50</v>
      </c>
      <c r="O177" s="169">
        <v>0.106</v>
      </c>
      <c r="P177" s="169">
        <f>O177*H177</f>
        <v>42.508544000000001</v>
      </c>
      <c r="Q177" s="169">
        <v>0</v>
      </c>
      <c r="R177" s="169">
        <f>Q177*H177</f>
        <v>0</v>
      </c>
      <c r="S177" s="169">
        <v>0</v>
      </c>
      <c r="T177" s="170">
        <f>S177*H177</f>
        <v>0</v>
      </c>
      <c r="AR177" s="24" t="s">
        <v>190</v>
      </c>
      <c r="AT177" s="24" t="s">
        <v>173</v>
      </c>
      <c r="AU177" s="24" t="s">
        <v>90</v>
      </c>
      <c r="AY177" s="24" t="s">
        <v>170</v>
      </c>
      <c r="BE177" s="171">
        <f>IF(N177="základní",J177,0)</f>
        <v>119505.15</v>
      </c>
      <c r="BF177" s="171">
        <f>IF(N177="snížená",J177,0)</f>
        <v>0</v>
      </c>
      <c r="BG177" s="171">
        <f>IF(N177="zákl. přenesená",J177,0)</f>
        <v>0</v>
      </c>
      <c r="BH177" s="171">
        <f>IF(N177="sníž. přenesená",J177,0)</f>
        <v>0</v>
      </c>
      <c r="BI177" s="171">
        <f>IF(N177="nulová",J177,0)</f>
        <v>0</v>
      </c>
      <c r="BJ177" s="24" t="s">
        <v>87</v>
      </c>
      <c r="BK177" s="171">
        <f>ROUND(I177*H177,2)</f>
        <v>119505.15</v>
      </c>
      <c r="BL177" s="24" t="s">
        <v>190</v>
      </c>
      <c r="BM177" s="24" t="s">
        <v>404</v>
      </c>
    </row>
    <row r="178" spans="2:65" s="12" customFormat="1" ht="13.5">
      <c r="B178" s="172"/>
      <c r="D178" s="173" t="s">
        <v>180</v>
      </c>
      <c r="E178" s="174" t="s">
        <v>5</v>
      </c>
      <c r="F178" s="175" t="s">
        <v>405</v>
      </c>
      <c r="H178" s="176">
        <v>401.024</v>
      </c>
      <c r="L178" s="172"/>
      <c r="M178" s="177"/>
      <c r="N178" s="178"/>
      <c r="O178" s="178"/>
      <c r="P178" s="178"/>
      <c r="Q178" s="178"/>
      <c r="R178" s="178"/>
      <c r="S178" s="178"/>
      <c r="T178" s="179"/>
      <c r="AT178" s="174" t="s">
        <v>180</v>
      </c>
      <c r="AU178" s="174" t="s">
        <v>90</v>
      </c>
      <c r="AV178" s="12" t="s">
        <v>90</v>
      </c>
      <c r="AW178" s="12" t="s">
        <v>42</v>
      </c>
      <c r="AX178" s="12" t="s">
        <v>87</v>
      </c>
      <c r="AY178" s="174" t="s">
        <v>170</v>
      </c>
    </row>
    <row r="179" spans="2:65" s="1" customFormat="1" ht="25.5" customHeight="1">
      <c r="B179" s="160"/>
      <c r="C179" s="161" t="s">
        <v>406</v>
      </c>
      <c r="D179" s="161" t="s">
        <v>173</v>
      </c>
      <c r="E179" s="162" t="s">
        <v>407</v>
      </c>
      <c r="F179" s="163" t="s">
        <v>408</v>
      </c>
      <c r="G179" s="164" t="s">
        <v>305</v>
      </c>
      <c r="H179" s="165">
        <v>3100.7849999999999</v>
      </c>
      <c r="I179" s="166">
        <v>55.9</v>
      </c>
      <c r="J179" s="166">
        <f>ROUND(I179*H179,2)</f>
        <v>173333.88</v>
      </c>
      <c r="K179" s="163" t="s">
        <v>177</v>
      </c>
      <c r="L179" s="39"/>
      <c r="M179" s="167" t="s">
        <v>5</v>
      </c>
      <c r="N179" s="168" t="s">
        <v>50</v>
      </c>
      <c r="O179" s="169">
        <v>9.7000000000000003E-2</v>
      </c>
      <c r="P179" s="169">
        <f>O179*H179</f>
        <v>300.77614499999999</v>
      </c>
      <c r="Q179" s="169">
        <v>0</v>
      </c>
      <c r="R179" s="169">
        <f>Q179*H179</f>
        <v>0</v>
      </c>
      <c r="S179" s="169">
        <v>0</v>
      </c>
      <c r="T179" s="170">
        <f>S179*H179</f>
        <v>0</v>
      </c>
      <c r="AR179" s="24" t="s">
        <v>190</v>
      </c>
      <c r="AT179" s="24" t="s">
        <v>173</v>
      </c>
      <c r="AU179" s="24" t="s">
        <v>90</v>
      </c>
      <c r="AY179" s="24" t="s">
        <v>170</v>
      </c>
      <c r="BE179" s="171">
        <f>IF(N179="základní",J179,0)</f>
        <v>173333.88</v>
      </c>
      <c r="BF179" s="171">
        <f>IF(N179="snížená",J179,0)</f>
        <v>0</v>
      </c>
      <c r="BG179" s="171">
        <f>IF(N179="zákl. přenesená",J179,0)</f>
        <v>0</v>
      </c>
      <c r="BH179" s="171">
        <f>IF(N179="sníž. přenesená",J179,0)</f>
        <v>0</v>
      </c>
      <c r="BI179" s="171">
        <f>IF(N179="nulová",J179,0)</f>
        <v>0</v>
      </c>
      <c r="BJ179" s="24" t="s">
        <v>87</v>
      </c>
      <c r="BK179" s="171">
        <f>ROUND(I179*H179,2)</f>
        <v>173333.88</v>
      </c>
      <c r="BL179" s="24" t="s">
        <v>190</v>
      </c>
      <c r="BM179" s="24" t="s">
        <v>409</v>
      </c>
    </row>
    <row r="180" spans="2:65" s="12" customFormat="1" ht="13.5">
      <c r="B180" s="172"/>
      <c r="D180" s="173" t="s">
        <v>180</v>
      </c>
      <c r="E180" s="174" t="s">
        <v>5</v>
      </c>
      <c r="F180" s="175" t="s">
        <v>373</v>
      </c>
      <c r="H180" s="176">
        <v>3100.7849999999999</v>
      </c>
      <c r="L180" s="172"/>
      <c r="M180" s="177"/>
      <c r="N180" s="178"/>
      <c r="O180" s="178"/>
      <c r="P180" s="178"/>
      <c r="Q180" s="178"/>
      <c r="R180" s="178"/>
      <c r="S180" s="178"/>
      <c r="T180" s="179"/>
      <c r="AT180" s="174" t="s">
        <v>180</v>
      </c>
      <c r="AU180" s="174" t="s">
        <v>90</v>
      </c>
      <c r="AV180" s="12" t="s">
        <v>90</v>
      </c>
      <c r="AW180" s="12" t="s">
        <v>42</v>
      </c>
      <c r="AX180" s="12" t="s">
        <v>87</v>
      </c>
      <c r="AY180" s="174" t="s">
        <v>170</v>
      </c>
    </row>
    <row r="181" spans="2:65" s="1" customFormat="1" ht="25.5" customHeight="1">
      <c r="B181" s="160"/>
      <c r="C181" s="161" t="s">
        <v>410</v>
      </c>
      <c r="D181" s="161" t="s">
        <v>173</v>
      </c>
      <c r="E181" s="162" t="s">
        <v>411</v>
      </c>
      <c r="F181" s="163" t="s">
        <v>412</v>
      </c>
      <c r="G181" s="164" t="s">
        <v>305</v>
      </c>
      <c r="H181" s="165">
        <v>632.57100000000003</v>
      </c>
      <c r="I181" s="166">
        <v>79.900000000000006</v>
      </c>
      <c r="J181" s="166">
        <f>ROUND(I181*H181,2)</f>
        <v>50542.42</v>
      </c>
      <c r="K181" s="163" t="s">
        <v>177</v>
      </c>
      <c r="L181" s="39"/>
      <c r="M181" s="167" t="s">
        <v>5</v>
      </c>
      <c r="N181" s="168" t="s">
        <v>50</v>
      </c>
      <c r="O181" s="169">
        <v>0.14199999999999999</v>
      </c>
      <c r="P181" s="169">
        <f>O181*H181</f>
        <v>89.825081999999995</v>
      </c>
      <c r="Q181" s="169">
        <v>0</v>
      </c>
      <c r="R181" s="169">
        <f>Q181*H181</f>
        <v>0</v>
      </c>
      <c r="S181" s="169">
        <v>0</v>
      </c>
      <c r="T181" s="170">
        <f>S181*H181</f>
        <v>0</v>
      </c>
      <c r="AR181" s="24" t="s">
        <v>190</v>
      </c>
      <c r="AT181" s="24" t="s">
        <v>173</v>
      </c>
      <c r="AU181" s="24" t="s">
        <v>90</v>
      </c>
      <c r="AY181" s="24" t="s">
        <v>170</v>
      </c>
      <c r="BE181" s="171">
        <f>IF(N181="základní",J181,0)</f>
        <v>50542.42</v>
      </c>
      <c r="BF181" s="171">
        <f>IF(N181="snížená",J181,0)</f>
        <v>0</v>
      </c>
      <c r="BG181" s="171">
        <f>IF(N181="zákl. přenesená",J181,0)</f>
        <v>0</v>
      </c>
      <c r="BH181" s="171">
        <f>IF(N181="sníž. přenesená",J181,0)</f>
        <v>0</v>
      </c>
      <c r="BI181" s="171">
        <f>IF(N181="nulová",J181,0)</f>
        <v>0</v>
      </c>
      <c r="BJ181" s="24" t="s">
        <v>87</v>
      </c>
      <c r="BK181" s="171">
        <f>ROUND(I181*H181,2)</f>
        <v>50542.42</v>
      </c>
      <c r="BL181" s="24" t="s">
        <v>190</v>
      </c>
      <c r="BM181" s="24" t="s">
        <v>413</v>
      </c>
    </row>
    <row r="182" spans="2:65" s="12" customFormat="1" ht="13.5">
      <c r="B182" s="172"/>
      <c r="D182" s="173" t="s">
        <v>180</v>
      </c>
      <c r="E182" s="174" t="s">
        <v>5</v>
      </c>
      <c r="F182" s="175" t="s">
        <v>237</v>
      </c>
      <c r="H182" s="176">
        <v>3733.3560000000002</v>
      </c>
      <c r="L182" s="172"/>
      <c r="M182" s="177"/>
      <c r="N182" s="178"/>
      <c r="O182" s="178"/>
      <c r="P182" s="178"/>
      <c r="Q182" s="178"/>
      <c r="R182" s="178"/>
      <c r="S182" s="178"/>
      <c r="T182" s="179"/>
      <c r="AT182" s="174" t="s">
        <v>180</v>
      </c>
      <c r="AU182" s="174" t="s">
        <v>90</v>
      </c>
      <c r="AV182" s="12" t="s">
        <v>90</v>
      </c>
      <c r="AW182" s="12" t="s">
        <v>42</v>
      </c>
      <c r="AX182" s="12" t="s">
        <v>79</v>
      </c>
      <c r="AY182" s="174" t="s">
        <v>170</v>
      </c>
    </row>
    <row r="183" spans="2:65" s="12" customFormat="1" ht="13.5">
      <c r="B183" s="172"/>
      <c r="D183" s="173" t="s">
        <v>180</v>
      </c>
      <c r="E183" s="174" t="s">
        <v>5</v>
      </c>
      <c r="F183" s="175" t="s">
        <v>414</v>
      </c>
      <c r="H183" s="176">
        <v>-3100.7849999999999</v>
      </c>
      <c r="L183" s="172"/>
      <c r="M183" s="177"/>
      <c r="N183" s="178"/>
      <c r="O183" s="178"/>
      <c r="P183" s="178"/>
      <c r="Q183" s="178"/>
      <c r="R183" s="178"/>
      <c r="S183" s="178"/>
      <c r="T183" s="179"/>
      <c r="AT183" s="174" t="s">
        <v>180</v>
      </c>
      <c r="AU183" s="174" t="s">
        <v>90</v>
      </c>
      <c r="AV183" s="12" t="s">
        <v>90</v>
      </c>
      <c r="AW183" s="12" t="s">
        <v>42</v>
      </c>
      <c r="AX183" s="12" t="s">
        <v>79</v>
      </c>
      <c r="AY183" s="174" t="s">
        <v>170</v>
      </c>
    </row>
    <row r="184" spans="2:65" s="13" customFormat="1" ht="13.5">
      <c r="B184" s="186"/>
      <c r="D184" s="173" t="s">
        <v>180</v>
      </c>
      <c r="E184" s="187" t="s">
        <v>5</v>
      </c>
      <c r="F184" s="188" t="s">
        <v>269</v>
      </c>
      <c r="H184" s="189">
        <v>632.57100000000003</v>
      </c>
      <c r="L184" s="186"/>
      <c r="M184" s="190"/>
      <c r="N184" s="191"/>
      <c r="O184" s="191"/>
      <c r="P184" s="191"/>
      <c r="Q184" s="191"/>
      <c r="R184" s="191"/>
      <c r="S184" s="191"/>
      <c r="T184" s="192"/>
      <c r="AT184" s="187" t="s">
        <v>180</v>
      </c>
      <c r="AU184" s="187" t="s">
        <v>90</v>
      </c>
      <c r="AV184" s="13" t="s">
        <v>190</v>
      </c>
      <c r="AW184" s="13" t="s">
        <v>42</v>
      </c>
      <c r="AX184" s="13" t="s">
        <v>87</v>
      </c>
      <c r="AY184" s="187" t="s">
        <v>170</v>
      </c>
    </row>
    <row r="185" spans="2:65" s="1" customFormat="1" ht="16.5" customHeight="1">
      <c r="B185" s="160"/>
      <c r="C185" s="161" t="s">
        <v>415</v>
      </c>
      <c r="D185" s="161" t="s">
        <v>173</v>
      </c>
      <c r="E185" s="162" t="s">
        <v>416</v>
      </c>
      <c r="F185" s="163" t="s">
        <v>417</v>
      </c>
      <c r="G185" s="164" t="s">
        <v>305</v>
      </c>
      <c r="H185" s="165">
        <v>401.024</v>
      </c>
      <c r="I185" s="166">
        <v>15.1</v>
      </c>
      <c r="J185" s="166">
        <f>ROUND(I185*H185,2)</f>
        <v>6055.46</v>
      </c>
      <c r="K185" s="163" t="s">
        <v>177</v>
      </c>
      <c r="L185" s="39"/>
      <c r="M185" s="167" t="s">
        <v>5</v>
      </c>
      <c r="N185" s="168" t="s">
        <v>50</v>
      </c>
      <c r="O185" s="169">
        <v>8.9999999999999993E-3</v>
      </c>
      <c r="P185" s="169">
        <f>O185*H185</f>
        <v>3.6092159999999995</v>
      </c>
      <c r="Q185" s="169">
        <v>0</v>
      </c>
      <c r="R185" s="169">
        <f>Q185*H185</f>
        <v>0</v>
      </c>
      <c r="S185" s="169">
        <v>0</v>
      </c>
      <c r="T185" s="170">
        <f>S185*H185</f>
        <v>0</v>
      </c>
      <c r="AR185" s="24" t="s">
        <v>190</v>
      </c>
      <c r="AT185" s="24" t="s">
        <v>173</v>
      </c>
      <c r="AU185" s="24" t="s">
        <v>90</v>
      </c>
      <c r="AY185" s="24" t="s">
        <v>170</v>
      </c>
      <c r="BE185" s="171">
        <f>IF(N185="základní",J185,0)</f>
        <v>6055.46</v>
      </c>
      <c r="BF185" s="171">
        <f>IF(N185="snížená",J185,0)</f>
        <v>0</v>
      </c>
      <c r="BG185" s="171">
        <f>IF(N185="zákl. přenesená",J185,0)</f>
        <v>0</v>
      </c>
      <c r="BH185" s="171">
        <f>IF(N185="sníž. přenesená",J185,0)</f>
        <v>0</v>
      </c>
      <c r="BI185" s="171">
        <f>IF(N185="nulová",J185,0)</f>
        <v>0</v>
      </c>
      <c r="BJ185" s="24" t="s">
        <v>87</v>
      </c>
      <c r="BK185" s="171">
        <f>ROUND(I185*H185,2)</f>
        <v>6055.46</v>
      </c>
      <c r="BL185" s="24" t="s">
        <v>190</v>
      </c>
      <c r="BM185" s="24" t="s">
        <v>418</v>
      </c>
    </row>
    <row r="186" spans="2:65" s="12" customFormat="1" ht="13.5">
      <c r="B186" s="172"/>
      <c r="D186" s="173" t="s">
        <v>180</v>
      </c>
      <c r="E186" s="174" t="s">
        <v>5</v>
      </c>
      <c r="F186" s="175" t="s">
        <v>405</v>
      </c>
      <c r="H186" s="176">
        <v>401.024</v>
      </c>
      <c r="L186" s="172"/>
      <c r="M186" s="177"/>
      <c r="N186" s="178"/>
      <c r="O186" s="178"/>
      <c r="P186" s="178"/>
      <c r="Q186" s="178"/>
      <c r="R186" s="178"/>
      <c r="S186" s="178"/>
      <c r="T186" s="179"/>
      <c r="AT186" s="174" t="s">
        <v>180</v>
      </c>
      <c r="AU186" s="174" t="s">
        <v>90</v>
      </c>
      <c r="AV186" s="12" t="s">
        <v>90</v>
      </c>
      <c r="AW186" s="12" t="s">
        <v>42</v>
      </c>
      <c r="AX186" s="12" t="s">
        <v>87</v>
      </c>
      <c r="AY186" s="174" t="s">
        <v>170</v>
      </c>
    </row>
    <row r="187" spans="2:65" s="1" customFormat="1" ht="25.5" customHeight="1">
      <c r="B187" s="160"/>
      <c r="C187" s="161" t="s">
        <v>419</v>
      </c>
      <c r="D187" s="161" t="s">
        <v>173</v>
      </c>
      <c r="E187" s="162" t="s">
        <v>420</v>
      </c>
      <c r="F187" s="163" t="s">
        <v>421</v>
      </c>
      <c r="G187" s="164" t="s">
        <v>422</v>
      </c>
      <c r="H187" s="165">
        <v>802.048</v>
      </c>
      <c r="I187" s="166">
        <v>200</v>
      </c>
      <c r="J187" s="166">
        <f>ROUND(I187*H187,2)</f>
        <v>160409.60000000001</v>
      </c>
      <c r="K187" s="163" t="s">
        <v>177</v>
      </c>
      <c r="L187" s="39"/>
      <c r="M187" s="167" t="s">
        <v>5</v>
      </c>
      <c r="N187" s="168" t="s">
        <v>50</v>
      </c>
      <c r="O187" s="169">
        <v>0</v>
      </c>
      <c r="P187" s="169">
        <f>O187*H187</f>
        <v>0</v>
      </c>
      <c r="Q187" s="169">
        <v>0</v>
      </c>
      <c r="R187" s="169">
        <f>Q187*H187</f>
        <v>0</v>
      </c>
      <c r="S187" s="169">
        <v>0</v>
      </c>
      <c r="T187" s="170">
        <f>S187*H187</f>
        <v>0</v>
      </c>
      <c r="AR187" s="24" t="s">
        <v>190</v>
      </c>
      <c r="AT187" s="24" t="s">
        <v>173</v>
      </c>
      <c r="AU187" s="24" t="s">
        <v>90</v>
      </c>
      <c r="AY187" s="24" t="s">
        <v>170</v>
      </c>
      <c r="BE187" s="171">
        <f>IF(N187="základní",J187,0)</f>
        <v>160409.60000000001</v>
      </c>
      <c r="BF187" s="171">
        <f>IF(N187="snížená",J187,0)</f>
        <v>0</v>
      </c>
      <c r="BG187" s="171">
        <f>IF(N187="zákl. přenesená",J187,0)</f>
        <v>0</v>
      </c>
      <c r="BH187" s="171">
        <f>IF(N187="sníž. přenesená",J187,0)</f>
        <v>0</v>
      </c>
      <c r="BI187" s="171">
        <f>IF(N187="nulová",J187,0)</f>
        <v>0</v>
      </c>
      <c r="BJ187" s="24" t="s">
        <v>87</v>
      </c>
      <c r="BK187" s="171">
        <f>ROUND(I187*H187,2)</f>
        <v>160409.60000000001</v>
      </c>
      <c r="BL187" s="24" t="s">
        <v>190</v>
      </c>
      <c r="BM187" s="24" t="s">
        <v>423</v>
      </c>
    </row>
    <row r="188" spans="2:65" s="12" customFormat="1" ht="13.5">
      <c r="B188" s="172"/>
      <c r="D188" s="173" t="s">
        <v>180</v>
      </c>
      <c r="E188" s="174" t="s">
        <v>5</v>
      </c>
      <c r="F188" s="175" t="s">
        <v>424</v>
      </c>
      <c r="H188" s="176">
        <v>802.048</v>
      </c>
      <c r="L188" s="172"/>
      <c r="M188" s="177"/>
      <c r="N188" s="178"/>
      <c r="O188" s="178"/>
      <c r="P188" s="178"/>
      <c r="Q188" s="178"/>
      <c r="R188" s="178"/>
      <c r="S188" s="178"/>
      <c r="T188" s="179"/>
      <c r="AT188" s="174" t="s">
        <v>180</v>
      </c>
      <c r="AU188" s="174" t="s">
        <v>90</v>
      </c>
      <c r="AV188" s="12" t="s">
        <v>90</v>
      </c>
      <c r="AW188" s="12" t="s">
        <v>42</v>
      </c>
      <c r="AX188" s="12" t="s">
        <v>87</v>
      </c>
      <c r="AY188" s="174" t="s">
        <v>170</v>
      </c>
    </row>
    <row r="189" spans="2:65" s="1" customFormat="1" ht="38.25" customHeight="1">
      <c r="B189" s="160"/>
      <c r="C189" s="161" t="s">
        <v>425</v>
      </c>
      <c r="D189" s="161" t="s">
        <v>173</v>
      </c>
      <c r="E189" s="162" t="s">
        <v>426</v>
      </c>
      <c r="F189" s="163" t="s">
        <v>427</v>
      </c>
      <c r="G189" s="164" t="s">
        <v>305</v>
      </c>
      <c r="H189" s="165">
        <v>3733.3560000000002</v>
      </c>
      <c r="I189" s="166">
        <v>122</v>
      </c>
      <c r="J189" s="166">
        <f>ROUND(I189*H189,2)</f>
        <v>455469.43</v>
      </c>
      <c r="K189" s="163" t="s">
        <v>177</v>
      </c>
      <c r="L189" s="39"/>
      <c r="M189" s="167" t="s">
        <v>5</v>
      </c>
      <c r="N189" s="168" t="s">
        <v>50</v>
      </c>
      <c r="O189" s="169">
        <v>0.46500000000000002</v>
      </c>
      <c r="P189" s="169">
        <f>O189*H189</f>
        <v>1736.0105400000002</v>
      </c>
      <c r="Q189" s="169">
        <v>0</v>
      </c>
      <c r="R189" s="169">
        <f>Q189*H189</f>
        <v>0</v>
      </c>
      <c r="S189" s="169">
        <v>0</v>
      </c>
      <c r="T189" s="170">
        <f>S189*H189</f>
        <v>0</v>
      </c>
      <c r="AR189" s="24" t="s">
        <v>190</v>
      </c>
      <c r="AT189" s="24" t="s">
        <v>173</v>
      </c>
      <c r="AU189" s="24" t="s">
        <v>90</v>
      </c>
      <c r="AY189" s="24" t="s">
        <v>170</v>
      </c>
      <c r="BE189" s="171">
        <f>IF(N189="základní",J189,0)</f>
        <v>455469.43</v>
      </c>
      <c r="BF189" s="171">
        <f>IF(N189="snížená",J189,0)</f>
        <v>0</v>
      </c>
      <c r="BG189" s="171">
        <f>IF(N189="zákl. přenesená",J189,0)</f>
        <v>0</v>
      </c>
      <c r="BH189" s="171">
        <f>IF(N189="sníž. přenesená",J189,0)</f>
        <v>0</v>
      </c>
      <c r="BI189" s="171">
        <f>IF(N189="nulová",J189,0)</f>
        <v>0</v>
      </c>
      <c r="BJ189" s="24" t="s">
        <v>87</v>
      </c>
      <c r="BK189" s="171">
        <f>ROUND(I189*H189,2)</f>
        <v>455469.43</v>
      </c>
      <c r="BL189" s="24" t="s">
        <v>190</v>
      </c>
      <c r="BM189" s="24" t="s">
        <v>428</v>
      </c>
    </row>
    <row r="190" spans="2:65" s="12" customFormat="1" ht="13.5">
      <c r="B190" s="172"/>
      <c r="D190" s="173" t="s">
        <v>180</v>
      </c>
      <c r="E190" s="174" t="s">
        <v>5</v>
      </c>
      <c r="F190" s="175" t="s">
        <v>429</v>
      </c>
      <c r="H190" s="176">
        <v>1001.81</v>
      </c>
      <c r="L190" s="172"/>
      <c r="M190" s="177"/>
      <c r="N190" s="178"/>
      <c r="O190" s="178"/>
      <c r="P190" s="178"/>
      <c r="Q190" s="178"/>
      <c r="R190" s="178"/>
      <c r="S190" s="178"/>
      <c r="T190" s="179"/>
      <c r="AT190" s="174" t="s">
        <v>180</v>
      </c>
      <c r="AU190" s="174" t="s">
        <v>90</v>
      </c>
      <c r="AV190" s="12" t="s">
        <v>90</v>
      </c>
      <c r="AW190" s="12" t="s">
        <v>42</v>
      </c>
      <c r="AX190" s="12" t="s">
        <v>79</v>
      </c>
      <c r="AY190" s="174" t="s">
        <v>170</v>
      </c>
    </row>
    <row r="191" spans="2:65" s="12" customFormat="1" ht="13.5">
      <c r="B191" s="172"/>
      <c r="D191" s="173" t="s">
        <v>180</v>
      </c>
      <c r="E191" s="174" t="s">
        <v>5</v>
      </c>
      <c r="F191" s="175" t="s">
        <v>430</v>
      </c>
      <c r="H191" s="176">
        <v>2829.08</v>
      </c>
      <c r="L191" s="172"/>
      <c r="M191" s="177"/>
      <c r="N191" s="178"/>
      <c r="O191" s="178"/>
      <c r="P191" s="178"/>
      <c r="Q191" s="178"/>
      <c r="R191" s="178"/>
      <c r="S191" s="178"/>
      <c r="T191" s="179"/>
      <c r="AT191" s="174" t="s">
        <v>180</v>
      </c>
      <c r="AU191" s="174" t="s">
        <v>90</v>
      </c>
      <c r="AV191" s="12" t="s">
        <v>90</v>
      </c>
      <c r="AW191" s="12" t="s">
        <v>6</v>
      </c>
      <c r="AX191" s="12" t="s">
        <v>79</v>
      </c>
      <c r="AY191" s="174" t="s">
        <v>170</v>
      </c>
    </row>
    <row r="192" spans="2:65" s="12" customFormat="1" ht="13.5">
      <c r="B192" s="172"/>
      <c r="D192" s="173" t="s">
        <v>180</v>
      </c>
      <c r="E192" s="174" t="s">
        <v>5</v>
      </c>
      <c r="F192" s="175" t="s">
        <v>431</v>
      </c>
      <c r="H192" s="176">
        <v>440.28</v>
      </c>
      <c r="L192" s="172"/>
      <c r="M192" s="177"/>
      <c r="N192" s="178"/>
      <c r="O192" s="178"/>
      <c r="P192" s="178"/>
      <c r="Q192" s="178"/>
      <c r="R192" s="178"/>
      <c r="S192" s="178"/>
      <c r="T192" s="179"/>
      <c r="AT192" s="174" t="s">
        <v>180</v>
      </c>
      <c r="AU192" s="174" t="s">
        <v>90</v>
      </c>
      <c r="AV192" s="12" t="s">
        <v>90</v>
      </c>
      <c r="AW192" s="12" t="s">
        <v>6</v>
      </c>
      <c r="AX192" s="12" t="s">
        <v>79</v>
      </c>
      <c r="AY192" s="174" t="s">
        <v>170</v>
      </c>
    </row>
    <row r="193" spans="2:65" s="12" customFormat="1" ht="13.5">
      <c r="B193" s="172"/>
      <c r="D193" s="173" t="s">
        <v>180</v>
      </c>
      <c r="E193" s="174" t="s">
        <v>5</v>
      </c>
      <c r="F193" s="175" t="s">
        <v>432</v>
      </c>
      <c r="H193" s="176">
        <v>858.44</v>
      </c>
      <c r="L193" s="172"/>
      <c r="M193" s="177"/>
      <c r="N193" s="178"/>
      <c r="O193" s="178"/>
      <c r="P193" s="178"/>
      <c r="Q193" s="178"/>
      <c r="R193" s="178"/>
      <c r="S193" s="178"/>
      <c r="T193" s="179"/>
      <c r="AT193" s="174" t="s">
        <v>180</v>
      </c>
      <c r="AU193" s="174" t="s">
        <v>90</v>
      </c>
      <c r="AV193" s="12" t="s">
        <v>90</v>
      </c>
      <c r="AW193" s="12" t="s">
        <v>6</v>
      </c>
      <c r="AX193" s="12" t="s">
        <v>79</v>
      </c>
      <c r="AY193" s="174" t="s">
        <v>170</v>
      </c>
    </row>
    <row r="194" spans="2:65" s="12" customFormat="1" ht="13.5">
      <c r="B194" s="172"/>
      <c r="D194" s="173" t="s">
        <v>180</v>
      </c>
      <c r="E194" s="174" t="s">
        <v>5</v>
      </c>
      <c r="F194" s="175" t="s">
        <v>433</v>
      </c>
      <c r="H194" s="176">
        <v>85.71</v>
      </c>
      <c r="L194" s="172"/>
      <c r="M194" s="177"/>
      <c r="N194" s="178"/>
      <c r="O194" s="178"/>
      <c r="P194" s="178"/>
      <c r="Q194" s="178"/>
      <c r="R194" s="178"/>
      <c r="S194" s="178"/>
      <c r="T194" s="179"/>
      <c r="AT194" s="174" t="s">
        <v>180</v>
      </c>
      <c r="AU194" s="174" t="s">
        <v>90</v>
      </c>
      <c r="AV194" s="12" t="s">
        <v>90</v>
      </c>
      <c r="AW194" s="12" t="s">
        <v>6</v>
      </c>
      <c r="AX194" s="12" t="s">
        <v>79</v>
      </c>
      <c r="AY194" s="174" t="s">
        <v>170</v>
      </c>
    </row>
    <row r="195" spans="2:65" s="12" customFormat="1" ht="13.5">
      <c r="B195" s="172"/>
      <c r="D195" s="173" t="s">
        <v>180</v>
      </c>
      <c r="E195" s="174" t="s">
        <v>5</v>
      </c>
      <c r="F195" s="175" t="s">
        <v>434</v>
      </c>
      <c r="H195" s="176">
        <v>174.38</v>
      </c>
      <c r="L195" s="172"/>
      <c r="M195" s="177"/>
      <c r="N195" s="178"/>
      <c r="O195" s="178"/>
      <c r="P195" s="178"/>
      <c r="Q195" s="178"/>
      <c r="R195" s="178"/>
      <c r="S195" s="178"/>
      <c r="T195" s="179"/>
      <c r="AT195" s="174" t="s">
        <v>180</v>
      </c>
      <c r="AU195" s="174" t="s">
        <v>90</v>
      </c>
      <c r="AV195" s="12" t="s">
        <v>90</v>
      </c>
      <c r="AW195" s="12" t="s">
        <v>6</v>
      </c>
      <c r="AX195" s="12" t="s">
        <v>79</v>
      </c>
      <c r="AY195" s="174" t="s">
        <v>170</v>
      </c>
    </row>
    <row r="196" spans="2:65" s="12" customFormat="1" ht="13.5">
      <c r="B196" s="172"/>
      <c r="D196" s="173" t="s">
        <v>180</v>
      </c>
      <c r="E196" s="174" t="s">
        <v>5</v>
      </c>
      <c r="F196" s="175" t="s">
        <v>435</v>
      </c>
      <c r="H196" s="176">
        <v>178.88</v>
      </c>
      <c r="L196" s="172"/>
      <c r="M196" s="177"/>
      <c r="N196" s="178"/>
      <c r="O196" s="178"/>
      <c r="P196" s="178"/>
      <c r="Q196" s="178"/>
      <c r="R196" s="178"/>
      <c r="S196" s="178"/>
      <c r="T196" s="179"/>
      <c r="AT196" s="174" t="s">
        <v>180</v>
      </c>
      <c r="AU196" s="174" t="s">
        <v>90</v>
      </c>
      <c r="AV196" s="12" t="s">
        <v>90</v>
      </c>
      <c r="AW196" s="12" t="s">
        <v>6</v>
      </c>
      <c r="AX196" s="12" t="s">
        <v>79</v>
      </c>
      <c r="AY196" s="174" t="s">
        <v>170</v>
      </c>
    </row>
    <row r="197" spans="2:65" s="12" customFormat="1" ht="13.5">
      <c r="B197" s="172"/>
      <c r="D197" s="173" t="s">
        <v>180</v>
      </c>
      <c r="E197" s="174" t="s">
        <v>5</v>
      </c>
      <c r="F197" s="175" t="s">
        <v>436</v>
      </c>
      <c r="H197" s="176">
        <v>128</v>
      </c>
      <c r="L197" s="172"/>
      <c r="M197" s="177"/>
      <c r="N197" s="178"/>
      <c r="O197" s="178"/>
      <c r="P197" s="178"/>
      <c r="Q197" s="178"/>
      <c r="R197" s="178"/>
      <c r="S197" s="178"/>
      <c r="T197" s="179"/>
      <c r="AT197" s="174" t="s">
        <v>180</v>
      </c>
      <c r="AU197" s="174" t="s">
        <v>90</v>
      </c>
      <c r="AV197" s="12" t="s">
        <v>90</v>
      </c>
      <c r="AW197" s="12" t="s">
        <v>6</v>
      </c>
      <c r="AX197" s="12" t="s">
        <v>79</v>
      </c>
      <c r="AY197" s="174" t="s">
        <v>170</v>
      </c>
    </row>
    <row r="198" spans="2:65" s="12" customFormat="1" ht="13.5">
      <c r="B198" s="172"/>
      <c r="D198" s="173" t="s">
        <v>180</v>
      </c>
      <c r="E198" s="174" t="s">
        <v>5</v>
      </c>
      <c r="F198" s="175" t="s">
        <v>437</v>
      </c>
      <c r="H198" s="176">
        <v>179.84</v>
      </c>
      <c r="L198" s="172"/>
      <c r="M198" s="177"/>
      <c r="N198" s="178"/>
      <c r="O198" s="178"/>
      <c r="P198" s="178"/>
      <c r="Q198" s="178"/>
      <c r="R198" s="178"/>
      <c r="S198" s="178"/>
      <c r="T198" s="179"/>
      <c r="AT198" s="174" t="s">
        <v>180</v>
      </c>
      <c r="AU198" s="174" t="s">
        <v>90</v>
      </c>
      <c r="AV198" s="12" t="s">
        <v>90</v>
      </c>
      <c r="AW198" s="12" t="s">
        <v>6</v>
      </c>
      <c r="AX198" s="12" t="s">
        <v>79</v>
      </c>
      <c r="AY198" s="174" t="s">
        <v>170</v>
      </c>
    </row>
    <row r="199" spans="2:65" s="12" customFormat="1" ht="13.5">
      <c r="B199" s="172"/>
      <c r="D199" s="173" t="s">
        <v>180</v>
      </c>
      <c r="E199" s="174" t="s">
        <v>5</v>
      </c>
      <c r="F199" s="175" t="s">
        <v>359</v>
      </c>
      <c r="H199" s="176">
        <v>170.93</v>
      </c>
      <c r="L199" s="172"/>
      <c r="M199" s="177"/>
      <c r="N199" s="178"/>
      <c r="O199" s="178"/>
      <c r="P199" s="178"/>
      <c r="Q199" s="178"/>
      <c r="R199" s="178"/>
      <c r="S199" s="178"/>
      <c r="T199" s="179"/>
      <c r="AT199" s="174" t="s">
        <v>180</v>
      </c>
      <c r="AU199" s="174" t="s">
        <v>90</v>
      </c>
      <c r="AV199" s="12" t="s">
        <v>90</v>
      </c>
      <c r="AW199" s="12" t="s">
        <v>6</v>
      </c>
      <c r="AX199" s="12" t="s">
        <v>79</v>
      </c>
      <c r="AY199" s="174" t="s">
        <v>170</v>
      </c>
    </row>
    <row r="200" spans="2:65" s="12" customFormat="1" ht="13.5">
      <c r="B200" s="172"/>
      <c r="D200" s="173" t="s">
        <v>180</v>
      </c>
      <c r="E200" s="174" t="s">
        <v>5</v>
      </c>
      <c r="F200" s="175" t="s">
        <v>438</v>
      </c>
      <c r="H200" s="176">
        <v>102.98</v>
      </c>
      <c r="L200" s="172"/>
      <c r="M200" s="177"/>
      <c r="N200" s="178"/>
      <c r="O200" s="178"/>
      <c r="P200" s="178"/>
      <c r="Q200" s="178"/>
      <c r="R200" s="178"/>
      <c r="S200" s="178"/>
      <c r="T200" s="179"/>
      <c r="AT200" s="174" t="s">
        <v>180</v>
      </c>
      <c r="AU200" s="174" t="s">
        <v>90</v>
      </c>
      <c r="AV200" s="12" t="s">
        <v>90</v>
      </c>
      <c r="AW200" s="12" t="s">
        <v>6</v>
      </c>
      <c r="AX200" s="12" t="s">
        <v>79</v>
      </c>
      <c r="AY200" s="174" t="s">
        <v>170</v>
      </c>
    </row>
    <row r="201" spans="2:65" s="12" customFormat="1" ht="13.5">
      <c r="B201" s="172"/>
      <c r="D201" s="173" t="s">
        <v>180</v>
      </c>
      <c r="E201" s="174" t="s">
        <v>5</v>
      </c>
      <c r="F201" s="175" t="s">
        <v>439</v>
      </c>
      <c r="H201" s="176">
        <v>-146.25</v>
      </c>
      <c r="L201" s="172"/>
      <c r="M201" s="177"/>
      <c r="N201" s="178"/>
      <c r="O201" s="178"/>
      <c r="P201" s="178"/>
      <c r="Q201" s="178"/>
      <c r="R201" s="178"/>
      <c r="S201" s="178"/>
      <c r="T201" s="179"/>
      <c r="AT201" s="174" t="s">
        <v>180</v>
      </c>
      <c r="AU201" s="174" t="s">
        <v>90</v>
      </c>
      <c r="AV201" s="12" t="s">
        <v>90</v>
      </c>
      <c r="AW201" s="12" t="s">
        <v>42</v>
      </c>
      <c r="AX201" s="12" t="s">
        <v>79</v>
      </c>
      <c r="AY201" s="174" t="s">
        <v>170</v>
      </c>
    </row>
    <row r="202" spans="2:65" s="12" customFormat="1" ht="13.5">
      <c r="B202" s="172"/>
      <c r="D202" s="173" t="s">
        <v>180</v>
      </c>
      <c r="E202" s="174" t="s">
        <v>5</v>
      </c>
      <c r="F202" s="175" t="s">
        <v>440</v>
      </c>
      <c r="H202" s="176">
        <v>-480.71</v>
      </c>
      <c r="L202" s="172"/>
      <c r="M202" s="177"/>
      <c r="N202" s="178"/>
      <c r="O202" s="178"/>
      <c r="P202" s="178"/>
      <c r="Q202" s="178"/>
      <c r="R202" s="178"/>
      <c r="S202" s="178"/>
      <c r="T202" s="179"/>
      <c r="AT202" s="174" t="s">
        <v>180</v>
      </c>
      <c r="AU202" s="174" t="s">
        <v>90</v>
      </c>
      <c r="AV202" s="12" t="s">
        <v>90</v>
      </c>
      <c r="AW202" s="12" t="s">
        <v>42</v>
      </c>
      <c r="AX202" s="12" t="s">
        <v>79</v>
      </c>
      <c r="AY202" s="174" t="s">
        <v>170</v>
      </c>
    </row>
    <row r="203" spans="2:65" s="12" customFormat="1" ht="13.5">
      <c r="B203" s="172"/>
      <c r="D203" s="173" t="s">
        <v>180</v>
      </c>
      <c r="E203" s="174" t="s">
        <v>5</v>
      </c>
      <c r="F203" s="175" t="s">
        <v>441</v>
      </c>
      <c r="H203" s="176">
        <v>-773.03</v>
      </c>
      <c r="L203" s="172"/>
      <c r="M203" s="177"/>
      <c r="N203" s="178"/>
      <c r="O203" s="178"/>
      <c r="P203" s="178"/>
      <c r="Q203" s="178"/>
      <c r="R203" s="178"/>
      <c r="S203" s="178"/>
      <c r="T203" s="179"/>
      <c r="AT203" s="174" t="s">
        <v>180</v>
      </c>
      <c r="AU203" s="174" t="s">
        <v>90</v>
      </c>
      <c r="AV203" s="12" t="s">
        <v>90</v>
      </c>
      <c r="AW203" s="12" t="s">
        <v>6</v>
      </c>
      <c r="AX203" s="12" t="s">
        <v>79</v>
      </c>
      <c r="AY203" s="174" t="s">
        <v>170</v>
      </c>
    </row>
    <row r="204" spans="2:65" s="12" customFormat="1" ht="13.5">
      <c r="B204" s="172"/>
      <c r="D204" s="173" t="s">
        <v>180</v>
      </c>
      <c r="E204" s="174" t="s">
        <v>5</v>
      </c>
      <c r="F204" s="175" t="s">
        <v>442</v>
      </c>
      <c r="H204" s="176">
        <v>-339.702</v>
      </c>
      <c r="L204" s="172"/>
      <c r="M204" s="177"/>
      <c r="N204" s="178"/>
      <c r="O204" s="178"/>
      <c r="P204" s="178"/>
      <c r="Q204" s="178"/>
      <c r="R204" s="178"/>
      <c r="S204" s="178"/>
      <c r="T204" s="179"/>
      <c r="AT204" s="174" t="s">
        <v>180</v>
      </c>
      <c r="AU204" s="174" t="s">
        <v>90</v>
      </c>
      <c r="AV204" s="12" t="s">
        <v>90</v>
      </c>
      <c r="AW204" s="12" t="s">
        <v>42</v>
      </c>
      <c r="AX204" s="12" t="s">
        <v>79</v>
      </c>
      <c r="AY204" s="174" t="s">
        <v>170</v>
      </c>
    </row>
    <row r="205" spans="2:65" s="12" customFormat="1" ht="13.5">
      <c r="B205" s="172"/>
      <c r="D205" s="173" t="s">
        <v>180</v>
      </c>
      <c r="E205" s="174" t="s">
        <v>5</v>
      </c>
      <c r="F205" s="175" t="s">
        <v>443</v>
      </c>
      <c r="H205" s="176">
        <v>-478.94499999999999</v>
      </c>
      <c r="L205" s="172"/>
      <c r="M205" s="177"/>
      <c r="N205" s="178"/>
      <c r="O205" s="178"/>
      <c r="P205" s="178"/>
      <c r="Q205" s="178"/>
      <c r="R205" s="178"/>
      <c r="S205" s="178"/>
      <c r="T205" s="179"/>
      <c r="AT205" s="174" t="s">
        <v>180</v>
      </c>
      <c r="AU205" s="174" t="s">
        <v>90</v>
      </c>
      <c r="AV205" s="12" t="s">
        <v>90</v>
      </c>
      <c r="AW205" s="12" t="s">
        <v>42</v>
      </c>
      <c r="AX205" s="12" t="s">
        <v>79</v>
      </c>
      <c r="AY205" s="174" t="s">
        <v>170</v>
      </c>
    </row>
    <row r="206" spans="2:65" s="12" customFormat="1" ht="13.5">
      <c r="B206" s="172"/>
      <c r="D206" s="173" t="s">
        <v>180</v>
      </c>
      <c r="E206" s="174" t="s">
        <v>5</v>
      </c>
      <c r="F206" s="175" t="s">
        <v>444</v>
      </c>
      <c r="H206" s="176">
        <v>-198.33699999999999</v>
      </c>
      <c r="L206" s="172"/>
      <c r="M206" s="177"/>
      <c r="N206" s="178"/>
      <c r="O206" s="178"/>
      <c r="P206" s="178"/>
      <c r="Q206" s="178"/>
      <c r="R206" s="178"/>
      <c r="S206" s="178"/>
      <c r="T206" s="179"/>
      <c r="AT206" s="174" t="s">
        <v>180</v>
      </c>
      <c r="AU206" s="174" t="s">
        <v>90</v>
      </c>
      <c r="AV206" s="12" t="s">
        <v>90</v>
      </c>
      <c r="AW206" s="12" t="s">
        <v>42</v>
      </c>
      <c r="AX206" s="12" t="s">
        <v>79</v>
      </c>
      <c r="AY206" s="174" t="s">
        <v>170</v>
      </c>
    </row>
    <row r="207" spans="2:65" s="13" customFormat="1" ht="13.5">
      <c r="B207" s="186"/>
      <c r="D207" s="173" t="s">
        <v>180</v>
      </c>
      <c r="E207" s="187" t="s">
        <v>237</v>
      </c>
      <c r="F207" s="188" t="s">
        <v>269</v>
      </c>
      <c r="H207" s="189">
        <v>3733.3560000000002</v>
      </c>
      <c r="L207" s="186"/>
      <c r="M207" s="190"/>
      <c r="N207" s="191"/>
      <c r="O207" s="191"/>
      <c r="P207" s="191"/>
      <c r="Q207" s="191"/>
      <c r="R207" s="191"/>
      <c r="S207" s="191"/>
      <c r="T207" s="192"/>
      <c r="AT207" s="187" t="s">
        <v>180</v>
      </c>
      <c r="AU207" s="187" t="s">
        <v>90</v>
      </c>
      <c r="AV207" s="13" t="s">
        <v>190</v>
      </c>
      <c r="AW207" s="13" t="s">
        <v>42</v>
      </c>
      <c r="AX207" s="13" t="s">
        <v>87</v>
      </c>
      <c r="AY207" s="187" t="s">
        <v>170</v>
      </c>
    </row>
    <row r="208" spans="2:65" s="1" customFormat="1" ht="38.25" customHeight="1">
      <c r="B208" s="160"/>
      <c r="C208" s="161" t="s">
        <v>445</v>
      </c>
      <c r="D208" s="161" t="s">
        <v>173</v>
      </c>
      <c r="E208" s="162" t="s">
        <v>446</v>
      </c>
      <c r="F208" s="163" t="s">
        <v>447</v>
      </c>
      <c r="G208" s="164" t="s">
        <v>305</v>
      </c>
      <c r="H208" s="165">
        <v>650.452</v>
      </c>
      <c r="I208" s="166">
        <v>186</v>
      </c>
      <c r="J208" s="166">
        <f>ROUND(I208*H208,2)</f>
        <v>120984.07</v>
      </c>
      <c r="K208" s="163" t="s">
        <v>177</v>
      </c>
      <c r="L208" s="39"/>
      <c r="M208" s="167" t="s">
        <v>5</v>
      </c>
      <c r="N208" s="168" t="s">
        <v>50</v>
      </c>
      <c r="O208" s="169">
        <v>0.28599999999999998</v>
      </c>
      <c r="P208" s="169">
        <f>O208*H208</f>
        <v>186.02927199999999</v>
      </c>
      <c r="Q208" s="169">
        <v>0</v>
      </c>
      <c r="R208" s="169">
        <f>Q208*H208</f>
        <v>0</v>
      </c>
      <c r="S208" s="169">
        <v>0</v>
      </c>
      <c r="T208" s="170">
        <f>S208*H208</f>
        <v>0</v>
      </c>
      <c r="AR208" s="24" t="s">
        <v>190</v>
      </c>
      <c r="AT208" s="24" t="s">
        <v>173</v>
      </c>
      <c r="AU208" s="24" t="s">
        <v>90</v>
      </c>
      <c r="AY208" s="24" t="s">
        <v>170</v>
      </c>
      <c r="BE208" s="171">
        <f>IF(N208="základní",J208,0)</f>
        <v>120984.07</v>
      </c>
      <c r="BF208" s="171">
        <f>IF(N208="snížená",J208,0)</f>
        <v>0</v>
      </c>
      <c r="BG208" s="171">
        <f>IF(N208="zákl. přenesená",J208,0)</f>
        <v>0</v>
      </c>
      <c r="BH208" s="171">
        <f>IF(N208="sníž. přenesená",J208,0)</f>
        <v>0</v>
      </c>
      <c r="BI208" s="171">
        <f>IF(N208="nulová",J208,0)</f>
        <v>0</v>
      </c>
      <c r="BJ208" s="24" t="s">
        <v>87</v>
      </c>
      <c r="BK208" s="171">
        <f>ROUND(I208*H208,2)</f>
        <v>120984.07</v>
      </c>
      <c r="BL208" s="24" t="s">
        <v>190</v>
      </c>
      <c r="BM208" s="24" t="s">
        <v>448</v>
      </c>
    </row>
    <row r="209" spans="2:65" s="12" customFormat="1" ht="13.5">
      <c r="B209" s="172"/>
      <c r="D209" s="173" t="s">
        <v>180</v>
      </c>
      <c r="E209" s="174" t="s">
        <v>5</v>
      </c>
      <c r="F209" s="175" t="s">
        <v>449</v>
      </c>
      <c r="H209" s="176">
        <v>279.33499999999998</v>
      </c>
      <c r="L209" s="172"/>
      <c r="M209" s="177"/>
      <c r="N209" s="178"/>
      <c r="O209" s="178"/>
      <c r="P209" s="178"/>
      <c r="Q209" s="178"/>
      <c r="R209" s="178"/>
      <c r="S209" s="178"/>
      <c r="T209" s="179"/>
      <c r="AT209" s="174" t="s">
        <v>180</v>
      </c>
      <c r="AU209" s="174" t="s">
        <v>90</v>
      </c>
      <c r="AV209" s="12" t="s">
        <v>90</v>
      </c>
      <c r="AW209" s="12" t="s">
        <v>42</v>
      </c>
      <c r="AX209" s="12" t="s">
        <v>79</v>
      </c>
      <c r="AY209" s="174" t="s">
        <v>170</v>
      </c>
    </row>
    <row r="210" spans="2:65" s="12" customFormat="1" ht="13.5">
      <c r="B210" s="172"/>
      <c r="D210" s="173" t="s">
        <v>180</v>
      </c>
      <c r="E210" s="174" t="s">
        <v>5</v>
      </c>
      <c r="F210" s="175" t="s">
        <v>450</v>
      </c>
      <c r="H210" s="176">
        <v>371.11700000000002</v>
      </c>
      <c r="L210" s="172"/>
      <c r="M210" s="177"/>
      <c r="N210" s="178"/>
      <c r="O210" s="178"/>
      <c r="P210" s="178"/>
      <c r="Q210" s="178"/>
      <c r="R210" s="178"/>
      <c r="S210" s="178"/>
      <c r="T210" s="179"/>
      <c r="AT210" s="174" t="s">
        <v>180</v>
      </c>
      <c r="AU210" s="174" t="s">
        <v>90</v>
      </c>
      <c r="AV210" s="12" t="s">
        <v>90</v>
      </c>
      <c r="AW210" s="12" t="s">
        <v>42</v>
      </c>
      <c r="AX210" s="12" t="s">
        <v>79</v>
      </c>
      <c r="AY210" s="174" t="s">
        <v>170</v>
      </c>
    </row>
    <row r="211" spans="2:65" s="13" customFormat="1" ht="13.5">
      <c r="B211" s="186"/>
      <c r="D211" s="173" t="s">
        <v>180</v>
      </c>
      <c r="E211" s="187" t="s">
        <v>5</v>
      </c>
      <c r="F211" s="188" t="s">
        <v>269</v>
      </c>
      <c r="H211" s="189">
        <v>650.452</v>
      </c>
      <c r="L211" s="186"/>
      <c r="M211" s="190"/>
      <c r="N211" s="191"/>
      <c r="O211" s="191"/>
      <c r="P211" s="191"/>
      <c r="Q211" s="191"/>
      <c r="R211" s="191"/>
      <c r="S211" s="191"/>
      <c r="T211" s="192"/>
      <c r="AT211" s="187" t="s">
        <v>180</v>
      </c>
      <c r="AU211" s="187" t="s">
        <v>90</v>
      </c>
      <c r="AV211" s="13" t="s">
        <v>190</v>
      </c>
      <c r="AW211" s="13" t="s">
        <v>42</v>
      </c>
      <c r="AX211" s="13" t="s">
        <v>87</v>
      </c>
      <c r="AY211" s="187" t="s">
        <v>170</v>
      </c>
    </row>
    <row r="212" spans="2:65" s="1" customFormat="1" ht="16.5" customHeight="1">
      <c r="B212" s="160"/>
      <c r="C212" s="193" t="s">
        <v>451</v>
      </c>
      <c r="D212" s="193" t="s">
        <v>452</v>
      </c>
      <c r="E212" s="194" t="s">
        <v>453</v>
      </c>
      <c r="F212" s="195" t="s">
        <v>454</v>
      </c>
      <c r="G212" s="196" t="s">
        <v>422</v>
      </c>
      <c r="H212" s="197">
        <v>1086.2550000000001</v>
      </c>
      <c r="I212" s="198">
        <v>200</v>
      </c>
      <c r="J212" s="198">
        <f>ROUND(I212*H212,2)</f>
        <v>217251</v>
      </c>
      <c r="K212" s="195" t="s">
        <v>177</v>
      </c>
      <c r="L212" s="199"/>
      <c r="M212" s="200" t="s">
        <v>5</v>
      </c>
      <c r="N212" s="201" t="s">
        <v>50</v>
      </c>
      <c r="O212" s="169">
        <v>0</v>
      </c>
      <c r="P212" s="169">
        <f>O212*H212</f>
        <v>0</v>
      </c>
      <c r="Q212" s="169">
        <v>1</v>
      </c>
      <c r="R212" s="169">
        <f>Q212*H212</f>
        <v>1086.2550000000001</v>
      </c>
      <c r="S212" s="169">
        <v>0</v>
      </c>
      <c r="T212" s="170">
        <f>S212*H212</f>
        <v>0</v>
      </c>
      <c r="AR212" s="24" t="s">
        <v>207</v>
      </c>
      <c r="AT212" s="24" t="s">
        <v>452</v>
      </c>
      <c r="AU212" s="24" t="s">
        <v>90</v>
      </c>
      <c r="AY212" s="24" t="s">
        <v>170</v>
      </c>
      <c r="BE212" s="171">
        <f>IF(N212="základní",J212,0)</f>
        <v>217251</v>
      </c>
      <c r="BF212" s="171">
        <f>IF(N212="snížená",J212,0)</f>
        <v>0</v>
      </c>
      <c r="BG212" s="171">
        <f>IF(N212="zákl. přenesená",J212,0)</f>
        <v>0</v>
      </c>
      <c r="BH212" s="171">
        <f>IF(N212="sníž. přenesená",J212,0)</f>
        <v>0</v>
      </c>
      <c r="BI212" s="171">
        <f>IF(N212="nulová",J212,0)</f>
        <v>0</v>
      </c>
      <c r="BJ212" s="24" t="s">
        <v>87</v>
      </c>
      <c r="BK212" s="171">
        <f>ROUND(I212*H212,2)</f>
        <v>217251</v>
      </c>
      <c r="BL212" s="24" t="s">
        <v>190</v>
      </c>
      <c r="BM212" s="24" t="s">
        <v>455</v>
      </c>
    </row>
    <row r="213" spans="2:65" s="12" customFormat="1" ht="13.5">
      <c r="B213" s="172"/>
      <c r="D213" s="173" t="s">
        <v>180</v>
      </c>
      <c r="E213" s="174" t="s">
        <v>5</v>
      </c>
      <c r="F213" s="175" t="s">
        <v>456</v>
      </c>
      <c r="H213" s="176">
        <v>1086.2550000000001</v>
      </c>
      <c r="L213" s="172"/>
      <c r="M213" s="177"/>
      <c r="N213" s="178"/>
      <c r="O213" s="178"/>
      <c r="P213" s="178"/>
      <c r="Q213" s="178"/>
      <c r="R213" s="178"/>
      <c r="S213" s="178"/>
      <c r="T213" s="179"/>
      <c r="AT213" s="174" t="s">
        <v>180</v>
      </c>
      <c r="AU213" s="174" t="s">
        <v>90</v>
      </c>
      <c r="AV213" s="12" t="s">
        <v>90</v>
      </c>
      <c r="AW213" s="12" t="s">
        <v>42</v>
      </c>
      <c r="AX213" s="12" t="s">
        <v>87</v>
      </c>
      <c r="AY213" s="174" t="s">
        <v>170</v>
      </c>
    </row>
    <row r="214" spans="2:65" s="1" customFormat="1" ht="25.5" customHeight="1">
      <c r="B214" s="160"/>
      <c r="C214" s="161" t="s">
        <v>457</v>
      </c>
      <c r="D214" s="161" t="s">
        <v>173</v>
      </c>
      <c r="E214" s="162" t="s">
        <v>458</v>
      </c>
      <c r="F214" s="163" t="s">
        <v>459</v>
      </c>
      <c r="G214" s="164" t="s">
        <v>257</v>
      </c>
      <c r="H214" s="165">
        <v>3865.15</v>
      </c>
      <c r="I214" s="166">
        <v>12.6</v>
      </c>
      <c r="J214" s="166">
        <f>ROUND(I214*H214,2)</f>
        <v>48700.89</v>
      </c>
      <c r="K214" s="163" t="s">
        <v>177</v>
      </c>
      <c r="L214" s="39"/>
      <c r="M214" s="167" t="s">
        <v>5</v>
      </c>
      <c r="N214" s="168" t="s">
        <v>50</v>
      </c>
      <c r="O214" s="169">
        <v>2.8000000000000001E-2</v>
      </c>
      <c r="P214" s="169">
        <f>O214*H214</f>
        <v>108.22420000000001</v>
      </c>
      <c r="Q214" s="169">
        <v>0</v>
      </c>
      <c r="R214" s="169">
        <f>Q214*H214</f>
        <v>0</v>
      </c>
      <c r="S214" s="169">
        <v>0</v>
      </c>
      <c r="T214" s="170">
        <f>S214*H214</f>
        <v>0</v>
      </c>
      <c r="AR214" s="24" t="s">
        <v>190</v>
      </c>
      <c r="AT214" s="24" t="s">
        <v>173</v>
      </c>
      <c r="AU214" s="24" t="s">
        <v>90</v>
      </c>
      <c r="AY214" s="24" t="s">
        <v>170</v>
      </c>
      <c r="BE214" s="171">
        <f>IF(N214="základní",J214,0)</f>
        <v>48700.89</v>
      </c>
      <c r="BF214" s="171">
        <f>IF(N214="snížená",J214,0)</f>
        <v>0</v>
      </c>
      <c r="BG214" s="171">
        <f>IF(N214="zákl. přenesená",J214,0)</f>
        <v>0</v>
      </c>
      <c r="BH214" s="171">
        <f>IF(N214="sníž. přenesená",J214,0)</f>
        <v>0</v>
      </c>
      <c r="BI214" s="171">
        <f>IF(N214="nulová",J214,0)</f>
        <v>0</v>
      </c>
      <c r="BJ214" s="24" t="s">
        <v>87</v>
      </c>
      <c r="BK214" s="171">
        <f>ROUND(I214*H214,2)</f>
        <v>48700.89</v>
      </c>
      <c r="BL214" s="24" t="s">
        <v>190</v>
      </c>
      <c r="BM214" s="24" t="s">
        <v>460</v>
      </c>
    </row>
    <row r="215" spans="2:65" s="12" customFormat="1" ht="13.5">
      <c r="B215" s="172"/>
      <c r="D215" s="173" t="s">
        <v>180</v>
      </c>
      <c r="E215" s="174" t="s">
        <v>5</v>
      </c>
      <c r="F215" s="175" t="s">
        <v>461</v>
      </c>
      <c r="H215" s="176">
        <v>3865.15</v>
      </c>
      <c r="L215" s="172"/>
      <c r="M215" s="177"/>
      <c r="N215" s="178"/>
      <c r="O215" s="178"/>
      <c r="P215" s="178"/>
      <c r="Q215" s="178"/>
      <c r="R215" s="178"/>
      <c r="S215" s="178"/>
      <c r="T215" s="179"/>
      <c r="AT215" s="174" t="s">
        <v>180</v>
      </c>
      <c r="AU215" s="174" t="s">
        <v>90</v>
      </c>
      <c r="AV215" s="12" t="s">
        <v>90</v>
      </c>
      <c r="AW215" s="12" t="s">
        <v>42</v>
      </c>
      <c r="AX215" s="12" t="s">
        <v>87</v>
      </c>
      <c r="AY215" s="174" t="s">
        <v>170</v>
      </c>
    </row>
    <row r="216" spans="2:65" s="1" customFormat="1" ht="25.5" customHeight="1">
      <c r="B216" s="160"/>
      <c r="C216" s="161" t="s">
        <v>462</v>
      </c>
      <c r="D216" s="161" t="s">
        <v>173</v>
      </c>
      <c r="E216" s="162" t="s">
        <v>463</v>
      </c>
      <c r="F216" s="163" t="s">
        <v>464</v>
      </c>
      <c r="G216" s="164" t="s">
        <v>257</v>
      </c>
      <c r="H216" s="165">
        <v>3865.15</v>
      </c>
      <c r="I216" s="166">
        <v>4.01</v>
      </c>
      <c r="J216" s="166">
        <f>ROUND(I216*H216,2)</f>
        <v>15499.25</v>
      </c>
      <c r="K216" s="163" t="s">
        <v>177</v>
      </c>
      <c r="L216" s="39"/>
      <c r="M216" s="167" t="s">
        <v>5</v>
      </c>
      <c r="N216" s="168" t="s">
        <v>50</v>
      </c>
      <c r="O216" s="169">
        <v>5.0000000000000001E-3</v>
      </c>
      <c r="P216" s="169">
        <f>O216*H216</f>
        <v>19.325749999999999</v>
      </c>
      <c r="Q216" s="169">
        <v>0</v>
      </c>
      <c r="R216" s="169">
        <f>Q216*H216</f>
        <v>0</v>
      </c>
      <c r="S216" s="169">
        <v>0</v>
      </c>
      <c r="T216" s="170">
        <f>S216*H216</f>
        <v>0</v>
      </c>
      <c r="AR216" s="24" t="s">
        <v>190</v>
      </c>
      <c r="AT216" s="24" t="s">
        <v>173</v>
      </c>
      <c r="AU216" s="24" t="s">
        <v>90</v>
      </c>
      <c r="AY216" s="24" t="s">
        <v>170</v>
      </c>
      <c r="BE216" s="171">
        <f>IF(N216="základní",J216,0)</f>
        <v>15499.25</v>
      </c>
      <c r="BF216" s="171">
        <f>IF(N216="snížená",J216,0)</f>
        <v>0</v>
      </c>
      <c r="BG216" s="171">
        <f>IF(N216="zákl. přenesená",J216,0)</f>
        <v>0</v>
      </c>
      <c r="BH216" s="171">
        <f>IF(N216="sníž. přenesená",J216,0)</f>
        <v>0</v>
      </c>
      <c r="BI216" s="171">
        <f>IF(N216="nulová",J216,0)</f>
        <v>0</v>
      </c>
      <c r="BJ216" s="24" t="s">
        <v>87</v>
      </c>
      <c r="BK216" s="171">
        <f>ROUND(I216*H216,2)</f>
        <v>15499.25</v>
      </c>
      <c r="BL216" s="24" t="s">
        <v>190</v>
      </c>
      <c r="BM216" s="24" t="s">
        <v>465</v>
      </c>
    </row>
    <row r="217" spans="2:65" s="12" customFormat="1" ht="13.5">
      <c r="B217" s="172"/>
      <c r="D217" s="173" t="s">
        <v>180</v>
      </c>
      <c r="E217" s="174" t="s">
        <v>5</v>
      </c>
      <c r="F217" s="175" t="s">
        <v>461</v>
      </c>
      <c r="H217" s="176">
        <v>3865.15</v>
      </c>
      <c r="L217" s="172"/>
      <c r="M217" s="177"/>
      <c r="N217" s="178"/>
      <c r="O217" s="178"/>
      <c r="P217" s="178"/>
      <c r="Q217" s="178"/>
      <c r="R217" s="178"/>
      <c r="S217" s="178"/>
      <c r="T217" s="179"/>
      <c r="AT217" s="174" t="s">
        <v>180</v>
      </c>
      <c r="AU217" s="174" t="s">
        <v>90</v>
      </c>
      <c r="AV217" s="12" t="s">
        <v>90</v>
      </c>
      <c r="AW217" s="12" t="s">
        <v>42</v>
      </c>
      <c r="AX217" s="12" t="s">
        <v>87</v>
      </c>
      <c r="AY217" s="174" t="s">
        <v>170</v>
      </c>
    </row>
    <row r="218" spans="2:65" s="1" customFormat="1" ht="16.5" customHeight="1">
      <c r="B218" s="160"/>
      <c r="C218" s="193" t="s">
        <v>466</v>
      </c>
      <c r="D218" s="193" t="s">
        <v>452</v>
      </c>
      <c r="E218" s="194" t="s">
        <v>467</v>
      </c>
      <c r="F218" s="195" t="s">
        <v>468</v>
      </c>
      <c r="G218" s="196" t="s">
        <v>469</v>
      </c>
      <c r="H218" s="197">
        <v>115.955</v>
      </c>
      <c r="I218" s="198">
        <v>85.9</v>
      </c>
      <c r="J218" s="198">
        <f>ROUND(I218*H218,2)</f>
        <v>9960.5300000000007</v>
      </c>
      <c r="K218" s="195" t="s">
        <v>177</v>
      </c>
      <c r="L218" s="199"/>
      <c r="M218" s="200" t="s">
        <v>5</v>
      </c>
      <c r="N218" s="201" t="s">
        <v>50</v>
      </c>
      <c r="O218" s="169">
        <v>0</v>
      </c>
      <c r="P218" s="169">
        <f>O218*H218</f>
        <v>0</v>
      </c>
      <c r="Q218" s="169">
        <v>1E-3</v>
      </c>
      <c r="R218" s="169">
        <f>Q218*H218</f>
        <v>0.115955</v>
      </c>
      <c r="S218" s="169">
        <v>0</v>
      </c>
      <c r="T218" s="170">
        <f>S218*H218</f>
        <v>0</v>
      </c>
      <c r="AR218" s="24" t="s">
        <v>207</v>
      </c>
      <c r="AT218" s="24" t="s">
        <v>452</v>
      </c>
      <c r="AU218" s="24" t="s">
        <v>90</v>
      </c>
      <c r="AY218" s="24" t="s">
        <v>170</v>
      </c>
      <c r="BE218" s="171">
        <f>IF(N218="základní",J218,0)</f>
        <v>9960.5300000000007</v>
      </c>
      <c r="BF218" s="171">
        <f>IF(N218="snížená",J218,0)</f>
        <v>0</v>
      </c>
      <c r="BG218" s="171">
        <f>IF(N218="zákl. přenesená",J218,0)</f>
        <v>0</v>
      </c>
      <c r="BH218" s="171">
        <f>IF(N218="sníž. přenesená",J218,0)</f>
        <v>0</v>
      </c>
      <c r="BI218" s="171">
        <f>IF(N218="nulová",J218,0)</f>
        <v>0</v>
      </c>
      <c r="BJ218" s="24" t="s">
        <v>87</v>
      </c>
      <c r="BK218" s="171">
        <f>ROUND(I218*H218,2)</f>
        <v>9960.5300000000007</v>
      </c>
      <c r="BL218" s="24" t="s">
        <v>190</v>
      </c>
      <c r="BM218" s="24" t="s">
        <v>470</v>
      </c>
    </row>
    <row r="219" spans="2:65" s="12" customFormat="1" ht="13.5">
      <c r="B219" s="172"/>
      <c r="D219" s="173" t="s">
        <v>180</v>
      </c>
      <c r="E219" s="174" t="s">
        <v>5</v>
      </c>
      <c r="F219" s="175" t="s">
        <v>471</v>
      </c>
      <c r="H219" s="176">
        <v>115.955</v>
      </c>
      <c r="L219" s="172"/>
      <c r="M219" s="177"/>
      <c r="N219" s="178"/>
      <c r="O219" s="178"/>
      <c r="P219" s="178"/>
      <c r="Q219" s="178"/>
      <c r="R219" s="178"/>
      <c r="S219" s="178"/>
      <c r="T219" s="179"/>
      <c r="AT219" s="174" t="s">
        <v>180</v>
      </c>
      <c r="AU219" s="174" t="s">
        <v>90</v>
      </c>
      <c r="AV219" s="12" t="s">
        <v>90</v>
      </c>
      <c r="AW219" s="12" t="s">
        <v>42</v>
      </c>
      <c r="AX219" s="12" t="s">
        <v>87</v>
      </c>
      <c r="AY219" s="174" t="s">
        <v>170</v>
      </c>
    </row>
    <row r="220" spans="2:65" s="11" customFormat="1" ht="29.85" customHeight="1">
      <c r="B220" s="148"/>
      <c r="D220" s="149" t="s">
        <v>78</v>
      </c>
      <c r="E220" s="158" t="s">
        <v>186</v>
      </c>
      <c r="F220" s="158" t="s">
        <v>472</v>
      </c>
      <c r="J220" s="159">
        <f>BK220</f>
        <v>68095.570000000007</v>
      </c>
      <c r="L220" s="148"/>
      <c r="M220" s="152"/>
      <c r="N220" s="153"/>
      <c r="O220" s="153"/>
      <c r="P220" s="154">
        <f>SUM(P221:P222)</f>
        <v>187.31790000000001</v>
      </c>
      <c r="Q220" s="153"/>
      <c r="R220" s="154">
        <f>SUM(R221:R222)</f>
        <v>0</v>
      </c>
      <c r="S220" s="153"/>
      <c r="T220" s="155">
        <f>SUM(T221:T222)</f>
        <v>0</v>
      </c>
      <c r="AR220" s="149" t="s">
        <v>87</v>
      </c>
      <c r="AT220" s="156" t="s">
        <v>78</v>
      </c>
      <c r="AU220" s="156" t="s">
        <v>87</v>
      </c>
      <c r="AY220" s="149" t="s">
        <v>170</v>
      </c>
      <c r="BK220" s="157">
        <f>SUM(BK221:BK222)</f>
        <v>68095.570000000007</v>
      </c>
    </row>
    <row r="221" spans="2:65" s="1" customFormat="1" ht="16.5" customHeight="1">
      <c r="B221" s="160"/>
      <c r="C221" s="161" t="s">
        <v>473</v>
      </c>
      <c r="D221" s="161" t="s">
        <v>173</v>
      </c>
      <c r="E221" s="162" t="s">
        <v>474</v>
      </c>
      <c r="F221" s="163" t="s">
        <v>475</v>
      </c>
      <c r="G221" s="164" t="s">
        <v>282</v>
      </c>
      <c r="H221" s="165">
        <v>2203.7399999999998</v>
      </c>
      <c r="I221" s="166">
        <v>30.9</v>
      </c>
      <c r="J221" s="166">
        <f>ROUND(I221*H221,2)</f>
        <v>68095.570000000007</v>
      </c>
      <c r="K221" s="163" t="s">
        <v>177</v>
      </c>
      <c r="L221" s="39"/>
      <c r="M221" s="167" t="s">
        <v>5</v>
      </c>
      <c r="N221" s="168" t="s">
        <v>50</v>
      </c>
      <c r="O221" s="169">
        <v>8.5000000000000006E-2</v>
      </c>
      <c r="P221" s="169">
        <f>O221*H221</f>
        <v>187.31790000000001</v>
      </c>
      <c r="Q221" s="169">
        <v>0</v>
      </c>
      <c r="R221" s="169">
        <f>Q221*H221</f>
        <v>0</v>
      </c>
      <c r="S221" s="169">
        <v>0</v>
      </c>
      <c r="T221" s="170">
        <f>S221*H221</f>
        <v>0</v>
      </c>
      <c r="AR221" s="24" t="s">
        <v>190</v>
      </c>
      <c r="AT221" s="24" t="s">
        <v>173</v>
      </c>
      <c r="AU221" s="24" t="s">
        <v>90</v>
      </c>
      <c r="AY221" s="24" t="s">
        <v>170</v>
      </c>
      <c r="BE221" s="171">
        <f>IF(N221="základní",J221,0)</f>
        <v>68095.570000000007</v>
      </c>
      <c r="BF221" s="171">
        <f>IF(N221="snížená",J221,0)</f>
        <v>0</v>
      </c>
      <c r="BG221" s="171">
        <f>IF(N221="zákl. přenesená",J221,0)</f>
        <v>0</v>
      </c>
      <c r="BH221" s="171">
        <f>IF(N221="sníž. přenesená",J221,0)</f>
        <v>0</v>
      </c>
      <c r="BI221" s="171">
        <f>IF(N221="nulová",J221,0)</f>
        <v>0</v>
      </c>
      <c r="BJ221" s="24" t="s">
        <v>87</v>
      </c>
      <c r="BK221" s="171">
        <f>ROUND(I221*H221,2)</f>
        <v>68095.570000000007</v>
      </c>
      <c r="BL221" s="24" t="s">
        <v>190</v>
      </c>
      <c r="BM221" s="24" t="s">
        <v>476</v>
      </c>
    </row>
    <row r="222" spans="2:65" s="12" customFormat="1" ht="13.5">
      <c r="B222" s="172"/>
      <c r="D222" s="173" t="s">
        <v>180</v>
      </c>
      <c r="E222" s="174" t="s">
        <v>5</v>
      </c>
      <c r="F222" s="175" t="s">
        <v>477</v>
      </c>
      <c r="H222" s="176">
        <v>2203.7399999999998</v>
      </c>
      <c r="L222" s="172"/>
      <c r="M222" s="177"/>
      <c r="N222" s="178"/>
      <c r="O222" s="178"/>
      <c r="P222" s="178"/>
      <c r="Q222" s="178"/>
      <c r="R222" s="178"/>
      <c r="S222" s="178"/>
      <c r="T222" s="179"/>
      <c r="AT222" s="174" t="s">
        <v>180</v>
      </c>
      <c r="AU222" s="174" t="s">
        <v>90</v>
      </c>
      <c r="AV222" s="12" t="s">
        <v>90</v>
      </c>
      <c r="AW222" s="12" t="s">
        <v>42</v>
      </c>
      <c r="AX222" s="12" t="s">
        <v>87</v>
      </c>
      <c r="AY222" s="174" t="s">
        <v>170</v>
      </c>
    </row>
    <row r="223" spans="2:65" s="11" customFormat="1" ht="29.85" customHeight="1">
      <c r="B223" s="148"/>
      <c r="D223" s="149" t="s">
        <v>78</v>
      </c>
      <c r="E223" s="158" t="s">
        <v>190</v>
      </c>
      <c r="F223" s="158" t="s">
        <v>478</v>
      </c>
      <c r="J223" s="159">
        <f>BK223</f>
        <v>203010.66</v>
      </c>
      <c r="L223" s="148"/>
      <c r="M223" s="152"/>
      <c r="N223" s="153"/>
      <c r="O223" s="153"/>
      <c r="P223" s="154">
        <f>SUM(P224:P239)</f>
        <v>297.32982899999996</v>
      </c>
      <c r="Q223" s="153"/>
      <c r="R223" s="154">
        <f>SUM(R224:R239)</f>
        <v>4.8731299999999997</v>
      </c>
      <c r="S223" s="153"/>
      <c r="T223" s="155">
        <f>SUM(T224:T239)</f>
        <v>0</v>
      </c>
      <c r="AR223" s="149" t="s">
        <v>87</v>
      </c>
      <c r="AT223" s="156" t="s">
        <v>78</v>
      </c>
      <c r="AU223" s="156" t="s">
        <v>87</v>
      </c>
      <c r="AY223" s="149" t="s">
        <v>170</v>
      </c>
      <c r="BK223" s="157">
        <f>SUM(BK224:BK239)</f>
        <v>203010.66</v>
      </c>
    </row>
    <row r="224" spans="2:65" s="1" customFormat="1" ht="25.5" customHeight="1">
      <c r="B224" s="160"/>
      <c r="C224" s="161" t="s">
        <v>479</v>
      </c>
      <c r="D224" s="161" t="s">
        <v>173</v>
      </c>
      <c r="E224" s="162" t="s">
        <v>480</v>
      </c>
      <c r="F224" s="163" t="s">
        <v>481</v>
      </c>
      <c r="G224" s="164" t="s">
        <v>305</v>
      </c>
      <c r="H224" s="165">
        <v>198.33699999999999</v>
      </c>
      <c r="I224" s="166">
        <v>806</v>
      </c>
      <c r="J224" s="166">
        <f>ROUND(I224*H224,2)</f>
        <v>159859.62</v>
      </c>
      <c r="K224" s="163" t="s">
        <v>177</v>
      </c>
      <c r="L224" s="39"/>
      <c r="M224" s="167" t="s">
        <v>5</v>
      </c>
      <c r="N224" s="168" t="s">
        <v>50</v>
      </c>
      <c r="O224" s="169">
        <v>1.3169999999999999</v>
      </c>
      <c r="P224" s="169">
        <f>O224*H224</f>
        <v>261.20982899999996</v>
      </c>
      <c r="Q224" s="169">
        <v>0</v>
      </c>
      <c r="R224" s="169">
        <f>Q224*H224</f>
        <v>0</v>
      </c>
      <c r="S224" s="169">
        <v>0</v>
      </c>
      <c r="T224" s="170">
        <f>S224*H224</f>
        <v>0</v>
      </c>
      <c r="AR224" s="24" t="s">
        <v>190</v>
      </c>
      <c r="AT224" s="24" t="s">
        <v>173</v>
      </c>
      <c r="AU224" s="24" t="s">
        <v>90</v>
      </c>
      <c r="AY224" s="24" t="s">
        <v>170</v>
      </c>
      <c r="BE224" s="171">
        <f>IF(N224="základní",J224,0)</f>
        <v>159859.62</v>
      </c>
      <c r="BF224" s="171">
        <f>IF(N224="snížená",J224,0)</f>
        <v>0</v>
      </c>
      <c r="BG224" s="171">
        <f>IF(N224="zákl. přenesená",J224,0)</f>
        <v>0</v>
      </c>
      <c r="BH224" s="171">
        <f>IF(N224="sníž. přenesená",J224,0)</f>
        <v>0</v>
      </c>
      <c r="BI224" s="171">
        <f>IF(N224="nulová",J224,0)</f>
        <v>0</v>
      </c>
      <c r="BJ224" s="24" t="s">
        <v>87</v>
      </c>
      <c r="BK224" s="171">
        <f>ROUND(I224*H224,2)</f>
        <v>159859.62</v>
      </c>
      <c r="BL224" s="24" t="s">
        <v>190</v>
      </c>
      <c r="BM224" s="24" t="s">
        <v>482</v>
      </c>
    </row>
    <row r="225" spans="2:65" s="12" customFormat="1" ht="13.5">
      <c r="B225" s="172"/>
      <c r="D225" s="173" t="s">
        <v>180</v>
      </c>
      <c r="E225" s="174" t="s">
        <v>5</v>
      </c>
      <c r="F225" s="175" t="s">
        <v>483</v>
      </c>
      <c r="H225" s="176">
        <v>198.33699999999999</v>
      </c>
      <c r="L225" s="172"/>
      <c r="M225" s="177"/>
      <c r="N225" s="178"/>
      <c r="O225" s="178"/>
      <c r="P225" s="178"/>
      <c r="Q225" s="178"/>
      <c r="R225" s="178"/>
      <c r="S225" s="178"/>
      <c r="T225" s="179"/>
      <c r="AT225" s="174" t="s">
        <v>180</v>
      </c>
      <c r="AU225" s="174" t="s">
        <v>90</v>
      </c>
      <c r="AV225" s="12" t="s">
        <v>90</v>
      </c>
      <c r="AW225" s="12" t="s">
        <v>42</v>
      </c>
      <c r="AX225" s="12" t="s">
        <v>87</v>
      </c>
      <c r="AY225" s="174" t="s">
        <v>170</v>
      </c>
    </row>
    <row r="226" spans="2:65" s="1" customFormat="1" ht="25.5" customHeight="1">
      <c r="B226" s="160"/>
      <c r="C226" s="161" t="s">
        <v>484</v>
      </c>
      <c r="D226" s="161" t="s">
        <v>173</v>
      </c>
      <c r="E226" s="162" t="s">
        <v>485</v>
      </c>
      <c r="F226" s="163" t="s">
        <v>486</v>
      </c>
      <c r="G226" s="164" t="s">
        <v>487</v>
      </c>
      <c r="H226" s="165">
        <v>95</v>
      </c>
      <c r="I226" s="166">
        <v>140</v>
      </c>
      <c r="J226" s="166">
        <f>ROUND(I226*H226,2)</f>
        <v>13300</v>
      </c>
      <c r="K226" s="163" t="s">
        <v>177</v>
      </c>
      <c r="L226" s="39"/>
      <c r="M226" s="167" t="s">
        <v>5</v>
      </c>
      <c r="N226" s="168" t="s">
        <v>50</v>
      </c>
      <c r="O226" s="169">
        <v>0.28000000000000003</v>
      </c>
      <c r="P226" s="169">
        <f>O226*H226</f>
        <v>26.6</v>
      </c>
      <c r="Q226" s="169">
        <v>6.6E-3</v>
      </c>
      <c r="R226" s="169">
        <f>Q226*H226</f>
        <v>0.627</v>
      </c>
      <c r="S226" s="169">
        <v>0</v>
      </c>
      <c r="T226" s="170">
        <f>S226*H226</f>
        <v>0</v>
      </c>
      <c r="AR226" s="24" t="s">
        <v>190</v>
      </c>
      <c r="AT226" s="24" t="s">
        <v>173</v>
      </c>
      <c r="AU226" s="24" t="s">
        <v>90</v>
      </c>
      <c r="AY226" s="24" t="s">
        <v>170</v>
      </c>
      <c r="BE226" s="171">
        <f>IF(N226="základní",J226,0)</f>
        <v>13300</v>
      </c>
      <c r="BF226" s="171">
        <f>IF(N226="snížená",J226,0)</f>
        <v>0</v>
      </c>
      <c r="BG226" s="171">
        <f>IF(N226="zákl. přenesená",J226,0)</f>
        <v>0</v>
      </c>
      <c r="BH226" s="171">
        <f>IF(N226="sníž. přenesená",J226,0)</f>
        <v>0</v>
      </c>
      <c r="BI226" s="171">
        <f>IF(N226="nulová",J226,0)</f>
        <v>0</v>
      </c>
      <c r="BJ226" s="24" t="s">
        <v>87</v>
      </c>
      <c r="BK226" s="171">
        <f>ROUND(I226*H226,2)</f>
        <v>13300</v>
      </c>
      <c r="BL226" s="24" t="s">
        <v>190</v>
      </c>
      <c r="BM226" s="24" t="s">
        <v>488</v>
      </c>
    </row>
    <row r="227" spans="2:65" s="12" customFormat="1" ht="13.5">
      <c r="B227" s="172"/>
      <c r="D227" s="173" t="s">
        <v>180</v>
      </c>
      <c r="E227" s="174" t="s">
        <v>5</v>
      </c>
      <c r="F227" s="175" t="s">
        <v>489</v>
      </c>
      <c r="H227" s="176">
        <v>95</v>
      </c>
      <c r="L227" s="172"/>
      <c r="M227" s="177"/>
      <c r="N227" s="178"/>
      <c r="O227" s="178"/>
      <c r="P227" s="178"/>
      <c r="Q227" s="178"/>
      <c r="R227" s="178"/>
      <c r="S227" s="178"/>
      <c r="T227" s="179"/>
      <c r="AT227" s="174" t="s">
        <v>180</v>
      </c>
      <c r="AU227" s="174" t="s">
        <v>90</v>
      </c>
      <c r="AV227" s="12" t="s">
        <v>90</v>
      </c>
      <c r="AW227" s="12" t="s">
        <v>42</v>
      </c>
      <c r="AX227" s="12" t="s">
        <v>87</v>
      </c>
      <c r="AY227" s="174" t="s">
        <v>170</v>
      </c>
    </row>
    <row r="228" spans="2:65" s="1" customFormat="1" ht="16.5" customHeight="1">
      <c r="B228" s="160"/>
      <c r="C228" s="193" t="s">
        <v>490</v>
      </c>
      <c r="D228" s="193" t="s">
        <v>452</v>
      </c>
      <c r="E228" s="194" t="s">
        <v>491</v>
      </c>
      <c r="F228" s="195" t="s">
        <v>492</v>
      </c>
      <c r="G228" s="196" t="s">
        <v>487</v>
      </c>
      <c r="H228" s="197">
        <v>12.12</v>
      </c>
      <c r="I228" s="198">
        <v>148</v>
      </c>
      <c r="J228" s="198">
        <f>ROUND(I228*H228,2)</f>
        <v>1793.76</v>
      </c>
      <c r="K228" s="195" t="s">
        <v>177</v>
      </c>
      <c r="L228" s="199"/>
      <c r="M228" s="200" t="s">
        <v>5</v>
      </c>
      <c r="N228" s="201" t="s">
        <v>50</v>
      </c>
      <c r="O228" s="169">
        <v>0</v>
      </c>
      <c r="P228" s="169">
        <f>O228*H228</f>
        <v>0</v>
      </c>
      <c r="Q228" s="169">
        <v>2.1000000000000001E-2</v>
      </c>
      <c r="R228" s="169">
        <f>Q228*H228</f>
        <v>0.25452000000000002</v>
      </c>
      <c r="S228" s="169">
        <v>0</v>
      </c>
      <c r="T228" s="170">
        <f>S228*H228</f>
        <v>0</v>
      </c>
      <c r="AR228" s="24" t="s">
        <v>207</v>
      </c>
      <c r="AT228" s="24" t="s">
        <v>452</v>
      </c>
      <c r="AU228" s="24" t="s">
        <v>90</v>
      </c>
      <c r="AY228" s="24" t="s">
        <v>170</v>
      </c>
      <c r="BE228" s="171">
        <f>IF(N228="základní",J228,0)</f>
        <v>1793.76</v>
      </c>
      <c r="BF228" s="171">
        <f>IF(N228="snížená",J228,0)</f>
        <v>0</v>
      </c>
      <c r="BG228" s="171">
        <f>IF(N228="zákl. přenesená",J228,0)</f>
        <v>0</v>
      </c>
      <c r="BH228" s="171">
        <f>IF(N228="sníž. přenesená",J228,0)</f>
        <v>0</v>
      </c>
      <c r="BI228" s="171">
        <f>IF(N228="nulová",J228,0)</f>
        <v>0</v>
      </c>
      <c r="BJ228" s="24" t="s">
        <v>87</v>
      </c>
      <c r="BK228" s="171">
        <f>ROUND(I228*H228,2)</f>
        <v>1793.76</v>
      </c>
      <c r="BL228" s="24" t="s">
        <v>190</v>
      </c>
      <c r="BM228" s="24" t="s">
        <v>493</v>
      </c>
    </row>
    <row r="229" spans="2:65" s="12" customFormat="1" ht="13.5">
      <c r="B229" s="172"/>
      <c r="D229" s="173" t="s">
        <v>180</v>
      </c>
      <c r="E229" s="174" t="s">
        <v>5</v>
      </c>
      <c r="F229" s="175" t="s">
        <v>494</v>
      </c>
      <c r="H229" s="176">
        <v>12.12</v>
      </c>
      <c r="L229" s="172"/>
      <c r="M229" s="177"/>
      <c r="N229" s="178"/>
      <c r="O229" s="178"/>
      <c r="P229" s="178"/>
      <c r="Q229" s="178"/>
      <c r="R229" s="178"/>
      <c r="S229" s="178"/>
      <c r="T229" s="179"/>
      <c r="AT229" s="174" t="s">
        <v>180</v>
      </c>
      <c r="AU229" s="174" t="s">
        <v>90</v>
      </c>
      <c r="AV229" s="12" t="s">
        <v>90</v>
      </c>
      <c r="AW229" s="12" t="s">
        <v>42</v>
      </c>
      <c r="AX229" s="12" t="s">
        <v>87</v>
      </c>
      <c r="AY229" s="174" t="s">
        <v>170</v>
      </c>
    </row>
    <row r="230" spans="2:65" s="1" customFormat="1" ht="16.5" customHeight="1">
      <c r="B230" s="160"/>
      <c r="C230" s="193" t="s">
        <v>144</v>
      </c>
      <c r="D230" s="193" t="s">
        <v>452</v>
      </c>
      <c r="E230" s="194" t="s">
        <v>495</v>
      </c>
      <c r="F230" s="195" t="s">
        <v>496</v>
      </c>
      <c r="G230" s="196" t="s">
        <v>487</v>
      </c>
      <c r="H230" s="197">
        <v>10.1</v>
      </c>
      <c r="I230" s="198">
        <v>174</v>
      </c>
      <c r="J230" s="198">
        <f>ROUND(I230*H230,2)</f>
        <v>1757.4</v>
      </c>
      <c r="K230" s="195" t="s">
        <v>177</v>
      </c>
      <c r="L230" s="199"/>
      <c r="M230" s="200" t="s">
        <v>5</v>
      </c>
      <c r="N230" s="201" t="s">
        <v>50</v>
      </c>
      <c r="O230" s="169">
        <v>0</v>
      </c>
      <c r="P230" s="169">
        <f>O230*H230</f>
        <v>0</v>
      </c>
      <c r="Q230" s="169">
        <v>3.2000000000000001E-2</v>
      </c>
      <c r="R230" s="169">
        <f>Q230*H230</f>
        <v>0.32319999999999999</v>
      </c>
      <c r="S230" s="169">
        <v>0</v>
      </c>
      <c r="T230" s="170">
        <f>S230*H230</f>
        <v>0</v>
      </c>
      <c r="AR230" s="24" t="s">
        <v>207</v>
      </c>
      <c r="AT230" s="24" t="s">
        <v>452</v>
      </c>
      <c r="AU230" s="24" t="s">
        <v>90</v>
      </c>
      <c r="AY230" s="24" t="s">
        <v>170</v>
      </c>
      <c r="BE230" s="171">
        <f>IF(N230="základní",J230,0)</f>
        <v>1757.4</v>
      </c>
      <c r="BF230" s="171">
        <f>IF(N230="snížená",J230,0)</f>
        <v>0</v>
      </c>
      <c r="BG230" s="171">
        <f>IF(N230="zákl. přenesená",J230,0)</f>
        <v>0</v>
      </c>
      <c r="BH230" s="171">
        <f>IF(N230="sníž. přenesená",J230,0)</f>
        <v>0</v>
      </c>
      <c r="BI230" s="171">
        <f>IF(N230="nulová",J230,0)</f>
        <v>0</v>
      </c>
      <c r="BJ230" s="24" t="s">
        <v>87</v>
      </c>
      <c r="BK230" s="171">
        <f>ROUND(I230*H230,2)</f>
        <v>1757.4</v>
      </c>
      <c r="BL230" s="24" t="s">
        <v>190</v>
      </c>
      <c r="BM230" s="24" t="s">
        <v>497</v>
      </c>
    </row>
    <row r="231" spans="2:65" s="12" customFormat="1" ht="13.5">
      <c r="B231" s="172"/>
      <c r="D231" s="173" t="s">
        <v>180</v>
      </c>
      <c r="E231" s="174" t="s">
        <v>5</v>
      </c>
      <c r="F231" s="175" t="s">
        <v>498</v>
      </c>
      <c r="H231" s="176">
        <v>10.1</v>
      </c>
      <c r="L231" s="172"/>
      <c r="M231" s="177"/>
      <c r="N231" s="178"/>
      <c r="O231" s="178"/>
      <c r="P231" s="178"/>
      <c r="Q231" s="178"/>
      <c r="R231" s="178"/>
      <c r="S231" s="178"/>
      <c r="T231" s="179"/>
      <c r="AT231" s="174" t="s">
        <v>180</v>
      </c>
      <c r="AU231" s="174" t="s">
        <v>90</v>
      </c>
      <c r="AV231" s="12" t="s">
        <v>90</v>
      </c>
      <c r="AW231" s="12" t="s">
        <v>42</v>
      </c>
      <c r="AX231" s="12" t="s">
        <v>87</v>
      </c>
      <c r="AY231" s="174" t="s">
        <v>170</v>
      </c>
    </row>
    <row r="232" spans="2:65" s="1" customFormat="1" ht="16.5" customHeight="1">
      <c r="B232" s="160"/>
      <c r="C232" s="193" t="s">
        <v>499</v>
      </c>
      <c r="D232" s="193" t="s">
        <v>452</v>
      </c>
      <c r="E232" s="194" t="s">
        <v>500</v>
      </c>
      <c r="F232" s="195" t="s">
        <v>501</v>
      </c>
      <c r="G232" s="196" t="s">
        <v>487</v>
      </c>
      <c r="H232" s="197">
        <v>29.29</v>
      </c>
      <c r="I232" s="198">
        <v>200</v>
      </c>
      <c r="J232" s="198">
        <f>ROUND(I232*H232,2)</f>
        <v>5858</v>
      </c>
      <c r="K232" s="195" t="s">
        <v>177</v>
      </c>
      <c r="L232" s="199"/>
      <c r="M232" s="200" t="s">
        <v>5</v>
      </c>
      <c r="N232" s="201" t="s">
        <v>50</v>
      </c>
      <c r="O232" s="169">
        <v>0</v>
      </c>
      <c r="P232" s="169">
        <f>O232*H232</f>
        <v>0</v>
      </c>
      <c r="Q232" s="169">
        <v>4.1000000000000002E-2</v>
      </c>
      <c r="R232" s="169">
        <f>Q232*H232</f>
        <v>1.20089</v>
      </c>
      <c r="S232" s="169">
        <v>0</v>
      </c>
      <c r="T232" s="170">
        <f>S232*H232</f>
        <v>0</v>
      </c>
      <c r="AR232" s="24" t="s">
        <v>207</v>
      </c>
      <c r="AT232" s="24" t="s">
        <v>452</v>
      </c>
      <c r="AU232" s="24" t="s">
        <v>90</v>
      </c>
      <c r="AY232" s="24" t="s">
        <v>170</v>
      </c>
      <c r="BE232" s="171">
        <f>IF(N232="základní",J232,0)</f>
        <v>5858</v>
      </c>
      <c r="BF232" s="171">
        <f>IF(N232="snížená",J232,0)</f>
        <v>0</v>
      </c>
      <c r="BG232" s="171">
        <f>IF(N232="zákl. přenesená",J232,0)</f>
        <v>0</v>
      </c>
      <c r="BH232" s="171">
        <f>IF(N232="sníž. přenesená",J232,0)</f>
        <v>0</v>
      </c>
      <c r="BI232" s="171">
        <f>IF(N232="nulová",J232,0)</f>
        <v>0</v>
      </c>
      <c r="BJ232" s="24" t="s">
        <v>87</v>
      </c>
      <c r="BK232" s="171">
        <f>ROUND(I232*H232,2)</f>
        <v>5858</v>
      </c>
      <c r="BL232" s="24" t="s">
        <v>190</v>
      </c>
      <c r="BM232" s="24" t="s">
        <v>502</v>
      </c>
    </row>
    <row r="233" spans="2:65" s="12" customFormat="1" ht="13.5">
      <c r="B233" s="172"/>
      <c r="D233" s="173" t="s">
        <v>180</v>
      </c>
      <c r="E233" s="174" t="s">
        <v>5</v>
      </c>
      <c r="F233" s="175" t="s">
        <v>503</v>
      </c>
      <c r="H233" s="176">
        <v>29.29</v>
      </c>
      <c r="L233" s="172"/>
      <c r="M233" s="177"/>
      <c r="N233" s="178"/>
      <c r="O233" s="178"/>
      <c r="P233" s="178"/>
      <c r="Q233" s="178"/>
      <c r="R233" s="178"/>
      <c r="S233" s="178"/>
      <c r="T233" s="179"/>
      <c r="AT233" s="174" t="s">
        <v>180</v>
      </c>
      <c r="AU233" s="174" t="s">
        <v>90</v>
      </c>
      <c r="AV233" s="12" t="s">
        <v>90</v>
      </c>
      <c r="AW233" s="12" t="s">
        <v>42</v>
      </c>
      <c r="AX233" s="12" t="s">
        <v>87</v>
      </c>
      <c r="AY233" s="174" t="s">
        <v>170</v>
      </c>
    </row>
    <row r="234" spans="2:65" s="1" customFormat="1" ht="16.5" customHeight="1">
      <c r="B234" s="160"/>
      <c r="C234" s="193" t="s">
        <v>504</v>
      </c>
      <c r="D234" s="193" t="s">
        <v>452</v>
      </c>
      <c r="E234" s="194" t="s">
        <v>505</v>
      </c>
      <c r="F234" s="195" t="s">
        <v>506</v>
      </c>
      <c r="G234" s="196" t="s">
        <v>487</v>
      </c>
      <c r="H234" s="197">
        <v>44.44</v>
      </c>
      <c r="I234" s="198">
        <v>217</v>
      </c>
      <c r="J234" s="198">
        <f>ROUND(I234*H234,2)</f>
        <v>9643.48</v>
      </c>
      <c r="K234" s="195" t="s">
        <v>177</v>
      </c>
      <c r="L234" s="199"/>
      <c r="M234" s="200" t="s">
        <v>5</v>
      </c>
      <c r="N234" s="201" t="s">
        <v>50</v>
      </c>
      <c r="O234" s="169">
        <v>0</v>
      </c>
      <c r="P234" s="169">
        <f>O234*H234</f>
        <v>0</v>
      </c>
      <c r="Q234" s="169">
        <v>5.2999999999999999E-2</v>
      </c>
      <c r="R234" s="169">
        <f>Q234*H234</f>
        <v>2.3553199999999999</v>
      </c>
      <c r="S234" s="169">
        <v>0</v>
      </c>
      <c r="T234" s="170">
        <f>S234*H234</f>
        <v>0</v>
      </c>
      <c r="AR234" s="24" t="s">
        <v>207</v>
      </c>
      <c r="AT234" s="24" t="s">
        <v>452</v>
      </c>
      <c r="AU234" s="24" t="s">
        <v>90</v>
      </c>
      <c r="AY234" s="24" t="s">
        <v>170</v>
      </c>
      <c r="BE234" s="171">
        <f>IF(N234="základní",J234,0)</f>
        <v>9643.48</v>
      </c>
      <c r="BF234" s="171">
        <f>IF(N234="snížená",J234,0)</f>
        <v>0</v>
      </c>
      <c r="BG234" s="171">
        <f>IF(N234="zákl. přenesená",J234,0)</f>
        <v>0</v>
      </c>
      <c r="BH234" s="171">
        <f>IF(N234="sníž. přenesená",J234,0)</f>
        <v>0</v>
      </c>
      <c r="BI234" s="171">
        <f>IF(N234="nulová",J234,0)</f>
        <v>0</v>
      </c>
      <c r="BJ234" s="24" t="s">
        <v>87</v>
      </c>
      <c r="BK234" s="171">
        <f>ROUND(I234*H234,2)</f>
        <v>9643.48</v>
      </c>
      <c r="BL234" s="24" t="s">
        <v>190</v>
      </c>
      <c r="BM234" s="24" t="s">
        <v>507</v>
      </c>
    </row>
    <row r="235" spans="2:65" s="12" customFormat="1" ht="13.5">
      <c r="B235" s="172"/>
      <c r="D235" s="173" t="s">
        <v>180</v>
      </c>
      <c r="E235" s="174" t="s">
        <v>5</v>
      </c>
      <c r="F235" s="175" t="s">
        <v>508</v>
      </c>
      <c r="H235" s="176">
        <v>44.44</v>
      </c>
      <c r="L235" s="172"/>
      <c r="M235" s="177"/>
      <c r="N235" s="178"/>
      <c r="O235" s="178"/>
      <c r="P235" s="178"/>
      <c r="Q235" s="178"/>
      <c r="R235" s="178"/>
      <c r="S235" s="178"/>
      <c r="T235" s="179"/>
      <c r="AT235" s="174" t="s">
        <v>180</v>
      </c>
      <c r="AU235" s="174" t="s">
        <v>90</v>
      </c>
      <c r="AV235" s="12" t="s">
        <v>90</v>
      </c>
      <c r="AW235" s="12" t="s">
        <v>42</v>
      </c>
      <c r="AX235" s="12" t="s">
        <v>87</v>
      </c>
      <c r="AY235" s="174" t="s">
        <v>170</v>
      </c>
    </row>
    <row r="236" spans="2:65" s="1" customFormat="1" ht="25.5" customHeight="1">
      <c r="B236" s="160"/>
      <c r="C236" s="161" t="s">
        <v>509</v>
      </c>
      <c r="D236" s="161" t="s">
        <v>173</v>
      </c>
      <c r="E236" s="162" t="s">
        <v>510</v>
      </c>
      <c r="F236" s="163" t="s">
        <v>511</v>
      </c>
      <c r="G236" s="164" t="s">
        <v>487</v>
      </c>
      <c r="H236" s="165">
        <v>17</v>
      </c>
      <c r="I236" s="166">
        <v>211</v>
      </c>
      <c r="J236" s="166">
        <f>ROUND(I236*H236,2)</f>
        <v>3587</v>
      </c>
      <c r="K236" s="163" t="s">
        <v>177</v>
      </c>
      <c r="L236" s="39"/>
      <c r="M236" s="167" t="s">
        <v>5</v>
      </c>
      <c r="N236" s="168" t="s">
        <v>50</v>
      </c>
      <c r="O236" s="169">
        <v>0.56000000000000005</v>
      </c>
      <c r="P236" s="169">
        <f>O236*H236</f>
        <v>9.5200000000000014</v>
      </c>
      <c r="Q236" s="169">
        <v>6.6E-3</v>
      </c>
      <c r="R236" s="169">
        <f>Q236*H236</f>
        <v>0.11219999999999999</v>
      </c>
      <c r="S236" s="169">
        <v>0</v>
      </c>
      <c r="T236" s="170">
        <f>S236*H236</f>
        <v>0</v>
      </c>
      <c r="AR236" s="24" t="s">
        <v>190</v>
      </c>
      <c r="AT236" s="24" t="s">
        <v>173</v>
      </c>
      <c r="AU236" s="24" t="s">
        <v>90</v>
      </c>
      <c r="AY236" s="24" t="s">
        <v>170</v>
      </c>
      <c r="BE236" s="171">
        <f>IF(N236="základní",J236,0)</f>
        <v>3587</v>
      </c>
      <c r="BF236" s="171">
        <f>IF(N236="snížená",J236,0)</f>
        <v>0</v>
      </c>
      <c r="BG236" s="171">
        <f>IF(N236="zákl. přenesená",J236,0)</f>
        <v>0</v>
      </c>
      <c r="BH236" s="171">
        <f>IF(N236="sníž. přenesená",J236,0)</f>
        <v>0</v>
      </c>
      <c r="BI236" s="171">
        <f>IF(N236="nulová",J236,0)</f>
        <v>0</v>
      </c>
      <c r="BJ236" s="24" t="s">
        <v>87</v>
      </c>
      <c r="BK236" s="171">
        <f>ROUND(I236*H236,2)</f>
        <v>3587</v>
      </c>
      <c r="BL236" s="24" t="s">
        <v>190</v>
      </c>
      <c r="BM236" s="24" t="s">
        <v>512</v>
      </c>
    </row>
    <row r="237" spans="2:65" s="12" customFormat="1" ht="13.5">
      <c r="B237" s="172"/>
      <c r="D237" s="173" t="s">
        <v>180</v>
      </c>
      <c r="E237" s="174" t="s">
        <v>5</v>
      </c>
      <c r="F237" s="175" t="s">
        <v>225</v>
      </c>
      <c r="H237" s="176">
        <v>17</v>
      </c>
      <c r="L237" s="172"/>
      <c r="M237" s="177"/>
      <c r="N237" s="178"/>
      <c r="O237" s="178"/>
      <c r="P237" s="178"/>
      <c r="Q237" s="178"/>
      <c r="R237" s="178"/>
      <c r="S237" s="178"/>
      <c r="T237" s="179"/>
      <c r="AT237" s="174" t="s">
        <v>180</v>
      </c>
      <c r="AU237" s="174" t="s">
        <v>90</v>
      </c>
      <c r="AV237" s="12" t="s">
        <v>90</v>
      </c>
      <c r="AW237" s="12" t="s">
        <v>42</v>
      </c>
      <c r="AX237" s="12" t="s">
        <v>87</v>
      </c>
      <c r="AY237" s="174" t="s">
        <v>170</v>
      </c>
    </row>
    <row r="238" spans="2:65" s="1" customFormat="1" ht="16.5" customHeight="1">
      <c r="B238" s="160"/>
      <c r="C238" s="193" t="s">
        <v>513</v>
      </c>
      <c r="D238" s="193" t="s">
        <v>452</v>
      </c>
      <c r="E238" s="194" t="s">
        <v>514</v>
      </c>
      <c r="F238" s="195" t="s">
        <v>515</v>
      </c>
      <c r="G238" s="196" t="s">
        <v>516</v>
      </c>
      <c r="H238" s="197">
        <v>17.170000000000002</v>
      </c>
      <c r="I238" s="198">
        <v>420</v>
      </c>
      <c r="J238" s="198">
        <f>ROUND(I238*H238,2)</f>
        <v>7211.4</v>
      </c>
      <c r="K238" s="195" t="s">
        <v>5</v>
      </c>
      <c r="L238" s="199"/>
      <c r="M238" s="200" t="s">
        <v>5</v>
      </c>
      <c r="N238" s="201" t="s">
        <v>50</v>
      </c>
      <c r="O238" s="169">
        <v>0</v>
      </c>
      <c r="P238" s="169">
        <f>O238*H238</f>
        <v>0</v>
      </c>
      <c r="Q238" s="169">
        <v>0</v>
      </c>
      <c r="R238" s="169">
        <f>Q238*H238</f>
        <v>0</v>
      </c>
      <c r="S238" s="169">
        <v>0</v>
      </c>
      <c r="T238" s="170">
        <f>S238*H238</f>
        <v>0</v>
      </c>
      <c r="AR238" s="24" t="s">
        <v>207</v>
      </c>
      <c r="AT238" s="24" t="s">
        <v>452</v>
      </c>
      <c r="AU238" s="24" t="s">
        <v>90</v>
      </c>
      <c r="AY238" s="24" t="s">
        <v>170</v>
      </c>
      <c r="BE238" s="171">
        <f>IF(N238="základní",J238,0)</f>
        <v>7211.4</v>
      </c>
      <c r="BF238" s="171">
        <f>IF(N238="snížená",J238,0)</f>
        <v>0</v>
      </c>
      <c r="BG238" s="171">
        <f>IF(N238="zákl. přenesená",J238,0)</f>
        <v>0</v>
      </c>
      <c r="BH238" s="171">
        <f>IF(N238="sníž. přenesená",J238,0)</f>
        <v>0</v>
      </c>
      <c r="BI238" s="171">
        <f>IF(N238="nulová",J238,0)</f>
        <v>0</v>
      </c>
      <c r="BJ238" s="24" t="s">
        <v>87</v>
      </c>
      <c r="BK238" s="171">
        <f>ROUND(I238*H238,2)</f>
        <v>7211.4</v>
      </c>
      <c r="BL238" s="24" t="s">
        <v>190</v>
      </c>
      <c r="BM238" s="24" t="s">
        <v>517</v>
      </c>
    </row>
    <row r="239" spans="2:65" s="12" customFormat="1" ht="13.5">
      <c r="B239" s="172"/>
      <c r="D239" s="173" t="s">
        <v>180</v>
      </c>
      <c r="E239" s="174" t="s">
        <v>5</v>
      </c>
      <c r="F239" s="175" t="s">
        <v>518</v>
      </c>
      <c r="H239" s="176">
        <v>17.170000000000002</v>
      </c>
      <c r="L239" s="172"/>
      <c r="M239" s="177"/>
      <c r="N239" s="178"/>
      <c r="O239" s="178"/>
      <c r="P239" s="178"/>
      <c r="Q239" s="178"/>
      <c r="R239" s="178"/>
      <c r="S239" s="178"/>
      <c r="T239" s="179"/>
      <c r="AT239" s="174" t="s">
        <v>180</v>
      </c>
      <c r="AU239" s="174" t="s">
        <v>90</v>
      </c>
      <c r="AV239" s="12" t="s">
        <v>90</v>
      </c>
      <c r="AW239" s="12" t="s">
        <v>42</v>
      </c>
      <c r="AX239" s="12" t="s">
        <v>87</v>
      </c>
      <c r="AY239" s="174" t="s">
        <v>170</v>
      </c>
    </row>
    <row r="240" spans="2:65" s="11" customFormat="1" ht="29.85" customHeight="1">
      <c r="B240" s="148"/>
      <c r="D240" s="149" t="s">
        <v>78</v>
      </c>
      <c r="E240" s="158" t="s">
        <v>169</v>
      </c>
      <c r="F240" s="158" t="s">
        <v>519</v>
      </c>
      <c r="J240" s="159">
        <f>BK240</f>
        <v>1839777.06</v>
      </c>
      <c r="L240" s="148"/>
      <c r="M240" s="152"/>
      <c r="N240" s="153"/>
      <c r="O240" s="153"/>
      <c r="P240" s="154">
        <f>SUM(P241:P262)</f>
        <v>428.16900000000004</v>
      </c>
      <c r="Q240" s="153"/>
      <c r="R240" s="154">
        <f>SUM(R241:R262)</f>
        <v>0</v>
      </c>
      <c r="S240" s="153"/>
      <c r="T240" s="155">
        <f>SUM(T241:T262)</f>
        <v>0</v>
      </c>
      <c r="AR240" s="149" t="s">
        <v>87</v>
      </c>
      <c r="AT240" s="156" t="s">
        <v>78</v>
      </c>
      <c r="AU240" s="156" t="s">
        <v>87</v>
      </c>
      <c r="AY240" s="149" t="s">
        <v>170</v>
      </c>
      <c r="BK240" s="157">
        <f>SUM(BK241:BK262)</f>
        <v>1839777.06</v>
      </c>
    </row>
    <row r="241" spans="2:65" s="1" customFormat="1" ht="25.5" customHeight="1">
      <c r="B241" s="160"/>
      <c r="C241" s="161" t="s">
        <v>520</v>
      </c>
      <c r="D241" s="161" t="s">
        <v>173</v>
      </c>
      <c r="E241" s="162" t="s">
        <v>521</v>
      </c>
      <c r="F241" s="163" t="s">
        <v>522</v>
      </c>
      <c r="G241" s="164" t="s">
        <v>257</v>
      </c>
      <c r="H241" s="165">
        <v>907</v>
      </c>
      <c r="I241" s="166">
        <v>141</v>
      </c>
      <c r="J241" s="166">
        <f>ROUND(I241*H241,2)</f>
        <v>127887</v>
      </c>
      <c r="K241" s="163" t="s">
        <v>177</v>
      </c>
      <c r="L241" s="39"/>
      <c r="M241" s="167" t="s">
        <v>5</v>
      </c>
      <c r="N241" s="168" t="s">
        <v>50</v>
      </c>
      <c r="O241" s="169">
        <v>2.9000000000000001E-2</v>
      </c>
      <c r="P241" s="169">
        <f>O241*H241</f>
        <v>26.303000000000001</v>
      </c>
      <c r="Q241" s="169">
        <v>0</v>
      </c>
      <c r="R241" s="169">
        <f>Q241*H241</f>
        <v>0</v>
      </c>
      <c r="S241" s="169">
        <v>0</v>
      </c>
      <c r="T241" s="170">
        <f>S241*H241</f>
        <v>0</v>
      </c>
      <c r="AR241" s="24" t="s">
        <v>190</v>
      </c>
      <c r="AT241" s="24" t="s">
        <v>173</v>
      </c>
      <c r="AU241" s="24" t="s">
        <v>90</v>
      </c>
      <c r="AY241" s="24" t="s">
        <v>170</v>
      </c>
      <c r="BE241" s="171">
        <f>IF(N241="základní",J241,0)</f>
        <v>127887</v>
      </c>
      <c r="BF241" s="171">
        <f>IF(N241="snížená",J241,0)</f>
        <v>0</v>
      </c>
      <c r="BG241" s="171">
        <f>IF(N241="zákl. přenesená",J241,0)</f>
        <v>0</v>
      </c>
      <c r="BH241" s="171">
        <f>IF(N241="sníž. přenesená",J241,0)</f>
        <v>0</v>
      </c>
      <c r="BI241" s="171">
        <f>IF(N241="nulová",J241,0)</f>
        <v>0</v>
      </c>
      <c r="BJ241" s="24" t="s">
        <v>87</v>
      </c>
      <c r="BK241" s="171">
        <f>ROUND(I241*H241,2)</f>
        <v>127887</v>
      </c>
      <c r="BL241" s="24" t="s">
        <v>190</v>
      </c>
      <c r="BM241" s="24" t="s">
        <v>523</v>
      </c>
    </row>
    <row r="242" spans="2:65" s="12" customFormat="1" ht="13.5">
      <c r="B242" s="172"/>
      <c r="D242" s="173" t="s">
        <v>180</v>
      </c>
      <c r="E242" s="174" t="s">
        <v>5</v>
      </c>
      <c r="F242" s="175" t="s">
        <v>259</v>
      </c>
      <c r="H242" s="176">
        <v>907</v>
      </c>
      <c r="L242" s="172"/>
      <c r="M242" s="177"/>
      <c r="N242" s="178"/>
      <c r="O242" s="178"/>
      <c r="P242" s="178"/>
      <c r="Q242" s="178"/>
      <c r="R242" s="178"/>
      <c r="S242" s="178"/>
      <c r="T242" s="179"/>
      <c r="AT242" s="174" t="s">
        <v>180</v>
      </c>
      <c r="AU242" s="174" t="s">
        <v>90</v>
      </c>
      <c r="AV242" s="12" t="s">
        <v>90</v>
      </c>
      <c r="AW242" s="12" t="s">
        <v>42</v>
      </c>
      <c r="AX242" s="12" t="s">
        <v>87</v>
      </c>
      <c r="AY242" s="174" t="s">
        <v>170</v>
      </c>
    </row>
    <row r="243" spans="2:65" s="1" customFormat="1" ht="25.5" customHeight="1">
      <c r="B243" s="160"/>
      <c r="C243" s="161" t="s">
        <v>524</v>
      </c>
      <c r="D243" s="161" t="s">
        <v>173</v>
      </c>
      <c r="E243" s="162" t="s">
        <v>525</v>
      </c>
      <c r="F243" s="163" t="s">
        <v>526</v>
      </c>
      <c r="G243" s="164" t="s">
        <v>257</v>
      </c>
      <c r="H243" s="165">
        <v>325</v>
      </c>
      <c r="I243" s="166">
        <v>209</v>
      </c>
      <c r="J243" s="166">
        <f>ROUND(I243*H243,2)</f>
        <v>67925</v>
      </c>
      <c r="K243" s="163" t="s">
        <v>177</v>
      </c>
      <c r="L243" s="39"/>
      <c r="M243" s="167" t="s">
        <v>5</v>
      </c>
      <c r="N243" s="168" t="s">
        <v>50</v>
      </c>
      <c r="O243" s="169">
        <v>4.1000000000000002E-2</v>
      </c>
      <c r="P243" s="169">
        <f>O243*H243</f>
        <v>13.325000000000001</v>
      </c>
      <c r="Q243" s="169">
        <v>0</v>
      </c>
      <c r="R243" s="169">
        <f>Q243*H243</f>
        <v>0</v>
      </c>
      <c r="S243" s="169">
        <v>0</v>
      </c>
      <c r="T243" s="170">
        <f>S243*H243</f>
        <v>0</v>
      </c>
      <c r="AR243" s="24" t="s">
        <v>190</v>
      </c>
      <c r="AT243" s="24" t="s">
        <v>173</v>
      </c>
      <c r="AU243" s="24" t="s">
        <v>90</v>
      </c>
      <c r="AY243" s="24" t="s">
        <v>170</v>
      </c>
      <c r="BE243" s="171">
        <f>IF(N243="základní",J243,0)</f>
        <v>67925</v>
      </c>
      <c r="BF243" s="171">
        <f>IF(N243="snížená",J243,0)</f>
        <v>0</v>
      </c>
      <c r="BG243" s="171">
        <f>IF(N243="zákl. přenesená",J243,0)</f>
        <v>0</v>
      </c>
      <c r="BH243" s="171">
        <f>IF(N243="sníž. přenesená",J243,0)</f>
        <v>0</v>
      </c>
      <c r="BI243" s="171">
        <f>IF(N243="nulová",J243,0)</f>
        <v>0</v>
      </c>
      <c r="BJ243" s="24" t="s">
        <v>87</v>
      </c>
      <c r="BK243" s="171">
        <f>ROUND(I243*H243,2)</f>
        <v>67925</v>
      </c>
      <c r="BL243" s="24" t="s">
        <v>190</v>
      </c>
      <c r="BM243" s="24" t="s">
        <v>527</v>
      </c>
    </row>
    <row r="244" spans="2:65" s="12" customFormat="1" ht="13.5">
      <c r="B244" s="172"/>
      <c r="D244" s="173" t="s">
        <v>180</v>
      </c>
      <c r="E244" s="174" t="s">
        <v>5</v>
      </c>
      <c r="F244" s="175" t="s">
        <v>263</v>
      </c>
      <c r="H244" s="176">
        <v>325</v>
      </c>
      <c r="L244" s="172"/>
      <c r="M244" s="177"/>
      <c r="N244" s="178"/>
      <c r="O244" s="178"/>
      <c r="P244" s="178"/>
      <c r="Q244" s="178"/>
      <c r="R244" s="178"/>
      <c r="S244" s="178"/>
      <c r="T244" s="179"/>
      <c r="AT244" s="174" t="s">
        <v>180</v>
      </c>
      <c r="AU244" s="174" t="s">
        <v>90</v>
      </c>
      <c r="AV244" s="12" t="s">
        <v>90</v>
      </c>
      <c r="AW244" s="12" t="s">
        <v>42</v>
      </c>
      <c r="AX244" s="12" t="s">
        <v>87</v>
      </c>
      <c r="AY244" s="174" t="s">
        <v>170</v>
      </c>
    </row>
    <row r="245" spans="2:65" s="1" customFormat="1" ht="25.5" customHeight="1">
      <c r="B245" s="160"/>
      <c r="C245" s="161" t="s">
        <v>528</v>
      </c>
      <c r="D245" s="161" t="s">
        <v>173</v>
      </c>
      <c r="E245" s="162" t="s">
        <v>529</v>
      </c>
      <c r="F245" s="163" t="s">
        <v>530</v>
      </c>
      <c r="G245" s="164" t="s">
        <v>257</v>
      </c>
      <c r="H245" s="165">
        <v>907</v>
      </c>
      <c r="I245" s="166">
        <v>226</v>
      </c>
      <c r="J245" s="166">
        <f>ROUND(I245*H245,2)</f>
        <v>204982</v>
      </c>
      <c r="K245" s="163" t="s">
        <v>177</v>
      </c>
      <c r="L245" s="39"/>
      <c r="M245" s="167" t="s">
        <v>5</v>
      </c>
      <c r="N245" s="168" t="s">
        <v>50</v>
      </c>
      <c r="O245" s="169">
        <v>2.8000000000000001E-2</v>
      </c>
      <c r="P245" s="169">
        <f>O245*H245</f>
        <v>25.396000000000001</v>
      </c>
      <c r="Q245" s="169">
        <v>0</v>
      </c>
      <c r="R245" s="169">
        <f>Q245*H245</f>
        <v>0</v>
      </c>
      <c r="S245" s="169">
        <v>0</v>
      </c>
      <c r="T245" s="170">
        <f>S245*H245</f>
        <v>0</v>
      </c>
      <c r="AR245" s="24" t="s">
        <v>190</v>
      </c>
      <c r="AT245" s="24" t="s">
        <v>173</v>
      </c>
      <c r="AU245" s="24" t="s">
        <v>90</v>
      </c>
      <c r="AY245" s="24" t="s">
        <v>170</v>
      </c>
      <c r="BE245" s="171">
        <f>IF(N245="základní",J245,0)</f>
        <v>204982</v>
      </c>
      <c r="BF245" s="171">
        <f>IF(N245="snížená",J245,0)</f>
        <v>0</v>
      </c>
      <c r="BG245" s="171">
        <f>IF(N245="zákl. přenesená",J245,0)</f>
        <v>0</v>
      </c>
      <c r="BH245" s="171">
        <f>IF(N245="sníž. přenesená",J245,0)</f>
        <v>0</v>
      </c>
      <c r="BI245" s="171">
        <f>IF(N245="nulová",J245,0)</f>
        <v>0</v>
      </c>
      <c r="BJ245" s="24" t="s">
        <v>87</v>
      </c>
      <c r="BK245" s="171">
        <f>ROUND(I245*H245,2)</f>
        <v>204982</v>
      </c>
      <c r="BL245" s="24" t="s">
        <v>190</v>
      </c>
      <c r="BM245" s="24" t="s">
        <v>531</v>
      </c>
    </row>
    <row r="246" spans="2:65" s="12" customFormat="1" ht="13.5">
      <c r="B246" s="172"/>
      <c r="D246" s="173" t="s">
        <v>180</v>
      </c>
      <c r="E246" s="174" t="s">
        <v>5</v>
      </c>
      <c r="F246" s="175" t="s">
        <v>259</v>
      </c>
      <c r="H246" s="176">
        <v>907</v>
      </c>
      <c r="L246" s="172"/>
      <c r="M246" s="177"/>
      <c r="N246" s="178"/>
      <c r="O246" s="178"/>
      <c r="P246" s="178"/>
      <c r="Q246" s="178"/>
      <c r="R246" s="178"/>
      <c r="S246" s="178"/>
      <c r="T246" s="179"/>
      <c r="AT246" s="174" t="s">
        <v>180</v>
      </c>
      <c r="AU246" s="174" t="s">
        <v>90</v>
      </c>
      <c r="AV246" s="12" t="s">
        <v>90</v>
      </c>
      <c r="AW246" s="12" t="s">
        <v>42</v>
      </c>
      <c r="AX246" s="12" t="s">
        <v>87</v>
      </c>
      <c r="AY246" s="174" t="s">
        <v>170</v>
      </c>
    </row>
    <row r="247" spans="2:65" s="1" customFormat="1" ht="38.25" customHeight="1">
      <c r="B247" s="160"/>
      <c r="C247" s="161" t="s">
        <v>532</v>
      </c>
      <c r="D247" s="161" t="s">
        <v>173</v>
      </c>
      <c r="E247" s="162" t="s">
        <v>533</v>
      </c>
      <c r="F247" s="163" t="s">
        <v>534</v>
      </c>
      <c r="G247" s="164" t="s">
        <v>257</v>
      </c>
      <c r="H247" s="165">
        <v>907</v>
      </c>
      <c r="I247" s="166">
        <v>277</v>
      </c>
      <c r="J247" s="166">
        <f>ROUND(I247*H247,2)</f>
        <v>251239</v>
      </c>
      <c r="K247" s="163" t="s">
        <v>177</v>
      </c>
      <c r="L247" s="39"/>
      <c r="M247" s="167" t="s">
        <v>5</v>
      </c>
      <c r="N247" s="168" t="s">
        <v>50</v>
      </c>
      <c r="O247" s="169">
        <v>5.6000000000000001E-2</v>
      </c>
      <c r="P247" s="169">
        <f>O247*H247</f>
        <v>50.792000000000002</v>
      </c>
      <c r="Q247" s="169">
        <v>0</v>
      </c>
      <c r="R247" s="169">
        <f>Q247*H247</f>
        <v>0</v>
      </c>
      <c r="S247" s="169">
        <v>0</v>
      </c>
      <c r="T247" s="170">
        <f>S247*H247</f>
        <v>0</v>
      </c>
      <c r="AR247" s="24" t="s">
        <v>190</v>
      </c>
      <c r="AT247" s="24" t="s">
        <v>173</v>
      </c>
      <c r="AU247" s="24" t="s">
        <v>90</v>
      </c>
      <c r="AY247" s="24" t="s">
        <v>170</v>
      </c>
      <c r="BE247" s="171">
        <f>IF(N247="základní",J247,0)</f>
        <v>251239</v>
      </c>
      <c r="BF247" s="171">
        <f>IF(N247="snížená",J247,0)</f>
        <v>0</v>
      </c>
      <c r="BG247" s="171">
        <f>IF(N247="zákl. přenesená",J247,0)</f>
        <v>0</v>
      </c>
      <c r="BH247" s="171">
        <f>IF(N247="sníž. přenesená",J247,0)</f>
        <v>0</v>
      </c>
      <c r="BI247" s="171">
        <f>IF(N247="nulová",J247,0)</f>
        <v>0</v>
      </c>
      <c r="BJ247" s="24" t="s">
        <v>87</v>
      </c>
      <c r="BK247" s="171">
        <f>ROUND(I247*H247,2)</f>
        <v>251239</v>
      </c>
      <c r="BL247" s="24" t="s">
        <v>190</v>
      </c>
      <c r="BM247" s="24" t="s">
        <v>535</v>
      </c>
    </row>
    <row r="248" spans="2:65" s="12" customFormat="1" ht="13.5">
      <c r="B248" s="172"/>
      <c r="D248" s="173" t="s">
        <v>180</v>
      </c>
      <c r="E248" s="174" t="s">
        <v>5</v>
      </c>
      <c r="F248" s="175" t="s">
        <v>259</v>
      </c>
      <c r="H248" s="176">
        <v>907</v>
      </c>
      <c r="L248" s="172"/>
      <c r="M248" s="177"/>
      <c r="N248" s="178"/>
      <c r="O248" s="178"/>
      <c r="P248" s="178"/>
      <c r="Q248" s="178"/>
      <c r="R248" s="178"/>
      <c r="S248" s="178"/>
      <c r="T248" s="179"/>
      <c r="AT248" s="174" t="s">
        <v>180</v>
      </c>
      <c r="AU248" s="174" t="s">
        <v>90</v>
      </c>
      <c r="AV248" s="12" t="s">
        <v>90</v>
      </c>
      <c r="AW248" s="12" t="s">
        <v>42</v>
      </c>
      <c r="AX248" s="12" t="s">
        <v>87</v>
      </c>
      <c r="AY248" s="174" t="s">
        <v>170</v>
      </c>
    </row>
    <row r="249" spans="2:65" s="1" customFormat="1" ht="38.25" customHeight="1">
      <c r="B249" s="160"/>
      <c r="C249" s="161" t="s">
        <v>536</v>
      </c>
      <c r="D249" s="161" t="s">
        <v>173</v>
      </c>
      <c r="E249" s="162" t="s">
        <v>537</v>
      </c>
      <c r="F249" s="163" t="s">
        <v>538</v>
      </c>
      <c r="G249" s="164" t="s">
        <v>257</v>
      </c>
      <c r="H249" s="165">
        <v>325</v>
      </c>
      <c r="I249" s="166">
        <v>550</v>
      </c>
      <c r="J249" s="166">
        <f>ROUND(I249*H249,2)</f>
        <v>178750</v>
      </c>
      <c r="K249" s="163" t="s">
        <v>177</v>
      </c>
      <c r="L249" s="39"/>
      <c r="M249" s="167" t="s">
        <v>5</v>
      </c>
      <c r="N249" s="168" t="s">
        <v>50</v>
      </c>
      <c r="O249" s="169">
        <v>9.9000000000000005E-2</v>
      </c>
      <c r="P249" s="169">
        <f>O249*H249</f>
        <v>32.175000000000004</v>
      </c>
      <c r="Q249" s="169">
        <v>0</v>
      </c>
      <c r="R249" s="169">
        <f>Q249*H249</f>
        <v>0</v>
      </c>
      <c r="S249" s="169">
        <v>0</v>
      </c>
      <c r="T249" s="170">
        <f>S249*H249</f>
        <v>0</v>
      </c>
      <c r="AR249" s="24" t="s">
        <v>190</v>
      </c>
      <c r="AT249" s="24" t="s">
        <v>173</v>
      </c>
      <c r="AU249" s="24" t="s">
        <v>90</v>
      </c>
      <c r="AY249" s="24" t="s">
        <v>170</v>
      </c>
      <c r="BE249" s="171">
        <f>IF(N249="základní",J249,0)</f>
        <v>178750</v>
      </c>
      <c r="BF249" s="171">
        <f>IF(N249="snížená",J249,0)</f>
        <v>0</v>
      </c>
      <c r="BG249" s="171">
        <f>IF(N249="zákl. přenesená",J249,0)</f>
        <v>0</v>
      </c>
      <c r="BH249" s="171">
        <f>IF(N249="sníž. přenesená",J249,0)</f>
        <v>0</v>
      </c>
      <c r="BI249" s="171">
        <f>IF(N249="nulová",J249,0)</f>
        <v>0</v>
      </c>
      <c r="BJ249" s="24" t="s">
        <v>87</v>
      </c>
      <c r="BK249" s="171">
        <f>ROUND(I249*H249,2)</f>
        <v>178750</v>
      </c>
      <c r="BL249" s="24" t="s">
        <v>190</v>
      </c>
      <c r="BM249" s="24" t="s">
        <v>539</v>
      </c>
    </row>
    <row r="250" spans="2:65" s="12" customFormat="1" ht="13.5">
      <c r="B250" s="172"/>
      <c r="D250" s="173" t="s">
        <v>180</v>
      </c>
      <c r="E250" s="174" t="s">
        <v>5</v>
      </c>
      <c r="F250" s="175" t="s">
        <v>263</v>
      </c>
      <c r="H250" s="176">
        <v>325</v>
      </c>
      <c r="L250" s="172"/>
      <c r="M250" s="177"/>
      <c r="N250" s="178"/>
      <c r="O250" s="178"/>
      <c r="P250" s="178"/>
      <c r="Q250" s="178"/>
      <c r="R250" s="178"/>
      <c r="S250" s="178"/>
      <c r="T250" s="179"/>
      <c r="AT250" s="174" t="s">
        <v>180</v>
      </c>
      <c r="AU250" s="174" t="s">
        <v>90</v>
      </c>
      <c r="AV250" s="12" t="s">
        <v>90</v>
      </c>
      <c r="AW250" s="12" t="s">
        <v>42</v>
      </c>
      <c r="AX250" s="12" t="s">
        <v>87</v>
      </c>
      <c r="AY250" s="174" t="s">
        <v>170</v>
      </c>
    </row>
    <row r="251" spans="2:65" s="1" customFormat="1" ht="25.5" customHeight="1">
      <c r="B251" s="160"/>
      <c r="C251" s="161" t="s">
        <v>540</v>
      </c>
      <c r="D251" s="161" t="s">
        <v>173</v>
      </c>
      <c r="E251" s="162" t="s">
        <v>541</v>
      </c>
      <c r="F251" s="163" t="s">
        <v>542</v>
      </c>
      <c r="G251" s="164" t="s">
        <v>257</v>
      </c>
      <c r="H251" s="165">
        <v>325</v>
      </c>
      <c r="I251" s="166">
        <v>16.399999999999999</v>
      </c>
      <c r="J251" s="166">
        <f>ROUND(I251*H251,2)</f>
        <v>5330</v>
      </c>
      <c r="K251" s="163" t="s">
        <v>177</v>
      </c>
      <c r="L251" s="39"/>
      <c r="M251" s="167" t="s">
        <v>5</v>
      </c>
      <c r="N251" s="168" t="s">
        <v>50</v>
      </c>
      <c r="O251" s="169">
        <v>4.0000000000000001E-3</v>
      </c>
      <c r="P251" s="169">
        <f>O251*H251</f>
        <v>1.3</v>
      </c>
      <c r="Q251" s="169">
        <v>0</v>
      </c>
      <c r="R251" s="169">
        <f>Q251*H251</f>
        <v>0</v>
      </c>
      <c r="S251" s="169">
        <v>0</v>
      </c>
      <c r="T251" s="170">
        <f>S251*H251</f>
        <v>0</v>
      </c>
      <c r="AR251" s="24" t="s">
        <v>190</v>
      </c>
      <c r="AT251" s="24" t="s">
        <v>173</v>
      </c>
      <c r="AU251" s="24" t="s">
        <v>90</v>
      </c>
      <c r="AY251" s="24" t="s">
        <v>170</v>
      </c>
      <c r="BE251" s="171">
        <f>IF(N251="základní",J251,0)</f>
        <v>5330</v>
      </c>
      <c r="BF251" s="171">
        <f>IF(N251="snížená",J251,0)</f>
        <v>0</v>
      </c>
      <c r="BG251" s="171">
        <f>IF(N251="zákl. přenesená",J251,0)</f>
        <v>0</v>
      </c>
      <c r="BH251" s="171">
        <f>IF(N251="sníž. přenesená",J251,0)</f>
        <v>0</v>
      </c>
      <c r="BI251" s="171">
        <f>IF(N251="nulová",J251,0)</f>
        <v>0</v>
      </c>
      <c r="BJ251" s="24" t="s">
        <v>87</v>
      </c>
      <c r="BK251" s="171">
        <f>ROUND(I251*H251,2)</f>
        <v>5330</v>
      </c>
      <c r="BL251" s="24" t="s">
        <v>190</v>
      </c>
      <c r="BM251" s="24" t="s">
        <v>543</v>
      </c>
    </row>
    <row r="252" spans="2:65" s="12" customFormat="1" ht="13.5">
      <c r="B252" s="172"/>
      <c r="D252" s="173" t="s">
        <v>180</v>
      </c>
      <c r="E252" s="174" t="s">
        <v>5</v>
      </c>
      <c r="F252" s="175" t="s">
        <v>263</v>
      </c>
      <c r="H252" s="176">
        <v>325</v>
      </c>
      <c r="L252" s="172"/>
      <c r="M252" s="177"/>
      <c r="N252" s="178"/>
      <c r="O252" s="178"/>
      <c r="P252" s="178"/>
      <c r="Q252" s="178"/>
      <c r="R252" s="178"/>
      <c r="S252" s="178"/>
      <c r="T252" s="179"/>
      <c r="AT252" s="174" t="s">
        <v>180</v>
      </c>
      <c r="AU252" s="174" t="s">
        <v>90</v>
      </c>
      <c r="AV252" s="12" t="s">
        <v>90</v>
      </c>
      <c r="AW252" s="12" t="s">
        <v>42</v>
      </c>
      <c r="AX252" s="12" t="s">
        <v>87</v>
      </c>
      <c r="AY252" s="174" t="s">
        <v>170</v>
      </c>
    </row>
    <row r="253" spans="2:65" s="1" customFormat="1" ht="25.5" customHeight="1">
      <c r="B253" s="160"/>
      <c r="C253" s="161" t="s">
        <v>544</v>
      </c>
      <c r="D253" s="161" t="s">
        <v>173</v>
      </c>
      <c r="E253" s="162" t="s">
        <v>545</v>
      </c>
      <c r="F253" s="163" t="s">
        <v>546</v>
      </c>
      <c r="G253" s="164" t="s">
        <v>257</v>
      </c>
      <c r="H253" s="165">
        <v>3671</v>
      </c>
      <c r="I253" s="166">
        <v>6.86</v>
      </c>
      <c r="J253" s="166">
        <f>ROUND(I253*H253,2)</f>
        <v>25183.06</v>
      </c>
      <c r="K253" s="163" t="s">
        <v>177</v>
      </c>
      <c r="L253" s="39"/>
      <c r="M253" s="167" t="s">
        <v>5</v>
      </c>
      <c r="N253" s="168" t="s">
        <v>50</v>
      </c>
      <c r="O253" s="169">
        <v>2E-3</v>
      </c>
      <c r="P253" s="169">
        <f>O253*H253</f>
        <v>7.3420000000000005</v>
      </c>
      <c r="Q253" s="169">
        <v>0</v>
      </c>
      <c r="R253" s="169">
        <f>Q253*H253</f>
        <v>0</v>
      </c>
      <c r="S253" s="169">
        <v>0</v>
      </c>
      <c r="T253" s="170">
        <f>S253*H253</f>
        <v>0</v>
      </c>
      <c r="AR253" s="24" t="s">
        <v>190</v>
      </c>
      <c r="AT253" s="24" t="s">
        <v>173</v>
      </c>
      <c r="AU253" s="24" t="s">
        <v>90</v>
      </c>
      <c r="AY253" s="24" t="s">
        <v>170</v>
      </c>
      <c r="BE253" s="171">
        <f>IF(N253="základní",J253,0)</f>
        <v>25183.06</v>
      </c>
      <c r="BF253" s="171">
        <f>IF(N253="snížená",J253,0)</f>
        <v>0</v>
      </c>
      <c r="BG253" s="171">
        <f>IF(N253="zákl. přenesená",J253,0)</f>
        <v>0</v>
      </c>
      <c r="BH253" s="171">
        <f>IF(N253="sníž. přenesená",J253,0)</f>
        <v>0</v>
      </c>
      <c r="BI253" s="171">
        <f>IF(N253="nulová",J253,0)</f>
        <v>0</v>
      </c>
      <c r="BJ253" s="24" t="s">
        <v>87</v>
      </c>
      <c r="BK253" s="171">
        <f>ROUND(I253*H253,2)</f>
        <v>25183.06</v>
      </c>
      <c r="BL253" s="24" t="s">
        <v>190</v>
      </c>
      <c r="BM253" s="24" t="s">
        <v>547</v>
      </c>
    </row>
    <row r="254" spans="2:65" s="12" customFormat="1" ht="13.5">
      <c r="B254" s="172"/>
      <c r="D254" s="173" t="s">
        <v>180</v>
      </c>
      <c r="E254" s="174" t="s">
        <v>5</v>
      </c>
      <c r="F254" s="175" t="s">
        <v>267</v>
      </c>
      <c r="H254" s="176">
        <v>1486</v>
      </c>
      <c r="L254" s="172"/>
      <c r="M254" s="177"/>
      <c r="N254" s="178"/>
      <c r="O254" s="178"/>
      <c r="P254" s="178"/>
      <c r="Q254" s="178"/>
      <c r="R254" s="178"/>
      <c r="S254" s="178"/>
      <c r="T254" s="179"/>
      <c r="AT254" s="174" t="s">
        <v>180</v>
      </c>
      <c r="AU254" s="174" t="s">
        <v>90</v>
      </c>
      <c r="AV254" s="12" t="s">
        <v>90</v>
      </c>
      <c r="AW254" s="12" t="s">
        <v>42</v>
      </c>
      <c r="AX254" s="12" t="s">
        <v>79</v>
      </c>
      <c r="AY254" s="174" t="s">
        <v>170</v>
      </c>
    </row>
    <row r="255" spans="2:65" s="12" customFormat="1" ht="13.5">
      <c r="B255" s="172"/>
      <c r="D255" s="173" t="s">
        <v>180</v>
      </c>
      <c r="E255" s="174" t="s">
        <v>5</v>
      </c>
      <c r="F255" s="175" t="s">
        <v>548</v>
      </c>
      <c r="H255" s="176">
        <v>2185</v>
      </c>
      <c r="L255" s="172"/>
      <c r="M255" s="177"/>
      <c r="N255" s="178"/>
      <c r="O255" s="178"/>
      <c r="P255" s="178"/>
      <c r="Q255" s="178"/>
      <c r="R255" s="178"/>
      <c r="S255" s="178"/>
      <c r="T255" s="179"/>
      <c r="AT255" s="174" t="s">
        <v>180</v>
      </c>
      <c r="AU255" s="174" t="s">
        <v>90</v>
      </c>
      <c r="AV255" s="12" t="s">
        <v>90</v>
      </c>
      <c r="AW255" s="12" t="s">
        <v>42</v>
      </c>
      <c r="AX255" s="12" t="s">
        <v>79</v>
      </c>
      <c r="AY255" s="174" t="s">
        <v>170</v>
      </c>
    </row>
    <row r="256" spans="2:65" s="13" customFormat="1" ht="13.5">
      <c r="B256" s="186"/>
      <c r="D256" s="173" t="s">
        <v>180</v>
      </c>
      <c r="E256" s="187" t="s">
        <v>5</v>
      </c>
      <c r="F256" s="188" t="s">
        <v>269</v>
      </c>
      <c r="H256" s="189">
        <v>3671</v>
      </c>
      <c r="L256" s="186"/>
      <c r="M256" s="190"/>
      <c r="N256" s="191"/>
      <c r="O256" s="191"/>
      <c r="P256" s="191"/>
      <c r="Q256" s="191"/>
      <c r="R256" s="191"/>
      <c r="S256" s="191"/>
      <c r="T256" s="192"/>
      <c r="AT256" s="187" t="s">
        <v>180</v>
      </c>
      <c r="AU256" s="187" t="s">
        <v>90</v>
      </c>
      <c r="AV256" s="13" t="s">
        <v>190</v>
      </c>
      <c r="AW256" s="13" t="s">
        <v>42</v>
      </c>
      <c r="AX256" s="13" t="s">
        <v>87</v>
      </c>
      <c r="AY256" s="187" t="s">
        <v>170</v>
      </c>
    </row>
    <row r="257" spans="2:65" s="1" customFormat="1" ht="38.25" customHeight="1">
      <c r="B257" s="160"/>
      <c r="C257" s="161" t="s">
        <v>549</v>
      </c>
      <c r="D257" s="161" t="s">
        <v>173</v>
      </c>
      <c r="E257" s="162" t="s">
        <v>550</v>
      </c>
      <c r="F257" s="163" t="s">
        <v>551</v>
      </c>
      <c r="G257" s="164" t="s">
        <v>257</v>
      </c>
      <c r="H257" s="165">
        <v>3671</v>
      </c>
      <c r="I257" s="166">
        <v>236</v>
      </c>
      <c r="J257" s="166">
        <f>ROUND(I257*H257,2)</f>
        <v>866356</v>
      </c>
      <c r="K257" s="163" t="s">
        <v>177</v>
      </c>
      <c r="L257" s="39"/>
      <c r="M257" s="167" t="s">
        <v>5</v>
      </c>
      <c r="N257" s="168" t="s">
        <v>50</v>
      </c>
      <c r="O257" s="169">
        <v>6.6000000000000003E-2</v>
      </c>
      <c r="P257" s="169">
        <f>O257*H257</f>
        <v>242.286</v>
      </c>
      <c r="Q257" s="169">
        <v>0</v>
      </c>
      <c r="R257" s="169">
        <f>Q257*H257</f>
        <v>0</v>
      </c>
      <c r="S257" s="169">
        <v>0</v>
      </c>
      <c r="T257" s="170">
        <f>S257*H257</f>
        <v>0</v>
      </c>
      <c r="AR257" s="24" t="s">
        <v>190</v>
      </c>
      <c r="AT257" s="24" t="s">
        <v>173</v>
      </c>
      <c r="AU257" s="24" t="s">
        <v>90</v>
      </c>
      <c r="AY257" s="24" t="s">
        <v>170</v>
      </c>
      <c r="BE257" s="171">
        <f>IF(N257="základní",J257,0)</f>
        <v>866356</v>
      </c>
      <c r="BF257" s="171">
        <f>IF(N257="snížená",J257,0)</f>
        <v>0</v>
      </c>
      <c r="BG257" s="171">
        <f>IF(N257="zákl. přenesená",J257,0)</f>
        <v>0</v>
      </c>
      <c r="BH257" s="171">
        <f>IF(N257="sníž. přenesená",J257,0)</f>
        <v>0</v>
      </c>
      <c r="BI257" s="171">
        <f>IF(N257="nulová",J257,0)</f>
        <v>0</v>
      </c>
      <c r="BJ257" s="24" t="s">
        <v>87</v>
      </c>
      <c r="BK257" s="171">
        <f>ROUND(I257*H257,2)</f>
        <v>866356</v>
      </c>
      <c r="BL257" s="24" t="s">
        <v>190</v>
      </c>
      <c r="BM257" s="24" t="s">
        <v>552</v>
      </c>
    </row>
    <row r="258" spans="2:65" s="12" customFormat="1" ht="13.5">
      <c r="B258" s="172"/>
      <c r="D258" s="173" t="s">
        <v>180</v>
      </c>
      <c r="E258" s="174" t="s">
        <v>5</v>
      </c>
      <c r="F258" s="175" t="s">
        <v>267</v>
      </c>
      <c r="H258" s="176">
        <v>1486</v>
      </c>
      <c r="L258" s="172"/>
      <c r="M258" s="177"/>
      <c r="N258" s="178"/>
      <c r="O258" s="178"/>
      <c r="P258" s="178"/>
      <c r="Q258" s="178"/>
      <c r="R258" s="178"/>
      <c r="S258" s="178"/>
      <c r="T258" s="179"/>
      <c r="AT258" s="174" t="s">
        <v>180</v>
      </c>
      <c r="AU258" s="174" t="s">
        <v>90</v>
      </c>
      <c r="AV258" s="12" t="s">
        <v>90</v>
      </c>
      <c r="AW258" s="12" t="s">
        <v>42</v>
      </c>
      <c r="AX258" s="12" t="s">
        <v>79</v>
      </c>
      <c r="AY258" s="174" t="s">
        <v>170</v>
      </c>
    </row>
    <row r="259" spans="2:65" s="12" customFormat="1" ht="13.5">
      <c r="B259" s="172"/>
      <c r="D259" s="173" t="s">
        <v>180</v>
      </c>
      <c r="E259" s="174" t="s">
        <v>5</v>
      </c>
      <c r="F259" s="175" t="s">
        <v>548</v>
      </c>
      <c r="H259" s="176">
        <v>2185</v>
      </c>
      <c r="L259" s="172"/>
      <c r="M259" s="177"/>
      <c r="N259" s="178"/>
      <c r="O259" s="178"/>
      <c r="P259" s="178"/>
      <c r="Q259" s="178"/>
      <c r="R259" s="178"/>
      <c r="S259" s="178"/>
      <c r="T259" s="179"/>
      <c r="AT259" s="174" t="s">
        <v>180</v>
      </c>
      <c r="AU259" s="174" t="s">
        <v>90</v>
      </c>
      <c r="AV259" s="12" t="s">
        <v>90</v>
      </c>
      <c r="AW259" s="12" t="s">
        <v>42</v>
      </c>
      <c r="AX259" s="12" t="s">
        <v>79</v>
      </c>
      <c r="AY259" s="174" t="s">
        <v>170</v>
      </c>
    </row>
    <row r="260" spans="2:65" s="13" customFormat="1" ht="13.5">
      <c r="B260" s="186"/>
      <c r="D260" s="173" t="s">
        <v>180</v>
      </c>
      <c r="E260" s="187" t="s">
        <v>5</v>
      </c>
      <c r="F260" s="188" t="s">
        <v>269</v>
      </c>
      <c r="H260" s="189">
        <v>3671</v>
      </c>
      <c r="L260" s="186"/>
      <c r="M260" s="190"/>
      <c r="N260" s="191"/>
      <c r="O260" s="191"/>
      <c r="P260" s="191"/>
      <c r="Q260" s="191"/>
      <c r="R260" s="191"/>
      <c r="S260" s="191"/>
      <c r="T260" s="192"/>
      <c r="AT260" s="187" t="s">
        <v>180</v>
      </c>
      <c r="AU260" s="187" t="s">
        <v>90</v>
      </c>
      <c r="AV260" s="13" t="s">
        <v>190</v>
      </c>
      <c r="AW260" s="13" t="s">
        <v>42</v>
      </c>
      <c r="AX260" s="13" t="s">
        <v>87</v>
      </c>
      <c r="AY260" s="187" t="s">
        <v>170</v>
      </c>
    </row>
    <row r="261" spans="2:65" s="1" customFormat="1" ht="25.5" customHeight="1">
      <c r="B261" s="160"/>
      <c r="C261" s="161" t="s">
        <v>553</v>
      </c>
      <c r="D261" s="161" t="s">
        <v>173</v>
      </c>
      <c r="E261" s="162" t="s">
        <v>554</v>
      </c>
      <c r="F261" s="163" t="s">
        <v>555</v>
      </c>
      <c r="G261" s="164" t="s">
        <v>257</v>
      </c>
      <c r="H261" s="165">
        <v>325</v>
      </c>
      <c r="I261" s="166">
        <v>345</v>
      </c>
      <c r="J261" s="166">
        <f>ROUND(I261*H261,2)</f>
        <v>112125</v>
      </c>
      <c r="K261" s="163" t="s">
        <v>177</v>
      </c>
      <c r="L261" s="39"/>
      <c r="M261" s="167" t="s">
        <v>5</v>
      </c>
      <c r="N261" s="168" t="s">
        <v>50</v>
      </c>
      <c r="O261" s="169">
        <v>0.09</v>
      </c>
      <c r="P261" s="169">
        <f>O261*H261</f>
        <v>29.25</v>
      </c>
      <c r="Q261" s="169">
        <v>0</v>
      </c>
      <c r="R261" s="169">
        <f>Q261*H261</f>
        <v>0</v>
      </c>
      <c r="S261" s="169">
        <v>0</v>
      </c>
      <c r="T261" s="170">
        <f>S261*H261</f>
        <v>0</v>
      </c>
      <c r="AR261" s="24" t="s">
        <v>190</v>
      </c>
      <c r="AT261" s="24" t="s">
        <v>173</v>
      </c>
      <c r="AU261" s="24" t="s">
        <v>90</v>
      </c>
      <c r="AY261" s="24" t="s">
        <v>170</v>
      </c>
      <c r="BE261" s="171">
        <f>IF(N261="základní",J261,0)</f>
        <v>112125</v>
      </c>
      <c r="BF261" s="171">
        <f>IF(N261="snížená",J261,0)</f>
        <v>0</v>
      </c>
      <c r="BG261" s="171">
        <f>IF(N261="zákl. přenesená",J261,0)</f>
        <v>0</v>
      </c>
      <c r="BH261" s="171">
        <f>IF(N261="sníž. přenesená",J261,0)</f>
        <v>0</v>
      </c>
      <c r="BI261" s="171">
        <f>IF(N261="nulová",J261,0)</f>
        <v>0</v>
      </c>
      <c r="BJ261" s="24" t="s">
        <v>87</v>
      </c>
      <c r="BK261" s="171">
        <f>ROUND(I261*H261,2)</f>
        <v>112125</v>
      </c>
      <c r="BL261" s="24" t="s">
        <v>190</v>
      </c>
      <c r="BM261" s="24" t="s">
        <v>556</v>
      </c>
    </row>
    <row r="262" spans="2:65" s="12" customFormat="1" ht="13.5">
      <c r="B262" s="172"/>
      <c r="D262" s="173" t="s">
        <v>180</v>
      </c>
      <c r="E262" s="174" t="s">
        <v>5</v>
      </c>
      <c r="F262" s="175" t="s">
        <v>263</v>
      </c>
      <c r="H262" s="176">
        <v>325</v>
      </c>
      <c r="L262" s="172"/>
      <c r="M262" s="177"/>
      <c r="N262" s="178"/>
      <c r="O262" s="178"/>
      <c r="P262" s="178"/>
      <c r="Q262" s="178"/>
      <c r="R262" s="178"/>
      <c r="S262" s="178"/>
      <c r="T262" s="179"/>
      <c r="AT262" s="174" t="s">
        <v>180</v>
      </c>
      <c r="AU262" s="174" t="s">
        <v>90</v>
      </c>
      <c r="AV262" s="12" t="s">
        <v>90</v>
      </c>
      <c r="AW262" s="12" t="s">
        <v>42</v>
      </c>
      <c r="AX262" s="12" t="s">
        <v>87</v>
      </c>
      <c r="AY262" s="174" t="s">
        <v>170</v>
      </c>
    </row>
    <row r="263" spans="2:65" s="11" customFormat="1" ht="29.85" customHeight="1">
      <c r="B263" s="148"/>
      <c r="D263" s="149" t="s">
        <v>78</v>
      </c>
      <c r="E263" s="158" t="s">
        <v>207</v>
      </c>
      <c r="F263" s="158" t="s">
        <v>557</v>
      </c>
      <c r="J263" s="159">
        <f>BK263</f>
        <v>5224120.3900000006</v>
      </c>
      <c r="L263" s="148"/>
      <c r="M263" s="152"/>
      <c r="N263" s="153"/>
      <c r="O263" s="153"/>
      <c r="P263" s="154">
        <f>SUM(P264:P338)</f>
        <v>2624.09042</v>
      </c>
      <c r="Q263" s="153"/>
      <c r="R263" s="154">
        <f>SUM(R264:R338)</f>
        <v>374.19910262999997</v>
      </c>
      <c r="S263" s="153"/>
      <c r="T263" s="155">
        <f>SUM(T264:T338)</f>
        <v>0</v>
      </c>
      <c r="AR263" s="149" t="s">
        <v>87</v>
      </c>
      <c r="AT263" s="156" t="s">
        <v>78</v>
      </c>
      <c r="AU263" s="156" t="s">
        <v>87</v>
      </c>
      <c r="AY263" s="149" t="s">
        <v>170</v>
      </c>
      <c r="BK263" s="157">
        <f>SUM(BK264:BK338)</f>
        <v>5224120.3900000006</v>
      </c>
    </row>
    <row r="264" spans="2:65" s="1" customFormat="1" ht="25.5" customHeight="1">
      <c r="B264" s="160"/>
      <c r="C264" s="161" t="s">
        <v>558</v>
      </c>
      <c r="D264" s="161" t="s">
        <v>173</v>
      </c>
      <c r="E264" s="162" t="s">
        <v>559</v>
      </c>
      <c r="F264" s="163" t="s">
        <v>560</v>
      </c>
      <c r="G264" s="164" t="s">
        <v>282</v>
      </c>
      <c r="H264" s="165">
        <v>980.38</v>
      </c>
      <c r="I264" s="166">
        <v>140</v>
      </c>
      <c r="J264" s="166">
        <f>ROUND(I264*H264,2)</f>
        <v>137253.20000000001</v>
      </c>
      <c r="K264" s="163" t="s">
        <v>177</v>
      </c>
      <c r="L264" s="39"/>
      <c r="M264" s="167" t="s">
        <v>5</v>
      </c>
      <c r="N264" s="168" t="s">
        <v>50</v>
      </c>
      <c r="O264" s="169">
        <v>0.37</v>
      </c>
      <c r="P264" s="169">
        <f>O264*H264</f>
        <v>362.74059999999997</v>
      </c>
      <c r="Q264" s="169">
        <v>2.0000000000000002E-5</v>
      </c>
      <c r="R264" s="169">
        <f>Q264*H264</f>
        <v>1.9607600000000003E-2</v>
      </c>
      <c r="S264" s="169">
        <v>0</v>
      </c>
      <c r="T264" s="170">
        <f>S264*H264</f>
        <v>0</v>
      </c>
      <c r="AR264" s="24" t="s">
        <v>190</v>
      </c>
      <c r="AT264" s="24" t="s">
        <v>173</v>
      </c>
      <c r="AU264" s="24" t="s">
        <v>90</v>
      </c>
      <c r="AY264" s="24" t="s">
        <v>170</v>
      </c>
      <c r="BE264" s="171">
        <f>IF(N264="základní",J264,0)</f>
        <v>137253.20000000001</v>
      </c>
      <c r="BF264" s="171">
        <f>IF(N264="snížená",J264,0)</f>
        <v>0</v>
      </c>
      <c r="BG264" s="171">
        <f>IF(N264="zákl. přenesená",J264,0)</f>
        <v>0</v>
      </c>
      <c r="BH264" s="171">
        <f>IF(N264="sníž. přenesená",J264,0)</f>
        <v>0</v>
      </c>
      <c r="BI264" s="171">
        <f>IF(N264="nulová",J264,0)</f>
        <v>0</v>
      </c>
      <c r="BJ264" s="24" t="s">
        <v>87</v>
      </c>
      <c r="BK264" s="171">
        <f>ROUND(I264*H264,2)</f>
        <v>137253.20000000001</v>
      </c>
      <c r="BL264" s="24" t="s">
        <v>190</v>
      </c>
      <c r="BM264" s="24" t="s">
        <v>561</v>
      </c>
    </row>
    <row r="265" spans="2:65" s="12" customFormat="1" ht="13.5">
      <c r="B265" s="172"/>
      <c r="D265" s="173" t="s">
        <v>180</v>
      </c>
      <c r="E265" s="174" t="s">
        <v>5</v>
      </c>
      <c r="F265" s="175" t="s">
        <v>562</v>
      </c>
      <c r="H265" s="176">
        <v>213.35</v>
      </c>
      <c r="L265" s="172"/>
      <c r="M265" s="177"/>
      <c r="N265" s="178"/>
      <c r="O265" s="178"/>
      <c r="P265" s="178"/>
      <c r="Q265" s="178"/>
      <c r="R265" s="178"/>
      <c r="S265" s="178"/>
      <c r="T265" s="179"/>
      <c r="AT265" s="174" t="s">
        <v>180</v>
      </c>
      <c r="AU265" s="174" t="s">
        <v>90</v>
      </c>
      <c r="AV265" s="12" t="s">
        <v>90</v>
      </c>
      <c r="AW265" s="12" t="s">
        <v>42</v>
      </c>
      <c r="AX265" s="12" t="s">
        <v>79</v>
      </c>
      <c r="AY265" s="174" t="s">
        <v>170</v>
      </c>
    </row>
    <row r="266" spans="2:65" s="12" customFormat="1" ht="13.5">
      <c r="B266" s="172"/>
      <c r="D266" s="173" t="s">
        <v>180</v>
      </c>
      <c r="E266" s="174" t="s">
        <v>5</v>
      </c>
      <c r="F266" s="175" t="s">
        <v>563</v>
      </c>
      <c r="H266" s="176">
        <v>392.03</v>
      </c>
      <c r="L266" s="172"/>
      <c r="M266" s="177"/>
      <c r="N266" s="178"/>
      <c r="O266" s="178"/>
      <c r="P266" s="178"/>
      <c r="Q266" s="178"/>
      <c r="R266" s="178"/>
      <c r="S266" s="178"/>
      <c r="T266" s="179"/>
      <c r="AT266" s="174" t="s">
        <v>180</v>
      </c>
      <c r="AU266" s="174" t="s">
        <v>90</v>
      </c>
      <c r="AV266" s="12" t="s">
        <v>90</v>
      </c>
      <c r="AW266" s="12" t="s">
        <v>42</v>
      </c>
      <c r="AX266" s="12" t="s">
        <v>79</v>
      </c>
      <c r="AY266" s="174" t="s">
        <v>170</v>
      </c>
    </row>
    <row r="267" spans="2:65" s="12" customFormat="1" ht="13.5">
      <c r="B267" s="172"/>
      <c r="D267" s="173" t="s">
        <v>180</v>
      </c>
      <c r="E267" s="174" t="s">
        <v>5</v>
      </c>
      <c r="F267" s="175" t="s">
        <v>287</v>
      </c>
      <c r="H267" s="176">
        <v>44</v>
      </c>
      <c r="L267" s="172"/>
      <c r="M267" s="177"/>
      <c r="N267" s="178"/>
      <c r="O267" s="178"/>
      <c r="P267" s="178"/>
      <c r="Q267" s="178"/>
      <c r="R267" s="178"/>
      <c r="S267" s="178"/>
      <c r="T267" s="179"/>
      <c r="AT267" s="174" t="s">
        <v>180</v>
      </c>
      <c r="AU267" s="174" t="s">
        <v>90</v>
      </c>
      <c r="AV267" s="12" t="s">
        <v>90</v>
      </c>
      <c r="AW267" s="12" t="s">
        <v>42</v>
      </c>
      <c r="AX267" s="12" t="s">
        <v>79</v>
      </c>
      <c r="AY267" s="174" t="s">
        <v>170</v>
      </c>
    </row>
    <row r="268" spans="2:65" s="12" customFormat="1" ht="13.5">
      <c r="B268" s="172"/>
      <c r="D268" s="173" t="s">
        <v>180</v>
      </c>
      <c r="E268" s="174" t="s">
        <v>5</v>
      </c>
      <c r="F268" s="175" t="s">
        <v>564</v>
      </c>
      <c r="H268" s="176">
        <v>86</v>
      </c>
      <c r="L268" s="172"/>
      <c r="M268" s="177"/>
      <c r="N268" s="178"/>
      <c r="O268" s="178"/>
      <c r="P268" s="178"/>
      <c r="Q268" s="178"/>
      <c r="R268" s="178"/>
      <c r="S268" s="178"/>
      <c r="T268" s="179"/>
      <c r="AT268" s="174" t="s">
        <v>180</v>
      </c>
      <c r="AU268" s="174" t="s">
        <v>90</v>
      </c>
      <c r="AV268" s="12" t="s">
        <v>90</v>
      </c>
      <c r="AW268" s="12" t="s">
        <v>42</v>
      </c>
      <c r="AX268" s="12" t="s">
        <v>79</v>
      </c>
      <c r="AY268" s="174" t="s">
        <v>170</v>
      </c>
    </row>
    <row r="269" spans="2:65" s="12" customFormat="1" ht="13.5">
      <c r="B269" s="172"/>
      <c r="D269" s="173" t="s">
        <v>180</v>
      </c>
      <c r="E269" s="174" t="s">
        <v>5</v>
      </c>
      <c r="F269" s="175" t="s">
        <v>565</v>
      </c>
      <c r="H269" s="176">
        <v>86</v>
      </c>
      <c r="L269" s="172"/>
      <c r="M269" s="177"/>
      <c r="N269" s="178"/>
      <c r="O269" s="178"/>
      <c r="P269" s="178"/>
      <c r="Q269" s="178"/>
      <c r="R269" s="178"/>
      <c r="S269" s="178"/>
      <c r="T269" s="179"/>
      <c r="AT269" s="174" t="s">
        <v>180</v>
      </c>
      <c r="AU269" s="174" t="s">
        <v>90</v>
      </c>
      <c r="AV269" s="12" t="s">
        <v>90</v>
      </c>
      <c r="AW269" s="12" t="s">
        <v>42</v>
      </c>
      <c r="AX269" s="12" t="s">
        <v>79</v>
      </c>
      <c r="AY269" s="174" t="s">
        <v>170</v>
      </c>
    </row>
    <row r="270" spans="2:65" s="12" customFormat="1" ht="13.5">
      <c r="B270" s="172"/>
      <c r="D270" s="173" t="s">
        <v>180</v>
      </c>
      <c r="E270" s="174" t="s">
        <v>5</v>
      </c>
      <c r="F270" s="175" t="s">
        <v>566</v>
      </c>
      <c r="H270" s="176">
        <v>66</v>
      </c>
      <c r="L270" s="172"/>
      <c r="M270" s="177"/>
      <c r="N270" s="178"/>
      <c r="O270" s="178"/>
      <c r="P270" s="178"/>
      <c r="Q270" s="178"/>
      <c r="R270" s="178"/>
      <c r="S270" s="178"/>
      <c r="T270" s="179"/>
      <c r="AT270" s="174" t="s">
        <v>180</v>
      </c>
      <c r="AU270" s="174" t="s">
        <v>90</v>
      </c>
      <c r="AV270" s="12" t="s">
        <v>90</v>
      </c>
      <c r="AW270" s="12" t="s">
        <v>42</v>
      </c>
      <c r="AX270" s="12" t="s">
        <v>79</v>
      </c>
      <c r="AY270" s="174" t="s">
        <v>170</v>
      </c>
    </row>
    <row r="271" spans="2:65" s="12" customFormat="1" ht="13.5">
      <c r="B271" s="172"/>
      <c r="D271" s="173" t="s">
        <v>180</v>
      </c>
      <c r="E271" s="174" t="s">
        <v>5</v>
      </c>
      <c r="F271" s="175" t="s">
        <v>567</v>
      </c>
      <c r="H271" s="176">
        <v>93</v>
      </c>
      <c r="L271" s="172"/>
      <c r="M271" s="177"/>
      <c r="N271" s="178"/>
      <c r="O271" s="178"/>
      <c r="P271" s="178"/>
      <c r="Q271" s="178"/>
      <c r="R271" s="178"/>
      <c r="S271" s="178"/>
      <c r="T271" s="179"/>
      <c r="AT271" s="174" t="s">
        <v>180</v>
      </c>
      <c r="AU271" s="174" t="s">
        <v>90</v>
      </c>
      <c r="AV271" s="12" t="s">
        <v>90</v>
      </c>
      <c r="AW271" s="12" t="s">
        <v>42</v>
      </c>
      <c r="AX271" s="12" t="s">
        <v>79</v>
      </c>
      <c r="AY271" s="174" t="s">
        <v>170</v>
      </c>
    </row>
    <row r="272" spans="2:65" s="13" customFormat="1" ht="13.5">
      <c r="B272" s="186"/>
      <c r="D272" s="173" t="s">
        <v>180</v>
      </c>
      <c r="E272" s="187" t="s">
        <v>5</v>
      </c>
      <c r="F272" s="188" t="s">
        <v>269</v>
      </c>
      <c r="H272" s="189">
        <v>980.38</v>
      </c>
      <c r="L272" s="186"/>
      <c r="M272" s="190"/>
      <c r="N272" s="191"/>
      <c r="O272" s="191"/>
      <c r="P272" s="191"/>
      <c r="Q272" s="191"/>
      <c r="R272" s="191"/>
      <c r="S272" s="191"/>
      <c r="T272" s="192"/>
      <c r="AT272" s="187" t="s">
        <v>180</v>
      </c>
      <c r="AU272" s="187" t="s">
        <v>90</v>
      </c>
      <c r="AV272" s="13" t="s">
        <v>190</v>
      </c>
      <c r="AW272" s="13" t="s">
        <v>42</v>
      </c>
      <c r="AX272" s="13" t="s">
        <v>87</v>
      </c>
      <c r="AY272" s="187" t="s">
        <v>170</v>
      </c>
    </row>
    <row r="273" spans="2:65" s="1" customFormat="1" ht="16.5" customHeight="1">
      <c r="B273" s="160"/>
      <c r="C273" s="193" t="s">
        <v>568</v>
      </c>
      <c r="D273" s="193" t="s">
        <v>452</v>
      </c>
      <c r="E273" s="194" t="s">
        <v>569</v>
      </c>
      <c r="F273" s="195" t="s">
        <v>570</v>
      </c>
      <c r="G273" s="196" t="s">
        <v>282</v>
      </c>
      <c r="H273" s="197">
        <v>1071.5550000000001</v>
      </c>
      <c r="I273" s="198">
        <v>1030</v>
      </c>
      <c r="J273" s="198">
        <f>ROUND(I273*H273,2)</f>
        <v>1103701.6499999999</v>
      </c>
      <c r="K273" s="195" t="s">
        <v>177</v>
      </c>
      <c r="L273" s="199"/>
      <c r="M273" s="200" t="s">
        <v>5</v>
      </c>
      <c r="N273" s="201" t="s">
        <v>50</v>
      </c>
      <c r="O273" s="169">
        <v>0</v>
      </c>
      <c r="P273" s="169">
        <f>O273*H273</f>
        <v>0</v>
      </c>
      <c r="Q273" s="169">
        <v>4.96E-3</v>
      </c>
      <c r="R273" s="169">
        <f>Q273*H273</f>
        <v>5.3149128000000001</v>
      </c>
      <c r="S273" s="169">
        <v>0</v>
      </c>
      <c r="T273" s="170">
        <f>S273*H273</f>
        <v>0</v>
      </c>
      <c r="AR273" s="24" t="s">
        <v>207</v>
      </c>
      <c r="AT273" s="24" t="s">
        <v>452</v>
      </c>
      <c r="AU273" s="24" t="s">
        <v>90</v>
      </c>
      <c r="AY273" s="24" t="s">
        <v>170</v>
      </c>
      <c r="BE273" s="171">
        <f>IF(N273="základní",J273,0)</f>
        <v>1103701.6499999999</v>
      </c>
      <c r="BF273" s="171">
        <f>IF(N273="snížená",J273,0)</f>
        <v>0</v>
      </c>
      <c r="BG273" s="171">
        <f>IF(N273="zákl. přenesená",J273,0)</f>
        <v>0</v>
      </c>
      <c r="BH273" s="171">
        <f>IF(N273="sníž. přenesená",J273,0)</f>
        <v>0</v>
      </c>
      <c r="BI273" s="171">
        <f>IF(N273="nulová",J273,0)</f>
        <v>0</v>
      </c>
      <c r="BJ273" s="24" t="s">
        <v>87</v>
      </c>
      <c r="BK273" s="171">
        <f>ROUND(I273*H273,2)</f>
        <v>1103701.6499999999</v>
      </c>
      <c r="BL273" s="24" t="s">
        <v>190</v>
      </c>
      <c r="BM273" s="24" t="s">
        <v>571</v>
      </c>
    </row>
    <row r="274" spans="2:65" s="1" customFormat="1" ht="162">
      <c r="B274" s="39"/>
      <c r="D274" s="173" t="s">
        <v>184</v>
      </c>
      <c r="F274" s="180" t="s">
        <v>572</v>
      </c>
      <c r="L274" s="39"/>
      <c r="M274" s="181"/>
      <c r="N274" s="40"/>
      <c r="O274" s="40"/>
      <c r="P274" s="40"/>
      <c r="Q274" s="40"/>
      <c r="R274" s="40"/>
      <c r="S274" s="40"/>
      <c r="T274" s="68"/>
      <c r="AT274" s="24" t="s">
        <v>184</v>
      </c>
      <c r="AU274" s="24" t="s">
        <v>90</v>
      </c>
    </row>
    <row r="275" spans="2:65" s="12" customFormat="1" ht="13.5">
      <c r="B275" s="172"/>
      <c r="D275" s="173" t="s">
        <v>180</v>
      </c>
      <c r="E275" s="174" t="s">
        <v>5</v>
      </c>
      <c r="F275" s="175" t="s">
        <v>573</v>
      </c>
      <c r="H275" s="176">
        <v>1071.5550000000001</v>
      </c>
      <c r="L275" s="172"/>
      <c r="M275" s="177"/>
      <c r="N275" s="178"/>
      <c r="O275" s="178"/>
      <c r="P275" s="178"/>
      <c r="Q275" s="178"/>
      <c r="R275" s="178"/>
      <c r="S275" s="178"/>
      <c r="T275" s="179"/>
      <c r="AT275" s="174" t="s">
        <v>180</v>
      </c>
      <c r="AU275" s="174" t="s">
        <v>90</v>
      </c>
      <c r="AV275" s="12" t="s">
        <v>90</v>
      </c>
      <c r="AW275" s="12" t="s">
        <v>42</v>
      </c>
      <c r="AX275" s="12" t="s">
        <v>87</v>
      </c>
      <c r="AY275" s="174" t="s">
        <v>170</v>
      </c>
    </row>
    <row r="276" spans="2:65" s="1" customFormat="1" ht="25.5" customHeight="1">
      <c r="B276" s="160"/>
      <c r="C276" s="161" t="s">
        <v>574</v>
      </c>
      <c r="D276" s="161" t="s">
        <v>173</v>
      </c>
      <c r="E276" s="162" t="s">
        <v>575</v>
      </c>
      <c r="F276" s="163" t="s">
        <v>576</v>
      </c>
      <c r="G276" s="164" t="s">
        <v>282</v>
      </c>
      <c r="H276" s="165">
        <v>1223.3599999999999</v>
      </c>
      <c r="I276" s="166">
        <v>174</v>
      </c>
      <c r="J276" s="166">
        <f>ROUND(I276*H276,2)</f>
        <v>212864.64000000001</v>
      </c>
      <c r="K276" s="163" t="s">
        <v>177</v>
      </c>
      <c r="L276" s="39"/>
      <c r="M276" s="167" t="s">
        <v>5</v>
      </c>
      <c r="N276" s="168" t="s">
        <v>50</v>
      </c>
      <c r="O276" s="169">
        <v>0.46200000000000002</v>
      </c>
      <c r="P276" s="169">
        <f>O276*H276</f>
        <v>565.19232</v>
      </c>
      <c r="Q276" s="169">
        <v>2.0000000000000002E-5</v>
      </c>
      <c r="R276" s="169">
        <f>Q276*H276</f>
        <v>2.4467200000000001E-2</v>
      </c>
      <c r="S276" s="169">
        <v>0</v>
      </c>
      <c r="T276" s="170">
        <f>S276*H276</f>
        <v>0</v>
      </c>
      <c r="AR276" s="24" t="s">
        <v>190</v>
      </c>
      <c r="AT276" s="24" t="s">
        <v>173</v>
      </c>
      <c r="AU276" s="24" t="s">
        <v>90</v>
      </c>
      <c r="AY276" s="24" t="s">
        <v>170</v>
      </c>
      <c r="BE276" s="171">
        <f>IF(N276="základní",J276,0)</f>
        <v>212864.64000000001</v>
      </c>
      <c r="BF276" s="171">
        <f>IF(N276="snížená",J276,0)</f>
        <v>0</v>
      </c>
      <c r="BG276" s="171">
        <f>IF(N276="zákl. přenesená",J276,0)</f>
        <v>0</v>
      </c>
      <c r="BH276" s="171">
        <f>IF(N276="sníž. přenesená",J276,0)</f>
        <v>0</v>
      </c>
      <c r="BI276" s="171">
        <f>IF(N276="nulová",J276,0)</f>
        <v>0</v>
      </c>
      <c r="BJ276" s="24" t="s">
        <v>87</v>
      </c>
      <c r="BK276" s="171">
        <f>ROUND(I276*H276,2)</f>
        <v>212864.64000000001</v>
      </c>
      <c r="BL276" s="24" t="s">
        <v>190</v>
      </c>
      <c r="BM276" s="24" t="s">
        <v>577</v>
      </c>
    </row>
    <row r="277" spans="2:65" s="12" customFormat="1" ht="13.5">
      <c r="B277" s="172"/>
      <c r="D277" s="173" t="s">
        <v>180</v>
      </c>
      <c r="E277" s="174" t="s">
        <v>5</v>
      </c>
      <c r="F277" s="175" t="s">
        <v>578</v>
      </c>
      <c r="H277" s="176">
        <v>1087.3599999999999</v>
      </c>
      <c r="L277" s="172"/>
      <c r="M277" s="177"/>
      <c r="N277" s="178"/>
      <c r="O277" s="178"/>
      <c r="P277" s="178"/>
      <c r="Q277" s="178"/>
      <c r="R277" s="178"/>
      <c r="S277" s="178"/>
      <c r="T277" s="179"/>
      <c r="AT277" s="174" t="s">
        <v>180</v>
      </c>
      <c r="AU277" s="174" t="s">
        <v>90</v>
      </c>
      <c r="AV277" s="12" t="s">
        <v>90</v>
      </c>
      <c r="AW277" s="12" t="s">
        <v>42</v>
      </c>
      <c r="AX277" s="12" t="s">
        <v>79</v>
      </c>
      <c r="AY277" s="174" t="s">
        <v>170</v>
      </c>
    </row>
    <row r="278" spans="2:65" s="12" customFormat="1" ht="13.5">
      <c r="B278" s="172"/>
      <c r="D278" s="173" t="s">
        <v>180</v>
      </c>
      <c r="E278" s="174" t="s">
        <v>5</v>
      </c>
      <c r="F278" s="175" t="s">
        <v>579</v>
      </c>
      <c r="H278" s="176">
        <v>86</v>
      </c>
      <c r="L278" s="172"/>
      <c r="M278" s="177"/>
      <c r="N278" s="178"/>
      <c r="O278" s="178"/>
      <c r="P278" s="178"/>
      <c r="Q278" s="178"/>
      <c r="R278" s="178"/>
      <c r="S278" s="178"/>
      <c r="T278" s="179"/>
      <c r="AT278" s="174" t="s">
        <v>180</v>
      </c>
      <c r="AU278" s="174" t="s">
        <v>90</v>
      </c>
      <c r="AV278" s="12" t="s">
        <v>90</v>
      </c>
      <c r="AW278" s="12" t="s">
        <v>42</v>
      </c>
      <c r="AX278" s="12" t="s">
        <v>79</v>
      </c>
      <c r="AY278" s="174" t="s">
        <v>170</v>
      </c>
    </row>
    <row r="279" spans="2:65" s="12" customFormat="1" ht="13.5">
      <c r="B279" s="172"/>
      <c r="D279" s="173" t="s">
        <v>180</v>
      </c>
      <c r="E279" s="174" t="s">
        <v>5</v>
      </c>
      <c r="F279" s="175" t="s">
        <v>580</v>
      </c>
      <c r="H279" s="176">
        <v>50</v>
      </c>
      <c r="L279" s="172"/>
      <c r="M279" s="177"/>
      <c r="N279" s="178"/>
      <c r="O279" s="178"/>
      <c r="P279" s="178"/>
      <c r="Q279" s="178"/>
      <c r="R279" s="178"/>
      <c r="S279" s="178"/>
      <c r="T279" s="179"/>
      <c r="AT279" s="174" t="s">
        <v>180</v>
      </c>
      <c r="AU279" s="174" t="s">
        <v>90</v>
      </c>
      <c r="AV279" s="12" t="s">
        <v>90</v>
      </c>
      <c r="AW279" s="12" t="s">
        <v>42</v>
      </c>
      <c r="AX279" s="12" t="s">
        <v>79</v>
      </c>
      <c r="AY279" s="174" t="s">
        <v>170</v>
      </c>
    </row>
    <row r="280" spans="2:65" s="13" customFormat="1" ht="13.5">
      <c r="B280" s="186"/>
      <c r="D280" s="173" t="s">
        <v>180</v>
      </c>
      <c r="E280" s="187" t="s">
        <v>5</v>
      </c>
      <c r="F280" s="188" t="s">
        <v>269</v>
      </c>
      <c r="H280" s="189">
        <v>1223.3599999999999</v>
      </c>
      <c r="L280" s="186"/>
      <c r="M280" s="190"/>
      <c r="N280" s="191"/>
      <c r="O280" s="191"/>
      <c r="P280" s="191"/>
      <c r="Q280" s="191"/>
      <c r="R280" s="191"/>
      <c r="S280" s="191"/>
      <c r="T280" s="192"/>
      <c r="AT280" s="187" t="s">
        <v>180</v>
      </c>
      <c r="AU280" s="187" t="s">
        <v>90</v>
      </c>
      <c r="AV280" s="13" t="s">
        <v>190</v>
      </c>
      <c r="AW280" s="13" t="s">
        <v>42</v>
      </c>
      <c r="AX280" s="13" t="s">
        <v>87</v>
      </c>
      <c r="AY280" s="187" t="s">
        <v>170</v>
      </c>
    </row>
    <row r="281" spans="2:65" s="1" customFormat="1" ht="16.5" customHeight="1">
      <c r="B281" s="160"/>
      <c r="C281" s="193" t="s">
        <v>581</v>
      </c>
      <c r="D281" s="193" t="s">
        <v>452</v>
      </c>
      <c r="E281" s="194" t="s">
        <v>582</v>
      </c>
      <c r="F281" s="195" t="s">
        <v>583</v>
      </c>
      <c r="G281" s="196" t="s">
        <v>282</v>
      </c>
      <c r="H281" s="197">
        <v>1337.1320000000001</v>
      </c>
      <c r="I281" s="198">
        <v>1360</v>
      </c>
      <c r="J281" s="198">
        <f>ROUND(I281*H281,2)</f>
        <v>1818499.52</v>
      </c>
      <c r="K281" s="195" t="s">
        <v>177</v>
      </c>
      <c r="L281" s="199"/>
      <c r="M281" s="200" t="s">
        <v>5</v>
      </c>
      <c r="N281" s="201" t="s">
        <v>50</v>
      </c>
      <c r="O281" s="169">
        <v>0</v>
      </c>
      <c r="P281" s="169">
        <f>O281*H281</f>
        <v>0</v>
      </c>
      <c r="Q281" s="169">
        <v>6.3899999999999998E-3</v>
      </c>
      <c r="R281" s="169">
        <f>Q281*H281</f>
        <v>8.5442734799999993</v>
      </c>
      <c r="S281" s="169">
        <v>0</v>
      </c>
      <c r="T281" s="170">
        <f>S281*H281</f>
        <v>0</v>
      </c>
      <c r="AR281" s="24" t="s">
        <v>207</v>
      </c>
      <c r="AT281" s="24" t="s">
        <v>452</v>
      </c>
      <c r="AU281" s="24" t="s">
        <v>90</v>
      </c>
      <c r="AY281" s="24" t="s">
        <v>170</v>
      </c>
      <c r="BE281" s="171">
        <f>IF(N281="základní",J281,0)</f>
        <v>1818499.52</v>
      </c>
      <c r="BF281" s="171">
        <f>IF(N281="snížená",J281,0)</f>
        <v>0</v>
      </c>
      <c r="BG281" s="171">
        <f>IF(N281="zákl. přenesená",J281,0)</f>
        <v>0</v>
      </c>
      <c r="BH281" s="171">
        <f>IF(N281="sníž. přenesená",J281,0)</f>
        <v>0</v>
      </c>
      <c r="BI281" s="171">
        <f>IF(N281="nulová",J281,0)</f>
        <v>0</v>
      </c>
      <c r="BJ281" s="24" t="s">
        <v>87</v>
      </c>
      <c r="BK281" s="171">
        <f>ROUND(I281*H281,2)</f>
        <v>1818499.52</v>
      </c>
      <c r="BL281" s="24" t="s">
        <v>190</v>
      </c>
      <c r="BM281" s="24" t="s">
        <v>584</v>
      </c>
    </row>
    <row r="282" spans="2:65" s="1" customFormat="1" ht="162">
      <c r="B282" s="39"/>
      <c r="D282" s="173" t="s">
        <v>184</v>
      </c>
      <c r="F282" s="180" t="s">
        <v>585</v>
      </c>
      <c r="L282" s="39"/>
      <c r="M282" s="181"/>
      <c r="N282" s="40"/>
      <c r="O282" s="40"/>
      <c r="P282" s="40"/>
      <c r="Q282" s="40"/>
      <c r="R282" s="40"/>
      <c r="S282" s="40"/>
      <c r="T282" s="68"/>
      <c r="AT282" s="24" t="s">
        <v>184</v>
      </c>
      <c r="AU282" s="24" t="s">
        <v>90</v>
      </c>
    </row>
    <row r="283" spans="2:65" s="12" customFormat="1" ht="13.5">
      <c r="B283" s="172"/>
      <c r="D283" s="173" t="s">
        <v>180</v>
      </c>
      <c r="E283" s="174" t="s">
        <v>5</v>
      </c>
      <c r="F283" s="175" t="s">
        <v>586</v>
      </c>
      <c r="H283" s="176">
        <v>1337.1320000000001</v>
      </c>
      <c r="L283" s="172"/>
      <c r="M283" s="177"/>
      <c r="N283" s="178"/>
      <c r="O283" s="178"/>
      <c r="P283" s="178"/>
      <c r="Q283" s="178"/>
      <c r="R283" s="178"/>
      <c r="S283" s="178"/>
      <c r="T283" s="179"/>
      <c r="AT283" s="174" t="s">
        <v>180</v>
      </c>
      <c r="AU283" s="174" t="s">
        <v>90</v>
      </c>
      <c r="AV283" s="12" t="s">
        <v>90</v>
      </c>
      <c r="AW283" s="12" t="s">
        <v>42</v>
      </c>
      <c r="AX283" s="12" t="s">
        <v>87</v>
      </c>
      <c r="AY283" s="174" t="s">
        <v>170</v>
      </c>
    </row>
    <row r="284" spans="2:65" s="1" customFormat="1" ht="25.5" customHeight="1">
      <c r="B284" s="160"/>
      <c r="C284" s="161" t="s">
        <v>587</v>
      </c>
      <c r="D284" s="161" t="s">
        <v>173</v>
      </c>
      <c r="E284" s="162" t="s">
        <v>588</v>
      </c>
      <c r="F284" s="163" t="s">
        <v>589</v>
      </c>
      <c r="G284" s="164" t="s">
        <v>487</v>
      </c>
      <c r="H284" s="165">
        <v>59</v>
      </c>
      <c r="I284" s="166">
        <v>187</v>
      </c>
      <c r="J284" s="166">
        <f>ROUND(I284*H284,2)</f>
        <v>11033</v>
      </c>
      <c r="K284" s="163" t="s">
        <v>177</v>
      </c>
      <c r="L284" s="39"/>
      <c r="M284" s="167" t="s">
        <v>5</v>
      </c>
      <c r="N284" s="168" t="s">
        <v>50</v>
      </c>
      <c r="O284" s="169">
        <v>0.68300000000000005</v>
      </c>
      <c r="P284" s="169">
        <f>O284*H284</f>
        <v>40.297000000000004</v>
      </c>
      <c r="Q284" s="169">
        <v>0</v>
      </c>
      <c r="R284" s="169">
        <f>Q284*H284</f>
        <v>0</v>
      </c>
      <c r="S284" s="169">
        <v>0</v>
      </c>
      <c r="T284" s="170">
        <f>S284*H284</f>
        <v>0</v>
      </c>
      <c r="AR284" s="24" t="s">
        <v>190</v>
      </c>
      <c r="AT284" s="24" t="s">
        <v>173</v>
      </c>
      <c r="AU284" s="24" t="s">
        <v>90</v>
      </c>
      <c r="AY284" s="24" t="s">
        <v>170</v>
      </c>
      <c r="BE284" s="171">
        <f>IF(N284="základní",J284,0)</f>
        <v>11033</v>
      </c>
      <c r="BF284" s="171">
        <f>IF(N284="snížená",J284,0)</f>
        <v>0</v>
      </c>
      <c r="BG284" s="171">
        <f>IF(N284="zákl. přenesená",J284,0)</f>
        <v>0</v>
      </c>
      <c r="BH284" s="171">
        <f>IF(N284="sníž. přenesená",J284,0)</f>
        <v>0</v>
      </c>
      <c r="BI284" s="171">
        <f>IF(N284="nulová",J284,0)</f>
        <v>0</v>
      </c>
      <c r="BJ284" s="24" t="s">
        <v>87</v>
      </c>
      <c r="BK284" s="171">
        <f>ROUND(I284*H284,2)</f>
        <v>11033</v>
      </c>
      <c r="BL284" s="24" t="s">
        <v>190</v>
      </c>
      <c r="BM284" s="24" t="s">
        <v>590</v>
      </c>
    </row>
    <row r="285" spans="2:65" s="12" customFormat="1" ht="13.5">
      <c r="B285" s="172"/>
      <c r="D285" s="173" t="s">
        <v>180</v>
      </c>
      <c r="E285" s="174" t="s">
        <v>5</v>
      </c>
      <c r="F285" s="175" t="s">
        <v>591</v>
      </c>
      <c r="H285" s="176">
        <v>59</v>
      </c>
      <c r="L285" s="172"/>
      <c r="M285" s="177"/>
      <c r="N285" s="178"/>
      <c r="O285" s="178"/>
      <c r="P285" s="178"/>
      <c r="Q285" s="178"/>
      <c r="R285" s="178"/>
      <c r="S285" s="178"/>
      <c r="T285" s="179"/>
      <c r="AT285" s="174" t="s">
        <v>180</v>
      </c>
      <c r="AU285" s="174" t="s">
        <v>90</v>
      </c>
      <c r="AV285" s="12" t="s">
        <v>90</v>
      </c>
      <c r="AW285" s="12" t="s">
        <v>42</v>
      </c>
      <c r="AX285" s="12" t="s">
        <v>87</v>
      </c>
      <c r="AY285" s="174" t="s">
        <v>170</v>
      </c>
    </row>
    <row r="286" spans="2:65" s="1" customFormat="1" ht="16.5" customHeight="1">
      <c r="B286" s="160"/>
      <c r="C286" s="193" t="s">
        <v>592</v>
      </c>
      <c r="D286" s="193" t="s">
        <v>452</v>
      </c>
      <c r="E286" s="194" t="s">
        <v>593</v>
      </c>
      <c r="F286" s="195" t="s">
        <v>594</v>
      </c>
      <c r="G286" s="196" t="s">
        <v>487</v>
      </c>
      <c r="H286" s="197">
        <v>59.884999999999998</v>
      </c>
      <c r="I286" s="198">
        <v>71.2</v>
      </c>
      <c r="J286" s="198">
        <f>ROUND(I286*H286,2)</f>
        <v>4263.8100000000004</v>
      </c>
      <c r="K286" s="195" t="s">
        <v>177</v>
      </c>
      <c r="L286" s="199"/>
      <c r="M286" s="200" t="s">
        <v>5</v>
      </c>
      <c r="N286" s="201" t="s">
        <v>50</v>
      </c>
      <c r="O286" s="169">
        <v>0</v>
      </c>
      <c r="P286" s="169">
        <f>O286*H286</f>
        <v>0</v>
      </c>
      <c r="Q286" s="169">
        <v>5.0000000000000002E-5</v>
      </c>
      <c r="R286" s="169">
        <f>Q286*H286</f>
        <v>2.9942499999999999E-3</v>
      </c>
      <c r="S286" s="169">
        <v>0</v>
      </c>
      <c r="T286" s="170">
        <f>S286*H286</f>
        <v>0</v>
      </c>
      <c r="AR286" s="24" t="s">
        <v>207</v>
      </c>
      <c r="AT286" s="24" t="s">
        <v>452</v>
      </c>
      <c r="AU286" s="24" t="s">
        <v>90</v>
      </c>
      <c r="AY286" s="24" t="s">
        <v>170</v>
      </c>
      <c r="BE286" s="171">
        <f>IF(N286="základní",J286,0)</f>
        <v>4263.8100000000004</v>
      </c>
      <c r="BF286" s="171">
        <f>IF(N286="snížená",J286,0)</f>
        <v>0</v>
      </c>
      <c r="BG286" s="171">
        <f>IF(N286="zákl. přenesená",J286,0)</f>
        <v>0</v>
      </c>
      <c r="BH286" s="171">
        <f>IF(N286="sníž. přenesená",J286,0)</f>
        <v>0</v>
      </c>
      <c r="BI286" s="171">
        <f>IF(N286="nulová",J286,0)</f>
        <v>0</v>
      </c>
      <c r="BJ286" s="24" t="s">
        <v>87</v>
      </c>
      <c r="BK286" s="171">
        <f>ROUND(I286*H286,2)</f>
        <v>4263.8100000000004</v>
      </c>
      <c r="BL286" s="24" t="s">
        <v>190</v>
      </c>
      <c r="BM286" s="24" t="s">
        <v>595</v>
      </c>
    </row>
    <row r="287" spans="2:65" s="12" customFormat="1" ht="13.5">
      <c r="B287" s="172"/>
      <c r="D287" s="173" t="s">
        <v>180</v>
      </c>
      <c r="E287" s="174" t="s">
        <v>5</v>
      </c>
      <c r="F287" s="175" t="s">
        <v>596</v>
      </c>
      <c r="H287" s="176">
        <v>59.884999999999998</v>
      </c>
      <c r="L287" s="172"/>
      <c r="M287" s="177"/>
      <c r="N287" s="178"/>
      <c r="O287" s="178"/>
      <c r="P287" s="178"/>
      <c r="Q287" s="178"/>
      <c r="R287" s="178"/>
      <c r="S287" s="178"/>
      <c r="T287" s="179"/>
      <c r="AT287" s="174" t="s">
        <v>180</v>
      </c>
      <c r="AU287" s="174" t="s">
        <v>90</v>
      </c>
      <c r="AV287" s="12" t="s">
        <v>90</v>
      </c>
      <c r="AW287" s="12" t="s">
        <v>42</v>
      </c>
      <c r="AX287" s="12" t="s">
        <v>87</v>
      </c>
      <c r="AY287" s="174" t="s">
        <v>170</v>
      </c>
    </row>
    <row r="288" spans="2:65" s="1" customFormat="1" ht="25.5" customHeight="1">
      <c r="B288" s="160"/>
      <c r="C288" s="161" t="s">
        <v>597</v>
      </c>
      <c r="D288" s="161" t="s">
        <v>173</v>
      </c>
      <c r="E288" s="162" t="s">
        <v>598</v>
      </c>
      <c r="F288" s="163" t="s">
        <v>599</v>
      </c>
      <c r="G288" s="164" t="s">
        <v>487</v>
      </c>
      <c r="H288" s="165">
        <v>16</v>
      </c>
      <c r="I288" s="166">
        <v>456</v>
      </c>
      <c r="J288" s="166">
        <f>ROUND(I288*H288,2)</f>
        <v>7296</v>
      </c>
      <c r="K288" s="163" t="s">
        <v>177</v>
      </c>
      <c r="L288" s="39"/>
      <c r="M288" s="167" t="s">
        <v>5</v>
      </c>
      <c r="N288" s="168" t="s">
        <v>50</v>
      </c>
      <c r="O288" s="169">
        <v>1.365</v>
      </c>
      <c r="P288" s="169">
        <f>O288*H288</f>
        <v>21.84</v>
      </c>
      <c r="Q288" s="169">
        <v>1E-4</v>
      </c>
      <c r="R288" s="169">
        <f>Q288*H288</f>
        <v>1.6000000000000001E-3</v>
      </c>
      <c r="S288" s="169">
        <v>0</v>
      </c>
      <c r="T288" s="170">
        <f>S288*H288</f>
        <v>0</v>
      </c>
      <c r="AR288" s="24" t="s">
        <v>190</v>
      </c>
      <c r="AT288" s="24" t="s">
        <v>173</v>
      </c>
      <c r="AU288" s="24" t="s">
        <v>90</v>
      </c>
      <c r="AY288" s="24" t="s">
        <v>170</v>
      </c>
      <c r="BE288" s="171">
        <f>IF(N288="základní",J288,0)</f>
        <v>7296</v>
      </c>
      <c r="BF288" s="171">
        <f>IF(N288="snížená",J288,0)</f>
        <v>0</v>
      </c>
      <c r="BG288" s="171">
        <f>IF(N288="zákl. přenesená",J288,0)</f>
        <v>0</v>
      </c>
      <c r="BH288" s="171">
        <f>IF(N288="sníž. přenesená",J288,0)</f>
        <v>0</v>
      </c>
      <c r="BI288" s="171">
        <f>IF(N288="nulová",J288,0)</f>
        <v>0</v>
      </c>
      <c r="BJ288" s="24" t="s">
        <v>87</v>
      </c>
      <c r="BK288" s="171">
        <f>ROUND(I288*H288,2)</f>
        <v>7296</v>
      </c>
      <c r="BL288" s="24" t="s">
        <v>190</v>
      </c>
      <c r="BM288" s="24" t="s">
        <v>600</v>
      </c>
    </row>
    <row r="289" spans="2:65" s="12" customFormat="1" ht="13.5">
      <c r="B289" s="172"/>
      <c r="D289" s="173" t="s">
        <v>180</v>
      </c>
      <c r="E289" s="174" t="s">
        <v>5</v>
      </c>
      <c r="F289" s="175" t="s">
        <v>230</v>
      </c>
      <c r="H289" s="176">
        <v>16</v>
      </c>
      <c r="L289" s="172"/>
      <c r="M289" s="177"/>
      <c r="N289" s="178"/>
      <c r="O289" s="178"/>
      <c r="P289" s="178"/>
      <c r="Q289" s="178"/>
      <c r="R289" s="178"/>
      <c r="S289" s="178"/>
      <c r="T289" s="179"/>
      <c r="AT289" s="174" t="s">
        <v>180</v>
      </c>
      <c r="AU289" s="174" t="s">
        <v>90</v>
      </c>
      <c r="AV289" s="12" t="s">
        <v>90</v>
      </c>
      <c r="AW289" s="12" t="s">
        <v>42</v>
      </c>
      <c r="AX289" s="12" t="s">
        <v>87</v>
      </c>
      <c r="AY289" s="174" t="s">
        <v>170</v>
      </c>
    </row>
    <row r="290" spans="2:65" s="1" customFormat="1" ht="16.5" customHeight="1">
      <c r="B290" s="160"/>
      <c r="C290" s="193" t="s">
        <v>601</v>
      </c>
      <c r="D290" s="193" t="s">
        <v>452</v>
      </c>
      <c r="E290" s="194" t="s">
        <v>602</v>
      </c>
      <c r="F290" s="195" t="s">
        <v>603</v>
      </c>
      <c r="G290" s="196" t="s">
        <v>487</v>
      </c>
      <c r="H290" s="197">
        <v>16.239999999999998</v>
      </c>
      <c r="I290" s="198">
        <v>1270</v>
      </c>
      <c r="J290" s="198">
        <f>ROUND(I290*H290,2)</f>
        <v>20624.8</v>
      </c>
      <c r="K290" s="195" t="s">
        <v>177</v>
      </c>
      <c r="L290" s="199"/>
      <c r="M290" s="200" t="s">
        <v>5</v>
      </c>
      <c r="N290" s="201" t="s">
        <v>50</v>
      </c>
      <c r="O290" s="169">
        <v>0</v>
      </c>
      <c r="P290" s="169">
        <f>O290*H290</f>
        <v>0</v>
      </c>
      <c r="Q290" s="169">
        <v>3.5200000000000001E-3</v>
      </c>
      <c r="R290" s="169">
        <f>Q290*H290</f>
        <v>5.7164799999999995E-2</v>
      </c>
      <c r="S290" s="169">
        <v>0</v>
      </c>
      <c r="T290" s="170">
        <f>S290*H290</f>
        <v>0</v>
      </c>
      <c r="AR290" s="24" t="s">
        <v>207</v>
      </c>
      <c r="AT290" s="24" t="s">
        <v>452</v>
      </c>
      <c r="AU290" s="24" t="s">
        <v>90</v>
      </c>
      <c r="AY290" s="24" t="s">
        <v>170</v>
      </c>
      <c r="BE290" s="171">
        <f>IF(N290="základní",J290,0)</f>
        <v>20624.8</v>
      </c>
      <c r="BF290" s="171">
        <f>IF(N290="snížená",J290,0)</f>
        <v>0</v>
      </c>
      <c r="BG290" s="171">
        <f>IF(N290="zákl. přenesená",J290,0)</f>
        <v>0</v>
      </c>
      <c r="BH290" s="171">
        <f>IF(N290="sníž. přenesená",J290,0)</f>
        <v>0</v>
      </c>
      <c r="BI290" s="171">
        <f>IF(N290="nulová",J290,0)</f>
        <v>0</v>
      </c>
      <c r="BJ290" s="24" t="s">
        <v>87</v>
      </c>
      <c r="BK290" s="171">
        <f>ROUND(I290*H290,2)</f>
        <v>20624.8</v>
      </c>
      <c r="BL290" s="24" t="s">
        <v>190</v>
      </c>
      <c r="BM290" s="24" t="s">
        <v>604</v>
      </c>
    </row>
    <row r="291" spans="2:65" s="12" customFormat="1" ht="13.5">
      <c r="B291" s="172"/>
      <c r="D291" s="173" t="s">
        <v>180</v>
      </c>
      <c r="E291" s="174" t="s">
        <v>5</v>
      </c>
      <c r="F291" s="175" t="s">
        <v>605</v>
      </c>
      <c r="H291" s="176">
        <v>16.239999999999998</v>
      </c>
      <c r="L291" s="172"/>
      <c r="M291" s="177"/>
      <c r="N291" s="178"/>
      <c r="O291" s="178"/>
      <c r="P291" s="178"/>
      <c r="Q291" s="178"/>
      <c r="R291" s="178"/>
      <c r="S291" s="178"/>
      <c r="T291" s="179"/>
      <c r="AT291" s="174" t="s">
        <v>180</v>
      </c>
      <c r="AU291" s="174" t="s">
        <v>90</v>
      </c>
      <c r="AV291" s="12" t="s">
        <v>90</v>
      </c>
      <c r="AW291" s="12" t="s">
        <v>42</v>
      </c>
      <c r="AX291" s="12" t="s">
        <v>87</v>
      </c>
      <c r="AY291" s="174" t="s">
        <v>170</v>
      </c>
    </row>
    <row r="292" spans="2:65" s="1" customFormat="1" ht="25.5" customHeight="1">
      <c r="B292" s="160"/>
      <c r="C292" s="161" t="s">
        <v>606</v>
      </c>
      <c r="D292" s="161" t="s">
        <v>173</v>
      </c>
      <c r="E292" s="162" t="s">
        <v>607</v>
      </c>
      <c r="F292" s="163" t="s">
        <v>608</v>
      </c>
      <c r="G292" s="164" t="s">
        <v>487</v>
      </c>
      <c r="H292" s="165">
        <v>43</v>
      </c>
      <c r="I292" s="166">
        <v>624</v>
      </c>
      <c r="J292" s="166">
        <f>ROUND(I292*H292,2)</f>
        <v>26832</v>
      </c>
      <c r="K292" s="163" t="s">
        <v>177</v>
      </c>
      <c r="L292" s="39"/>
      <c r="M292" s="167" t="s">
        <v>5</v>
      </c>
      <c r="N292" s="168" t="s">
        <v>50</v>
      </c>
      <c r="O292" s="169">
        <v>1.881</v>
      </c>
      <c r="P292" s="169">
        <f>O292*H292</f>
        <v>80.882999999999996</v>
      </c>
      <c r="Q292" s="169">
        <v>1E-4</v>
      </c>
      <c r="R292" s="169">
        <f>Q292*H292</f>
        <v>4.3E-3</v>
      </c>
      <c r="S292" s="169">
        <v>0</v>
      </c>
      <c r="T292" s="170">
        <f>S292*H292</f>
        <v>0</v>
      </c>
      <c r="AR292" s="24" t="s">
        <v>190</v>
      </c>
      <c r="AT292" s="24" t="s">
        <v>173</v>
      </c>
      <c r="AU292" s="24" t="s">
        <v>90</v>
      </c>
      <c r="AY292" s="24" t="s">
        <v>170</v>
      </c>
      <c r="BE292" s="171">
        <f>IF(N292="základní",J292,0)</f>
        <v>26832</v>
      </c>
      <c r="BF292" s="171">
        <f>IF(N292="snížená",J292,0)</f>
        <v>0</v>
      </c>
      <c r="BG292" s="171">
        <f>IF(N292="zákl. přenesená",J292,0)</f>
        <v>0</v>
      </c>
      <c r="BH292" s="171">
        <f>IF(N292="sníž. přenesená",J292,0)</f>
        <v>0</v>
      </c>
      <c r="BI292" s="171">
        <f>IF(N292="nulová",J292,0)</f>
        <v>0</v>
      </c>
      <c r="BJ292" s="24" t="s">
        <v>87</v>
      </c>
      <c r="BK292" s="171">
        <f>ROUND(I292*H292,2)</f>
        <v>26832</v>
      </c>
      <c r="BL292" s="24" t="s">
        <v>190</v>
      </c>
      <c r="BM292" s="24" t="s">
        <v>609</v>
      </c>
    </row>
    <row r="293" spans="2:65" s="12" customFormat="1" ht="13.5">
      <c r="B293" s="172"/>
      <c r="D293" s="173" t="s">
        <v>180</v>
      </c>
      <c r="E293" s="174" t="s">
        <v>5</v>
      </c>
      <c r="F293" s="175" t="s">
        <v>499</v>
      </c>
      <c r="H293" s="176">
        <v>43</v>
      </c>
      <c r="L293" s="172"/>
      <c r="M293" s="177"/>
      <c r="N293" s="178"/>
      <c r="O293" s="178"/>
      <c r="P293" s="178"/>
      <c r="Q293" s="178"/>
      <c r="R293" s="178"/>
      <c r="S293" s="178"/>
      <c r="T293" s="179"/>
      <c r="AT293" s="174" t="s">
        <v>180</v>
      </c>
      <c r="AU293" s="174" t="s">
        <v>90</v>
      </c>
      <c r="AV293" s="12" t="s">
        <v>90</v>
      </c>
      <c r="AW293" s="12" t="s">
        <v>42</v>
      </c>
      <c r="AX293" s="12" t="s">
        <v>87</v>
      </c>
      <c r="AY293" s="174" t="s">
        <v>170</v>
      </c>
    </row>
    <row r="294" spans="2:65" s="1" customFormat="1" ht="16.5" customHeight="1">
      <c r="B294" s="160"/>
      <c r="C294" s="193" t="s">
        <v>610</v>
      </c>
      <c r="D294" s="193" t="s">
        <v>452</v>
      </c>
      <c r="E294" s="194" t="s">
        <v>611</v>
      </c>
      <c r="F294" s="195" t="s">
        <v>612</v>
      </c>
      <c r="G294" s="196" t="s">
        <v>487</v>
      </c>
      <c r="H294" s="197">
        <v>43.645000000000003</v>
      </c>
      <c r="I294" s="198">
        <v>1410</v>
      </c>
      <c r="J294" s="198">
        <f>ROUND(I294*H294,2)</f>
        <v>61539.45</v>
      </c>
      <c r="K294" s="195" t="s">
        <v>177</v>
      </c>
      <c r="L294" s="199"/>
      <c r="M294" s="200" t="s">
        <v>5</v>
      </c>
      <c r="N294" s="201" t="s">
        <v>50</v>
      </c>
      <c r="O294" s="169">
        <v>0</v>
      </c>
      <c r="P294" s="169">
        <f>O294*H294</f>
        <v>0</v>
      </c>
      <c r="Q294" s="169">
        <v>5.4200000000000003E-3</v>
      </c>
      <c r="R294" s="169">
        <f>Q294*H294</f>
        <v>0.23655590000000004</v>
      </c>
      <c r="S294" s="169">
        <v>0</v>
      </c>
      <c r="T294" s="170">
        <f>S294*H294</f>
        <v>0</v>
      </c>
      <c r="AR294" s="24" t="s">
        <v>207</v>
      </c>
      <c r="AT294" s="24" t="s">
        <v>452</v>
      </c>
      <c r="AU294" s="24" t="s">
        <v>90</v>
      </c>
      <c r="AY294" s="24" t="s">
        <v>170</v>
      </c>
      <c r="BE294" s="171">
        <f>IF(N294="základní",J294,0)</f>
        <v>61539.45</v>
      </c>
      <c r="BF294" s="171">
        <f>IF(N294="snížená",J294,0)</f>
        <v>0</v>
      </c>
      <c r="BG294" s="171">
        <f>IF(N294="zákl. přenesená",J294,0)</f>
        <v>0</v>
      </c>
      <c r="BH294" s="171">
        <f>IF(N294="sníž. přenesená",J294,0)</f>
        <v>0</v>
      </c>
      <c r="BI294" s="171">
        <f>IF(N294="nulová",J294,0)</f>
        <v>0</v>
      </c>
      <c r="BJ294" s="24" t="s">
        <v>87</v>
      </c>
      <c r="BK294" s="171">
        <f>ROUND(I294*H294,2)</f>
        <v>61539.45</v>
      </c>
      <c r="BL294" s="24" t="s">
        <v>190</v>
      </c>
      <c r="BM294" s="24" t="s">
        <v>613</v>
      </c>
    </row>
    <row r="295" spans="2:65" s="12" customFormat="1" ht="13.5">
      <c r="B295" s="172"/>
      <c r="D295" s="173" t="s">
        <v>180</v>
      </c>
      <c r="E295" s="174" t="s">
        <v>5</v>
      </c>
      <c r="F295" s="175" t="s">
        <v>614</v>
      </c>
      <c r="H295" s="176">
        <v>43.645000000000003</v>
      </c>
      <c r="L295" s="172"/>
      <c r="M295" s="177"/>
      <c r="N295" s="178"/>
      <c r="O295" s="178"/>
      <c r="P295" s="178"/>
      <c r="Q295" s="178"/>
      <c r="R295" s="178"/>
      <c r="S295" s="178"/>
      <c r="T295" s="179"/>
      <c r="AT295" s="174" t="s">
        <v>180</v>
      </c>
      <c r="AU295" s="174" t="s">
        <v>90</v>
      </c>
      <c r="AV295" s="12" t="s">
        <v>90</v>
      </c>
      <c r="AW295" s="12" t="s">
        <v>42</v>
      </c>
      <c r="AX295" s="12" t="s">
        <v>87</v>
      </c>
      <c r="AY295" s="174" t="s">
        <v>170</v>
      </c>
    </row>
    <row r="296" spans="2:65" s="1" customFormat="1" ht="16.5" customHeight="1">
      <c r="B296" s="160"/>
      <c r="C296" s="161" t="s">
        <v>615</v>
      </c>
      <c r="D296" s="161" t="s">
        <v>173</v>
      </c>
      <c r="E296" s="162" t="s">
        <v>616</v>
      </c>
      <c r="F296" s="163" t="s">
        <v>617</v>
      </c>
      <c r="G296" s="164" t="s">
        <v>618</v>
      </c>
      <c r="H296" s="165">
        <v>27</v>
      </c>
      <c r="I296" s="166">
        <v>906</v>
      </c>
      <c r="J296" s="166">
        <f>ROUND(I296*H296,2)</f>
        <v>24462</v>
      </c>
      <c r="K296" s="163" t="s">
        <v>177</v>
      </c>
      <c r="L296" s="39"/>
      <c r="M296" s="167" t="s">
        <v>5</v>
      </c>
      <c r="N296" s="168" t="s">
        <v>50</v>
      </c>
      <c r="O296" s="169">
        <v>0.83599999999999997</v>
      </c>
      <c r="P296" s="169">
        <f>O296*H296</f>
        <v>22.571999999999999</v>
      </c>
      <c r="Q296" s="169">
        <v>3.1E-4</v>
      </c>
      <c r="R296" s="169">
        <f>Q296*H296</f>
        <v>8.3700000000000007E-3</v>
      </c>
      <c r="S296" s="169">
        <v>0</v>
      </c>
      <c r="T296" s="170">
        <f>S296*H296</f>
        <v>0</v>
      </c>
      <c r="AR296" s="24" t="s">
        <v>190</v>
      </c>
      <c r="AT296" s="24" t="s">
        <v>173</v>
      </c>
      <c r="AU296" s="24" t="s">
        <v>90</v>
      </c>
      <c r="AY296" s="24" t="s">
        <v>170</v>
      </c>
      <c r="BE296" s="171">
        <f>IF(N296="základní",J296,0)</f>
        <v>24462</v>
      </c>
      <c r="BF296" s="171">
        <f>IF(N296="snížená",J296,0)</f>
        <v>0</v>
      </c>
      <c r="BG296" s="171">
        <f>IF(N296="zákl. přenesená",J296,0)</f>
        <v>0</v>
      </c>
      <c r="BH296" s="171">
        <f>IF(N296="sníž. přenesená",J296,0)</f>
        <v>0</v>
      </c>
      <c r="BI296" s="171">
        <f>IF(N296="nulová",J296,0)</f>
        <v>0</v>
      </c>
      <c r="BJ296" s="24" t="s">
        <v>87</v>
      </c>
      <c r="BK296" s="171">
        <f>ROUND(I296*H296,2)</f>
        <v>24462</v>
      </c>
      <c r="BL296" s="24" t="s">
        <v>190</v>
      </c>
      <c r="BM296" s="24" t="s">
        <v>619</v>
      </c>
    </row>
    <row r="297" spans="2:65" s="12" customFormat="1" ht="13.5">
      <c r="B297" s="172"/>
      <c r="D297" s="173" t="s">
        <v>180</v>
      </c>
      <c r="E297" s="174" t="s">
        <v>5</v>
      </c>
      <c r="F297" s="175" t="s">
        <v>620</v>
      </c>
      <c r="H297" s="176">
        <v>7</v>
      </c>
      <c r="L297" s="172"/>
      <c r="M297" s="177"/>
      <c r="N297" s="178"/>
      <c r="O297" s="178"/>
      <c r="P297" s="178"/>
      <c r="Q297" s="178"/>
      <c r="R297" s="178"/>
      <c r="S297" s="178"/>
      <c r="T297" s="179"/>
      <c r="AT297" s="174" t="s">
        <v>180</v>
      </c>
      <c r="AU297" s="174" t="s">
        <v>90</v>
      </c>
      <c r="AV297" s="12" t="s">
        <v>90</v>
      </c>
      <c r="AW297" s="12" t="s">
        <v>42</v>
      </c>
      <c r="AX297" s="12" t="s">
        <v>79</v>
      </c>
      <c r="AY297" s="174" t="s">
        <v>170</v>
      </c>
    </row>
    <row r="298" spans="2:65" s="12" customFormat="1" ht="13.5">
      <c r="B298" s="172"/>
      <c r="D298" s="173" t="s">
        <v>180</v>
      </c>
      <c r="E298" s="174" t="s">
        <v>5</v>
      </c>
      <c r="F298" s="175" t="s">
        <v>621</v>
      </c>
      <c r="H298" s="176">
        <v>11</v>
      </c>
      <c r="L298" s="172"/>
      <c r="M298" s="177"/>
      <c r="N298" s="178"/>
      <c r="O298" s="178"/>
      <c r="P298" s="178"/>
      <c r="Q298" s="178"/>
      <c r="R298" s="178"/>
      <c r="S298" s="178"/>
      <c r="T298" s="179"/>
      <c r="AT298" s="174" t="s">
        <v>180</v>
      </c>
      <c r="AU298" s="174" t="s">
        <v>90</v>
      </c>
      <c r="AV298" s="12" t="s">
        <v>90</v>
      </c>
      <c r="AW298" s="12" t="s">
        <v>42</v>
      </c>
      <c r="AX298" s="12" t="s">
        <v>79</v>
      </c>
      <c r="AY298" s="174" t="s">
        <v>170</v>
      </c>
    </row>
    <row r="299" spans="2:65" s="12" customFormat="1" ht="13.5">
      <c r="B299" s="172"/>
      <c r="D299" s="173" t="s">
        <v>180</v>
      </c>
      <c r="E299" s="174" t="s">
        <v>5</v>
      </c>
      <c r="F299" s="175" t="s">
        <v>622</v>
      </c>
      <c r="H299" s="176">
        <v>1</v>
      </c>
      <c r="L299" s="172"/>
      <c r="M299" s="177"/>
      <c r="N299" s="178"/>
      <c r="O299" s="178"/>
      <c r="P299" s="178"/>
      <c r="Q299" s="178"/>
      <c r="R299" s="178"/>
      <c r="S299" s="178"/>
      <c r="T299" s="179"/>
      <c r="AT299" s="174" t="s">
        <v>180</v>
      </c>
      <c r="AU299" s="174" t="s">
        <v>90</v>
      </c>
      <c r="AV299" s="12" t="s">
        <v>90</v>
      </c>
      <c r="AW299" s="12" t="s">
        <v>42</v>
      </c>
      <c r="AX299" s="12" t="s">
        <v>79</v>
      </c>
      <c r="AY299" s="174" t="s">
        <v>170</v>
      </c>
    </row>
    <row r="300" spans="2:65" s="12" customFormat="1" ht="13.5">
      <c r="B300" s="172"/>
      <c r="D300" s="173" t="s">
        <v>180</v>
      </c>
      <c r="E300" s="174" t="s">
        <v>5</v>
      </c>
      <c r="F300" s="175" t="s">
        <v>623</v>
      </c>
      <c r="H300" s="176">
        <v>2</v>
      </c>
      <c r="L300" s="172"/>
      <c r="M300" s="177"/>
      <c r="N300" s="178"/>
      <c r="O300" s="178"/>
      <c r="P300" s="178"/>
      <c r="Q300" s="178"/>
      <c r="R300" s="178"/>
      <c r="S300" s="178"/>
      <c r="T300" s="179"/>
      <c r="AT300" s="174" t="s">
        <v>180</v>
      </c>
      <c r="AU300" s="174" t="s">
        <v>90</v>
      </c>
      <c r="AV300" s="12" t="s">
        <v>90</v>
      </c>
      <c r="AW300" s="12" t="s">
        <v>42</v>
      </c>
      <c r="AX300" s="12" t="s">
        <v>79</v>
      </c>
      <c r="AY300" s="174" t="s">
        <v>170</v>
      </c>
    </row>
    <row r="301" spans="2:65" s="12" customFormat="1" ht="13.5">
      <c r="B301" s="172"/>
      <c r="D301" s="173" t="s">
        <v>180</v>
      </c>
      <c r="E301" s="174" t="s">
        <v>5</v>
      </c>
      <c r="F301" s="175" t="s">
        <v>624</v>
      </c>
      <c r="H301" s="176">
        <v>2</v>
      </c>
      <c r="L301" s="172"/>
      <c r="M301" s="177"/>
      <c r="N301" s="178"/>
      <c r="O301" s="178"/>
      <c r="P301" s="178"/>
      <c r="Q301" s="178"/>
      <c r="R301" s="178"/>
      <c r="S301" s="178"/>
      <c r="T301" s="179"/>
      <c r="AT301" s="174" t="s">
        <v>180</v>
      </c>
      <c r="AU301" s="174" t="s">
        <v>90</v>
      </c>
      <c r="AV301" s="12" t="s">
        <v>90</v>
      </c>
      <c r="AW301" s="12" t="s">
        <v>42</v>
      </c>
      <c r="AX301" s="12" t="s">
        <v>79</v>
      </c>
      <c r="AY301" s="174" t="s">
        <v>170</v>
      </c>
    </row>
    <row r="302" spans="2:65" s="12" customFormat="1" ht="13.5">
      <c r="B302" s="172"/>
      <c r="D302" s="173" t="s">
        <v>180</v>
      </c>
      <c r="E302" s="174" t="s">
        <v>5</v>
      </c>
      <c r="F302" s="175" t="s">
        <v>625</v>
      </c>
      <c r="H302" s="176">
        <v>2</v>
      </c>
      <c r="L302" s="172"/>
      <c r="M302" s="177"/>
      <c r="N302" s="178"/>
      <c r="O302" s="178"/>
      <c r="P302" s="178"/>
      <c r="Q302" s="178"/>
      <c r="R302" s="178"/>
      <c r="S302" s="178"/>
      <c r="T302" s="179"/>
      <c r="AT302" s="174" t="s">
        <v>180</v>
      </c>
      <c r="AU302" s="174" t="s">
        <v>90</v>
      </c>
      <c r="AV302" s="12" t="s">
        <v>90</v>
      </c>
      <c r="AW302" s="12" t="s">
        <v>42</v>
      </c>
      <c r="AX302" s="12" t="s">
        <v>79</v>
      </c>
      <c r="AY302" s="174" t="s">
        <v>170</v>
      </c>
    </row>
    <row r="303" spans="2:65" s="12" customFormat="1" ht="13.5">
      <c r="B303" s="172"/>
      <c r="D303" s="173" t="s">
        <v>180</v>
      </c>
      <c r="E303" s="174" t="s">
        <v>5</v>
      </c>
      <c r="F303" s="175" t="s">
        <v>626</v>
      </c>
      <c r="H303" s="176">
        <v>2</v>
      </c>
      <c r="L303" s="172"/>
      <c r="M303" s="177"/>
      <c r="N303" s="178"/>
      <c r="O303" s="178"/>
      <c r="P303" s="178"/>
      <c r="Q303" s="178"/>
      <c r="R303" s="178"/>
      <c r="S303" s="178"/>
      <c r="T303" s="179"/>
      <c r="AT303" s="174" t="s">
        <v>180</v>
      </c>
      <c r="AU303" s="174" t="s">
        <v>90</v>
      </c>
      <c r="AV303" s="12" t="s">
        <v>90</v>
      </c>
      <c r="AW303" s="12" t="s">
        <v>42</v>
      </c>
      <c r="AX303" s="12" t="s">
        <v>79</v>
      </c>
      <c r="AY303" s="174" t="s">
        <v>170</v>
      </c>
    </row>
    <row r="304" spans="2:65" s="13" customFormat="1" ht="13.5">
      <c r="B304" s="186"/>
      <c r="D304" s="173" t="s">
        <v>180</v>
      </c>
      <c r="E304" s="187" t="s">
        <v>5</v>
      </c>
      <c r="F304" s="188" t="s">
        <v>269</v>
      </c>
      <c r="H304" s="189">
        <v>27</v>
      </c>
      <c r="L304" s="186"/>
      <c r="M304" s="190"/>
      <c r="N304" s="191"/>
      <c r="O304" s="191"/>
      <c r="P304" s="191"/>
      <c r="Q304" s="191"/>
      <c r="R304" s="191"/>
      <c r="S304" s="191"/>
      <c r="T304" s="192"/>
      <c r="AT304" s="187" t="s">
        <v>180</v>
      </c>
      <c r="AU304" s="187" t="s">
        <v>90</v>
      </c>
      <c r="AV304" s="13" t="s">
        <v>190</v>
      </c>
      <c r="AW304" s="13" t="s">
        <v>42</v>
      </c>
      <c r="AX304" s="13" t="s">
        <v>87</v>
      </c>
      <c r="AY304" s="187" t="s">
        <v>170</v>
      </c>
    </row>
    <row r="305" spans="2:65" s="1" customFormat="1" ht="16.5" customHeight="1">
      <c r="B305" s="160"/>
      <c r="C305" s="161" t="s">
        <v>627</v>
      </c>
      <c r="D305" s="161" t="s">
        <v>173</v>
      </c>
      <c r="E305" s="162" t="s">
        <v>628</v>
      </c>
      <c r="F305" s="163" t="s">
        <v>629</v>
      </c>
      <c r="G305" s="164" t="s">
        <v>618</v>
      </c>
      <c r="H305" s="165">
        <v>36</v>
      </c>
      <c r="I305" s="166">
        <v>908</v>
      </c>
      <c r="J305" s="166">
        <f>ROUND(I305*H305,2)</f>
        <v>32688</v>
      </c>
      <c r="K305" s="163" t="s">
        <v>177</v>
      </c>
      <c r="L305" s="39"/>
      <c r="M305" s="167" t="s">
        <v>5</v>
      </c>
      <c r="N305" s="168" t="s">
        <v>50</v>
      </c>
      <c r="O305" s="169">
        <v>0.84399999999999997</v>
      </c>
      <c r="P305" s="169">
        <f>O305*H305</f>
        <v>30.384</v>
      </c>
      <c r="Q305" s="169">
        <v>3.1E-4</v>
      </c>
      <c r="R305" s="169">
        <f>Q305*H305</f>
        <v>1.116E-2</v>
      </c>
      <c r="S305" s="169">
        <v>0</v>
      </c>
      <c r="T305" s="170">
        <f>S305*H305</f>
        <v>0</v>
      </c>
      <c r="AR305" s="24" t="s">
        <v>190</v>
      </c>
      <c r="AT305" s="24" t="s">
        <v>173</v>
      </c>
      <c r="AU305" s="24" t="s">
        <v>90</v>
      </c>
      <c r="AY305" s="24" t="s">
        <v>170</v>
      </c>
      <c r="BE305" s="171">
        <f>IF(N305="základní",J305,0)</f>
        <v>32688</v>
      </c>
      <c r="BF305" s="171">
        <f>IF(N305="snížená",J305,0)</f>
        <v>0</v>
      </c>
      <c r="BG305" s="171">
        <f>IF(N305="zákl. přenesená",J305,0)</f>
        <v>0</v>
      </c>
      <c r="BH305" s="171">
        <f>IF(N305="sníž. přenesená",J305,0)</f>
        <v>0</v>
      </c>
      <c r="BI305" s="171">
        <f>IF(N305="nulová",J305,0)</f>
        <v>0</v>
      </c>
      <c r="BJ305" s="24" t="s">
        <v>87</v>
      </c>
      <c r="BK305" s="171">
        <f>ROUND(I305*H305,2)</f>
        <v>32688</v>
      </c>
      <c r="BL305" s="24" t="s">
        <v>190</v>
      </c>
      <c r="BM305" s="24" t="s">
        <v>630</v>
      </c>
    </row>
    <row r="306" spans="2:65" s="12" customFormat="1" ht="13.5">
      <c r="B306" s="172"/>
      <c r="D306" s="173" t="s">
        <v>180</v>
      </c>
      <c r="E306" s="174" t="s">
        <v>5</v>
      </c>
      <c r="F306" s="175" t="s">
        <v>631</v>
      </c>
      <c r="H306" s="176">
        <v>31</v>
      </c>
      <c r="L306" s="172"/>
      <c r="M306" s="177"/>
      <c r="N306" s="178"/>
      <c r="O306" s="178"/>
      <c r="P306" s="178"/>
      <c r="Q306" s="178"/>
      <c r="R306" s="178"/>
      <c r="S306" s="178"/>
      <c r="T306" s="179"/>
      <c r="AT306" s="174" t="s">
        <v>180</v>
      </c>
      <c r="AU306" s="174" t="s">
        <v>90</v>
      </c>
      <c r="AV306" s="12" t="s">
        <v>90</v>
      </c>
      <c r="AW306" s="12" t="s">
        <v>42</v>
      </c>
      <c r="AX306" s="12" t="s">
        <v>79</v>
      </c>
      <c r="AY306" s="174" t="s">
        <v>170</v>
      </c>
    </row>
    <row r="307" spans="2:65" s="12" customFormat="1" ht="13.5">
      <c r="B307" s="172"/>
      <c r="D307" s="173" t="s">
        <v>180</v>
      </c>
      <c r="E307" s="174" t="s">
        <v>5</v>
      </c>
      <c r="F307" s="175" t="s">
        <v>632</v>
      </c>
      <c r="H307" s="176">
        <v>3</v>
      </c>
      <c r="L307" s="172"/>
      <c r="M307" s="177"/>
      <c r="N307" s="178"/>
      <c r="O307" s="178"/>
      <c r="P307" s="178"/>
      <c r="Q307" s="178"/>
      <c r="R307" s="178"/>
      <c r="S307" s="178"/>
      <c r="T307" s="179"/>
      <c r="AT307" s="174" t="s">
        <v>180</v>
      </c>
      <c r="AU307" s="174" t="s">
        <v>90</v>
      </c>
      <c r="AV307" s="12" t="s">
        <v>90</v>
      </c>
      <c r="AW307" s="12" t="s">
        <v>42</v>
      </c>
      <c r="AX307" s="12" t="s">
        <v>79</v>
      </c>
      <c r="AY307" s="174" t="s">
        <v>170</v>
      </c>
    </row>
    <row r="308" spans="2:65" s="12" customFormat="1" ht="13.5">
      <c r="B308" s="172"/>
      <c r="D308" s="173" t="s">
        <v>180</v>
      </c>
      <c r="E308" s="174" t="s">
        <v>5</v>
      </c>
      <c r="F308" s="175" t="s">
        <v>633</v>
      </c>
      <c r="H308" s="176">
        <v>2</v>
      </c>
      <c r="L308" s="172"/>
      <c r="M308" s="177"/>
      <c r="N308" s="178"/>
      <c r="O308" s="178"/>
      <c r="P308" s="178"/>
      <c r="Q308" s="178"/>
      <c r="R308" s="178"/>
      <c r="S308" s="178"/>
      <c r="T308" s="179"/>
      <c r="AT308" s="174" t="s">
        <v>180</v>
      </c>
      <c r="AU308" s="174" t="s">
        <v>90</v>
      </c>
      <c r="AV308" s="12" t="s">
        <v>90</v>
      </c>
      <c r="AW308" s="12" t="s">
        <v>42</v>
      </c>
      <c r="AX308" s="12" t="s">
        <v>79</v>
      </c>
      <c r="AY308" s="174" t="s">
        <v>170</v>
      </c>
    </row>
    <row r="309" spans="2:65" s="13" customFormat="1" ht="13.5">
      <c r="B309" s="186"/>
      <c r="D309" s="173" t="s">
        <v>180</v>
      </c>
      <c r="E309" s="187" t="s">
        <v>5</v>
      </c>
      <c r="F309" s="188" t="s">
        <v>269</v>
      </c>
      <c r="H309" s="189">
        <v>36</v>
      </c>
      <c r="L309" s="186"/>
      <c r="M309" s="190"/>
      <c r="N309" s="191"/>
      <c r="O309" s="191"/>
      <c r="P309" s="191"/>
      <c r="Q309" s="191"/>
      <c r="R309" s="191"/>
      <c r="S309" s="191"/>
      <c r="T309" s="192"/>
      <c r="AT309" s="187" t="s">
        <v>180</v>
      </c>
      <c r="AU309" s="187" t="s">
        <v>90</v>
      </c>
      <c r="AV309" s="13" t="s">
        <v>190</v>
      </c>
      <c r="AW309" s="13" t="s">
        <v>42</v>
      </c>
      <c r="AX309" s="13" t="s">
        <v>87</v>
      </c>
      <c r="AY309" s="187" t="s">
        <v>170</v>
      </c>
    </row>
    <row r="310" spans="2:65" s="1" customFormat="1" ht="25.5" customHeight="1">
      <c r="B310" s="160"/>
      <c r="C310" s="161" t="s">
        <v>634</v>
      </c>
      <c r="D310" s="161" t="s">
        <v>173</v>
      </c>
      <c r="E310" s="162" t="s">
        <v>635</v>
      </c>
      <c r="F310" s="163" t="s">
        <v>636</v>
      </c>
      <c r="G310" s="164" t="s">
        <v>487</v>
      </c>
      <c r="H310" s="165">
        <v>63</v>
      </c>
      <c r="I310" s="166">
        <v>9890</v>
      </c>
      <c r="J310" s="166">
        <f>ROUND(I310*H310,2)</f>
        <v>623070</v>
      </c>
      <c r="K310" s="163" t="s">
        <v>177</v>
      </c>
      <c r="L310" s="39"/>
      <c r="M310" s="167" t="s">
        <v>5</v>
      </c>
      <c r="N310" s="168" t="s">
        <v>50</v>
      </c>
      <c r="O310" s="169">
        <v>21.292000000000002</v>
      </c>
      <c r="P310" s="169">
        <f>O310*H310</f>
        <v>1341.3960000000002</v>
      </c>
      <c r="Q310" s="169">
        <v>2.1167600000000002</v>
      </c>
      <c r="R310" s="169">
        <f>Q310*H310</f>
        <v>133.35588000000001</v>
      </c>
      <c r="S310" s="169">
        <v>0</v>
      </c>
      <c r="T310" s="170">
        <f>S310*H310</f>
        <v>0</v>
      </c>
      <c r="AR310" s="24" t="s">
        <v>190</v>
      </c>
      <c r="AT310" s="24" t="s">
        <v>173</v>
      </c>
      <c r="AU310" s="24" t="s">
        <v>90</v>
      </c>
      <c r="AY310" s="24" t="s">
        <v>170</v>
      </c>
      <c r="BE310" s="171">
        <f>IF(N310="základní",J310,0)</f>
        <v>623070</v>
      </c>
      <c r="BF310" s="171">
        <f>IF(N310="snížená",J310,0)</f>
        <v>0</v>
      </c>
      <c r="BG310" s="171">
        <f>IF(N310="zákl. přenesená",J310,0)</f>
        <v>0</v>
      </c>
      <c r="BH310" s="171">
        <f>IF(N310="sníž. přenesená",J310,0)</f>
        <v>0</v>
      </c>
      <c r="BI310" s="171">
        <f>IF(N310="nulová",J310,0)</f>
        <v>0</v>
      </c>
      <c r="BJ310" s="24" t="s">
        <v>87</v>
      </c>
      <c r="BK310" s="171">
        <f>ROUND(I310*H310,2)</f>
        <v>623070</v>
      </c>
      <c r="BL310" s="24" t="s">
        <v>190</v>
      </c>
      <c r="BM310" s="24" t="s">
        <v>637</v>
      </c>
    </row>
    <row r="311" spans="2:65" s="12" customFormat="1" ht="13.5">
      <c r="B311" s="172"/>
      <c r="D311" s="173" t="s">
        <v>180</v>
      </c>
      <c r="E311" s="174" t="s">
        <v>5</v>
      </c>
      <c r="F311" s="175" t="s">
        <v>601</v>
      </c>
      <c r="H311" s="176">
        <v>63</v>
      </c>
      <c r="L311" s="172"/>
      <c r="M311" s="177"/>
      <c r="N311" s="178"/>
      <c r="O311" s="178"/>
      <c r="P311" s="178"/>
      <c r="Q311" s="178"/>
      <c r="R311" s="178"/>
      <c r="S311" s="178"/>
      <c r="T311" s="179"/>
      <c r="AT311" s="174" t="s">
        <v>180</v>
      </c>
      <c r="AU311" s="174" t="s">
        <v>90</v>
      </c>
      <c r="AV311" s="12" t="s">
        <v>90</v>
      </c>
      <c r="AW311" s="12" t="s">
        <v>42</v>
      </c>
      <c r="AX311" s="12" t="s">
        <v>87</v>
      </c>
      <c r="AY311" s="174" t="s">
        <v>170</v>
      </c>
    </row>
    <row r="312" spans="2:65" s="1" customFormat="1" ht="16.5" customHeight="1">
      <c r="B312" s="160"/>
      <c r="C312" s="193" t="s">
        <v>638</v>
      </c>
      <c r="D312" s="193" t="s">
        <v>452</v>
      </c>
      <c r="E312" s="194" t="s">
        <v>639</v>
      </c>
      <c r="F312" s="195" t="s">
        <v>640</v>
      </c>
      <c r="G312" s="196" t="s">
        <v>487</v>
      </c>
      <c r="H312" s="197">
        <v>63.63</v>
      </c>
      <c r="I312" s="198">
        <v>1930</v>
      </c>
      <c r="J312" s="198">
        <f>ROUND(I312*H312,2)</f>
        <v>122805.9</v>
      </c>
      <c r="K312" s="195" t="s">
        <v>177</v>
      </c>
      <c r="L312" s="199"/>
      <c r="M312" s="200" t="s">
        <v>5</v>
      </c>
      <c r="N312" s="201" t="s">
        <v>50</v>
      </c>
      <c r="O312" s="169">
        <v>0</v>
      </c>
      <c r="P312" s="169">
        <f>O312*H312</f>
        <v>0</v>
      </c>
      <c r="Q312" s="169">
        <v>0.54800000000000004</v>
      </c>
      <c r="R312" s="169">
        <f>Q312*H312</f>
        <v>34.869240000000005</v>
      </c>
      <c r="S312" s="169">
        <v>0</v>
      </c>
      <c r="T312" s="170">
        <f>S312*H312</f>
        <v>0</v>
      </c>
      <c r="AR312" s="24" t="s">
        <v>207</v>
      </c>
      <c r="AT312" s="24" t="s">
        <v>452</v>
      </c>
      <c r="AU312" s="24" t="s">
        <v>90</v>
      </c>
      <c r="AY312" s="24" t="s">
        <v>170</v>
      </c>
      <c r="BE312" s="171">
        <f>IF(N312="základní",J312,0)</f>
        <v>122805.9</v>
      </c>
      <c r="BF312" s="171">
        <f>IF(N312="snížená",J312,0)</f>
        <v>0</v>
      </c>
      <c r="BG312" s="171">
        <f>IF(N312="zákl. přenesená",J312,0)</f>
        <v>0</v>
      </c>
      <c r="BH312" s="171">
        <f>IF(N312="sníž. přenesená",J312,0)</f>
        <v>0</v>
      </c>
      <c r="BI312" s="171">
        <f>IF(N312="nulová",J312,0)</f>
        <v>0</v>
      </c>
      <c r="BJ312" s="24" t="s">
        <v>87</v>
      </c>
      <c r="BK312" s="171">
        <f>ROUND(I312*H312,2)</f>
        <v>122805.9</v>
      </c>
      <c r="BL312" s="24" t="s">
        <v>190</v>
      </c>
      <c r="BM312" s="24" t="s">
        <v>641</v>
      </c>
    </row>
    <row r="313" spans="2:65" s="12" customFormat="1" ht="13.5">
      <c r="B313" s="172"/>
      <c r="D313" s="173" t="s">
        <v>180</v>
      </c>
      <c r="E313" s="174" t="s">
        <v>5</v>
      </c>
      <c r="F313" s="175" t="s">
        <v>642</v>
      </c>
      <c r="H313" s="176">
        <v>63.63</v>
      </c>
      <c r="L313" s="172"/>
      <c r="M313" s="177"/>
      <c r="N313" s="178"/>
      <c r="O313" s="178"/>
      <c r="P313" s="178"/>
      <c r="Q313" s="178"/>
      <c r="R313" s="178"/>
      <c r="S313" s="178"/>
      <c r="T313" s="179"/>
      <c r="AT313" s="174" t="s">
        <v>180</v>
      </c>
      <c r="AU313" s="174" t="s">
        <v>90</v>
      </c>
      <c r="AV313" s="12" t="s">
        <v>90</v>
      </c>
      <c r="AW313" s="12" t="s">
        <v>42</v>
      </c>
      <c r="AX313" s="12" t="s">
        <v>87</v>
      </c>
      <c r="AY313" s="174" t="s">
        <v>170</v>
      </c>
    </row>
    <row r="314" spans="2:65" s="1" customFormat="1" ht="16.5" customHeight="1">
      <c r="B314" s="160"/>
      <c r="C314" s="193" t="s">
        <v>643</v>
      </c>
      <c r="D314" s="193" t="s">
        <v>452</v>
      </c>
      <c r="E314" s="194" t="s">
        <v>644</v>
      </c>
      <c r="F314" s="195" t="s">
        <v>645</v>
      </c>
      <c r="G314" s="196" t="s">
        <v>487</v>
      </c>
      <c r="H314" s="197">
        <v>46.46</v>
      </c>
      <c r="I314" s="198">
        <v>2790</v>
      </c>
      <c r="J314" s="198">
        <f>ROUND(I314*H314,2)</f>
        <v>129623.4</v>
      </c>
      <c r="K314" s="195" t="s">
        <v>177</v>
      </c>
      <c r="L314" s="199"/>
      <c r="M314" s="200" t="s">
        <v>5</v>
      </c>
      <c r="N314" s="201" t="s">
        <v>50</v>
      </c>
      <c r="O314" s="169">
        <v>0</v>
      </c>
      <c r="P314" s="169">
        <f>O314*H314</f>
        <v>0</v>
      </c>
      <c r="Q314" s="169">
        <v>1.054</v>
      </c>
      <c r="R314" s="169">
        <f>Q314*H314</f>
        <v>48.96884</v>
      </c>
      <c r="S314" s="169">
        <v>0</v>
      </c>
      <c r="T314" s="170">
        <f>S314*H314</f>
        <v>0</v>
      </c>
      <c r="AR314" s="24" t="s">
        <v>207</v>
      </c>
      <c r="AT314" s="24" t="s">
        <v>452</v>
      </c>
      <c r="AU314" s="24" t="s">
        <v>90</v>
      </c>
      <c r="AY314" s="24" t="s">
        <v>170</v>
      </c>
      <c r="BE314" s="171">
        <f>IF(N314="základní",J314,0)</f>
        <v>129623.4</v>
      </c>
      <c r="BF314" s="171">
        <f>IF(N314="snížená",J314,0)</f>
        <v>0</v>
      </c>
      <c r="BG314" s="171">
        <f>IF(N314="zákl. přenesená",J314,0)</f>
        <v>0</v>
      </c>
      <c r="BH314" s="171">
        <f>IF(N314="sníž. přenesená",J314,0)</f>
        <v>0</v>
      </c>
      <c r="BI314" s="171">
        <f>IF(N314="nulová",J314,0)</f>
        <v>0</v>
      </c>
      <c r="BJ314" s="24" t="s">
        <v>87</v>
      </c>
      <c r="BK314" s="171">
        <f>ROUND(I314*H314,2)</f>
        <v>129623.4</v>
      </c>
      <c r="BL314" s="24" t="s">
        <v>190</v>
      </c>
      <c r="BM314" s="24" t="s">
        <v>646</v>
      </c>
    </row>
    <row r="315" spans="2:65" s="12" customFormat="1" ht="13.5">
      <c r="B315" s="172"/>
      <c r="D315" s="173" t="s">
        <v>180</v>
      </c>
      <c r="E315" s="174" t="s">
        <v>5</v>
      </c>
      <c r="F315" s="175" t="s">
        <v>647</v>
      </c>
      <c r="H315" s="176">
        <v>46.46</v>
      </c>
      <c r="L315" s="172"/>
      <c r="M315" s="177"/>
      <c r="N315" s="178"/>
      <c r="O315" s="178"/>
      <c r="P315" s="178"/>
      <c r="Q315" s="178"/>
      <c r="R315" s="178"/>
      <c r="S315" s="178"/>
      <c r="T315" s="179"/>
      <c r="AT315" s="174" t="s">
        <v>180</v>
      </c>
      <c r="AU315" s="174" t="s">
        <v>90</v>
      </c>
      <c r="AV315" s="12" t="s">
        <v>90</v>
      </c>
      <c r="AW315" s="12" t="s">
        <v>42</v>
      </c>
      <c r="AX315" s="12" t="s">
        <v>87</v>
      </c>
      <c r="AY315" s="174" t="s">
        <v>170</v>
      </c>
    </row>
    <row r="316" spans="2:65" s="1" customFormat="1" ht="16.5" customHeight="1">
      <c r="B316" s="160"/>
      <c r="C316" s="193" t="s">
        <v>648</v>
      </c>
      <c r="D316" s="193" t="s">
        <v>452</v>
      </c>
      <c r="E316" s="194" t="s">
        <v>649</v>
      </c>
      <c r="F316" s="195" t="s">
        <v>650</v>
      </c>
      <c r="G316" s="196" t="s">
        <v>487</v>
      </c>
      <c r="H316" s="197">
        <v>33.33</v>
      </c>
      <c r="I316" s="198">
        <v>1590</v>
      </c>
      <c r="J316" s="198">
        <f>ROUND(I316*H316,2)</f>
        <v>52994.7</v>
      </c>
      <c r="K316" s="195" t="s">
        <v>177</v>
      </c>
      <c r="L316" s="199"/>
      <c r="M316" s="200" t="s">
        <v>5</v>
      </c>
      <c r="N316" s="201" t="s">
        <v>50</v>
      </c>
      <c r="O316" s="169">
        <v>0</v>
      </c>
      <c r="P316" s="169">
        <f>O316*H316</f>
        <v>0</v>
      </c>
      <c r="Q316" s="169">
        <v>0.52600000000000002</v>
      </c>
      <c r="R316" s="169">
        <f>Q316*H316</f>
        <v>17.531579999999998</v>
      </c>
      <c r="S316" s="169">
        <v>0</v>
      </c>
      <c r="T316" s="170">
        <f>S316*H316</f>
        <v>0</v>
      </c>
      <c r="AR316" s="24" t="s">
        <v>207</v>
      </c>
      <c r="AT316" s="24" t="s">
        <v>452</v>
      </c>
      <c r="AU316" s="24" t="s">
        <v>90</v>
      </c>
      <c r="AY316" s="24" t="s">
        <v>170</v>
      </c>
      <c r="BE316" s="171">
        <f>IF(N316="základní",J316,0)</f>
        <v>52994.7</v>
      </c>
      <c r="BF316" s="171">
        <f>IF(N316="snížená",J316,0)</f>
        <v>0</v>
      </c>
      <c r="BG316" s="171">
        <f>IF(N316="zákl. přenesená",J316,0)</f>
        <v>0</v>
      </c>
      <c r="BH316" s="171">
        <f>IF(N316="sníž. přenesená",J316,0)</f>
        <v>0</v>
      </c>
      <c r="BI316" s="171">
        <f>IF(N316="nulová",J316,0)</f>
        <v>0</v>
      </c>
      <c r="BJ316" s="24" t="s">
        <v>87</v>
      </c>
      <c r="BK316" s="171">
        <f>ROUND(I316*H316,2)</f>
        <v>52994.7</v>
      </c>
      <c r="BL316" s="24" t="s">
        <v>190</v>
      </c>
      <c r="BM316" s="24" t="s">
        <v>651</v>
      </c>
    </row>
    <row r="317" spans="2:65" s="12" customFormat="1" ht="13.5">
      <c r="B317" s="172"/>
      <c r="D317" s="173" t="s">
        <v>180</v>
      </c>
      <c r="E317" s="174" t="s">
        <v>5</v>
      </c>
      <c r="F317" s="175" t="s">
        <v>652</v>
      </c>
      <c r="H317" s="176">
        <v>33.33</v>
      </c>
      <c r="L317" s="172"/>
      <c r="M317" s="177"/>
      <c r="N317" s="178"/>
      <c r="O317" s="178"/>
      <c r="P317" s="178"/>
      <c r="Q317" s="178"/>
      <c r="R317" s="178"/>
      <c r="S317" s="178"/>
      <c r="T317" s="179"/>
      <c r="AT317" s="174" t="s">
        <v>180</v>
      </c>
      <c r="AU317" s="174" t="s">
        <v>90</v>
      </c>
      <c r="AV317" s="12" t="s">
        <v>90</v>
      </c>
      <c r="AW317" s="12" t="s">
        <v>42</v>
      </c>
      <c r="AX317" s="12" t="s">
        <v>87</v>
      </c>
      <c r="AY317" s="174" t="s">
        <v>170</v>
      </c>
    </row>
    <row r="318" spans="2:65" s="1" customFormat="1" ht="16.5" customHeight="1">
      <c r="B318" s="160"/>
      <c r="C318" s="193" t="s">
        <v>653</v>
      </c>
      <c r="D318" s="193" t="s">
        <v>452</v>
      </c>
      <c r="E318" s="194" t="s">
        <v>654</v>
      </c>
      <c r="F318" s="195" t="s">
        <v>655</v>
      </c>
      <c r="G318" s="196" t="s">
        <v>487</v>
      </c>
      <c r="H318" s="197">
        <v>29.29</v>
      </c>
      <c r="I318" s="198">
        <v>1050</v>
      </c>
      <c r="J318" s="198">
        <f>ROUND(I318*H318,2)</f>
        <v>30754.5</v>
      </c>
      <c r="K318" s="195" t="s">
        <v>177</v>
      </c>
      <c r="L318" s="199"/>
      <c r="M318" s="200" t="s">
        <v>5</v>
      </c>
      <c r="N318" s="201" t="s">
        <v>50</v>
      </c>
      <c r="O318" s="169">
        <v>0</v>
      </c>
      <c r="P318" s="169">
        <f>O318*H318</f>
        <v>0</v>
      </c>
      <c r="Q318" s="169">
        <v>0.26200000000000001</v>
      </c>
      <c r="R318" s="169">
        <f>Q318*H318</f>
        <v>7.6739800000000002</v>
      </c>
      <c r="S318" s="169">
        <v>0</v>
      </c>
      <c r="T318" s="170">
        <f>S318*H318</f>
        <v>0</v>
      </c>
      <c r="AR318" s="24" t="s">
        <v>207</v>
      </c>
      <c r="AT318" s="24" t="s">
        <v>452</v>
      </c>
      <c r="AU318" s="24" t="s">
        <v>90</v>
      </c>
      <c r="AY318" s="24" t="s">
        <v>170</v>
      </c>
      <c r="BE318" s="171">
        <f>IF(N318="základní",J318,0)</f>
        <v>30754.5</v>
      </c>
      <c r="BF318" s="171">
        <f>IF(N318="snížená",J318,0)</f>
        <v>0</v>
      </c>
      <c r="BG318" s="171">
        <f>IF(N318="zákl. přenesená",J318,0)</f>
        <v>0</v>
      </c>
      <c r="BH318" s="171">
        <f>IF(N318="sníž. přenesená",J318,0)</f>
        <v>0</v>
      </c>
      <c r="BI318" s="171">
        <f>IF(N318="nulová",J318,0)</f>
        <v>0</v>
      </c>
      <c r="BJ318" s="24" t="s">
        <v>87</v>
      </c>
      <c r="BK318" s="171">
        <f>ROUND(I318*H318,2)</f>
        <v>30754.5</v>
      </c>
      <c r="BL318" s="24" t="s">
        <v>190</v>
      </c>
      <c r="BM318" s="24" t="s">
        <v>656</v>
      </c>
    </row>
    <row r="319" spans="2:65" s="12" customFormat="1" ht="13.5">
      <c r="B319" s="172"/>
      <c r="D319" s="173" t="s">
        <v>180</v>
      </c>
      <c r="E319" s="174" t="s">
        <v>5</v>
      </c>
      <c r="F319" s="175" t="s">
        <v>503</v>
      </c>
      <c r="H319" s="176">
        <v>29.29</v>
      </c>
      <c r="L319" s="172"/>
      <c r="M319" s="177"/>
      <c r="N319" s="178"/>
      <c r="O319" s="178"/>
      <c r="P319" s="178"/>
      <c r="Q319" s="178"/>
      <c r="R319" s="178"/>
      <c r="S319" s="178"/>
      <c r="T319" s="179"/>
      <c r="AT319" s="174" t="s">
        <v>180</v>
      </c>
      <c r="AU319" s="174" t="s">
        <v>90</v>
      </c>
      <c r="AV319" s="12" t="s">
        <v>90</v>
      </c>
      <c r="AW319" s="12" t="s">
        <v>42</v>
      </c>
      <c r="AX319" s="12" t="s">
        <v>87</v>
      </c>
      <c r="AY319" s="174" t="s">
        <v>170</v>
      </c>
    </row>
    <row r="320" spans="2:65" s="1" customFormat="1" ht="16.5" customHeight="1">
      <c r="B320" s="160"/>
      <c r="C320" s="193" t="s">
        <v>657</v>
      </c>
      <c r="D320" s="193" t="s">
        <v>452</v>
      </c>
      <c r="E320" s="194" t="s">
        <v>658</v>
      </c>
      <c r="F320" s="195" t="s">
        <v>659</v>
      </c>
      <c r="G320" s="196" t="s">
        <v>487</v>
      </c>
      <c r="H320" s="197">
        <v>63.63</v>
      </c>
      <c r="I320" s="198">
        <v>8130</v>
      </c>
      <c r="J320" s="198">
        <f>ROUND(I320*H320,2)</f>
        <v>517311.9</v>
      </c>
      <c r="K320" s="195" t="s">
        <v>177</v>
      </c>
      <c r="L320" s="199"/>
      <c r="M320" s="200" t="s">
        <v>5</v>
      </c>
      <c r="N320" s="201" t="s">
        <v>50</v>
      </c>
      <c r="O320" s="169">
        <v>0</v>
      </c>
      <c r="P320" s="169">
        <f>O320*H320</f>
        <v>0</v>
      </c>
      <c r="Q320" s="169">
        <v>1.6</v>
      </c>
      <c r="R320" s="169">
        <f>Q320*H320</f>
        <v>101.80800000000001</v>
      </c>
      <c r="S320" s="169">
        <v>0</v>
      </c>
      <c r="T320" s="170">
        <f>S320*H320</f>
        <v>0</v>
      </c>
      <c r="AR320" s="24" t="s">
        <v>207</v>
      </c>
      <c r="AT320" s="24" t="s">
        <v>452</v>
      </c>
      <c r="AU320" s="24" t="s">
        <v>90</v>
      </c>
      <c r="AY320" s="24" t="s">
        <v>170</v>
      </c>
      <c r="BE320" s="171">
        <f>IF(N320="základní",J320,0)</f>
        <v>517311.9</v>
      </c>
      <c r="BF320" s="171">
        <f>IF(N320="snížená",J320,0)</f>
        <v>0</v>
      </c>
      <c r="BG320" s="171">
        <f>IF(N320="zákl. přenesená",J320,0)</f>
        <v>0</v>
      </c>
      <c r="BH320" s="171">
        <f>IF(N320="sníž. přenesená",J320,0)</f>
        <v>0</v>
      </c>
      <c r="BI320" s="171">
        <f>IF(N320="nulová",J320,0)</f>
        <v>0</v>
      </c>
      <c r="BJ320" s="24" t="s">
        <v>87</v>
      </c>
      <c r="BK320" s="171">
        <f>ROUND(I320*H320,2)</f>
        <v>517311.9</v>
      </c>
      <c r="BL320" s="24" t="s">
        <v>190</v>
      </c>
      <c r="BM320" s="24" t="s">
        <v>660</v>
      </c>
    </row>
    <row r="321" spans="2:65" s="12" customFormat="1" ht="13.5">
      <c r="B321" s="172"/>
      <c r="D321" s="173" t="s">
        <v>180</v>
      </c>
      <c r="E321" s="174" t="s">
        <v>5</v>
      </c>
      <c r="F321" s="175" t="s">
        <v>642</v>
      </c>
      <c r="H321" s="176">
        <v>63.63</v>
      </c>
      <c r="L321" s="172"/>
      <c r="M321" s="177"/>
      <c r="N321" s="178"/>
      <c r="O321" s="178"/>
      <c r="P321" s="178"/>
      <c r="Q321" s="178"/>
      <c r="R321" s="178"/>
      <c r="S321" s="178"/>
      <c r="T321" s="179"/>
      <c r="AT321" s="174" t="s">
        <v>180</v>
      </c>
      <c r="AU321" s="174" t="s">
        <v>90</v>
      </c>
      <c r="AV321" s="12" t="s">
        <v>90</v>
      </c>
      <c r="AW321" s="12" t="s">
        <v>42</v>
      </c>
      <c r="AX321" s="12" t="s">
        <v>87</v>
      </c>
      <c r="AY321" s="174" t="s">
        <v>170</v>
      </c>
    </row>
    <row r="322" spans="2:65" s="1" customFormat="1" ht="16.5" customHeight="1">
      <c r="B322" s="160"/>
      <c r="C322" s="193" t="s">
        <v>661</v>
      </c>
      <c r="D322" s="193" t="s">
        <v>452</v>
      </c>
      <c r="E322" s="194" t="s">
        <v>662</v>
      </c>
      <c r="F322" s="195" t="s">
        <v>663</v>
      </c>
      <c r="G322" s="196" t="s">
        <v>487</v>
      </c>
      <c r="H322" s="197">
        <v>172.71</v>
      </c>
      <c r="I322" s="198">
        <v>171</v>
      </c>
      <c r="J322" s="198">
        <f>ROUND(I322*H322,2)</f>
        <v>29533.41</v>
      </c>
      <c r="K322" s="195" t="s">
        <v>177</v>
      </c>
      <c r="L322" s="199"/>
      <c r="M322" s="200" t="s">
        <v>5</v>
      </c>
      <c r="N322" s="201" t="s">
        <v>50</v>
      </c>
      <c r="O322" s="169">
        <v>0</v>
      </c>
      <c r="P322" s="169">
        <f>O322*H322</f>
        <v>0</v>
      </c>
      <c r="Q322" s="169">
        <v>2E-3</v>
      </c>
      <c r="R322" s="169">
        <f>Q322*H322</f>
        <v>0.34542</v>
      </c>
      <c r="S322" s="169">
        <v>0</v>
      </c>
      <c r="T322" s="170">
        <f>S322*H322</f>
        <v>0</v>
      </c>
      <c r="AR322" s="24" t="s">
        <v>207</v>
      </c>
      <c r="AT322" s="24" t="s">
        <v>452</v>
      </c>
      <c r="AU322" s="24" t="s">
        <v>90</v>
      </c>
      <c r="AY322" s="24" t="s">
        <v>170</v>
      </c>
      <c r="BE322" s="171">
        <f>IF(N322="základní",J322,0)</f>
        <v>29533.41</v>
      </c>
      <c r="BF322" s="171">
        <f>IF(N322="snížená",J322,0)</f>
        <v>0</v>
      </c>
      <c r="BG322" s="171">
        <f>IF(N322="zákl. přenesená",J322,0)</f>
        <v>0</v>
      </c>
      <c r="BH322" s="171">
        <f>IF(N322="sníž. přenesená",J322,0)</f>
        <v>0</v>
      </c>
      <c r="BI322" s="171">
        <f>IF(N322="nulová",J322,0)</f>
        <v>0</v>
      </c>
      <c r="BJ322" s="24" t="s">
        <v>87</v>
      </c>
      <c r="BK322" s="171">
        <f>ROUND(I322*H322,2)</f>
        <v>29533.41</v>
      </c>
      <c r="BL322" s="24" t="s">
        <v>190</v>
      </c>
      <c r="BM322" s="24" t="s">
        <v>664</v>
      </c>
    </row>
    <row r="323" spans="2:65" s="12" customFormat="1" ht="13.5">
      <c r="B323" s="172"/>
      <c r="D323" s="173" t="s">
        <v>180</v>
      </c>
      <c r="E323" s="174" t="s">
        <v>5</v>
      </c>
      <c r="F323" s="175" t="s">
        <v>665</v>
      </c>
      <c r="H323" s="176">
        <v>172.71</v>
      </c>
      <c r="L323" s="172"/>
      <c r="M323" s="177"/>
      <c r="N323" s="178"/>
      <c r="O323" s="178"/>
      <c r="P323" s="178"/>
      <c r="Q323" s="178"/>
      <c r="R323" s="178"/>
      <c r="S323" s="178"/>
      <c r="T323" s="179"/>
      <c r="AT323" s="174" t="s">
        <v>180</v>
      </c>
      <c r="AU323" s="174" t="s">
        <v>90</v>
      </c>
      <c r="AV323" s="12" t="s">
        <v>90</v>
      </c>
      <c r="AW323" s="12" t="s">
        <v>42</v>
      </c>
      <c r="AX323" s="12" t="s">
        <v>87</v>
      </c>
      <c r="AY323" s="174" t="s">
        <v>170</v>
      </c>
    </row>
    <row r="324" spans="2:65" s="1" customFormat="1" ht="25.5" customHeight="1">
      <c r="B324" s="160"/>
      <c r="C324" s="161" t="s">
        <v>666</v>
      </c>
      <c r="D324" s="161" t="s">
        <v>173</v>
      </c>
      <c r="E324" s="162" t="s">
        <v>667</v>
      </c>
      <c r="F324" s="163" t="s">
        <v>668</v>
      </c>
      <c r="G324" s="164" t="s">
        <v>487</v>
      </c>
      <c r="H324" s="165">
        <v>15</v>
      </c>
      <c r="I324" s="166">
        <v>890</v>
      </c>
      <c r="J324" s="166">
        <f>ROUND(I324*H324,2)</f>
        <v>13350</v>
      </c>
      <c r="K324" s="163" t="s">
        <v>177</v>
      </c>
      <c r="L324" s="39"/>
      <c r="M324" s="167" t="s">
        <v>5</v>
      </c>
      <c r="N324" s="168" t="s">
        <v>50</v>
      </c>
      <c r="O324" s="169">
        <v>1.492</v>
      </c>
      <c r="P324" s="169">
        <f>O324*H324</f>
        <v>22.38</v>
      </c>
      <c r="Q324" s="169">
        <v>0.21734000000000001</v>
      </c>
      <c r="R324" s="169">
        <f>Q324*H324</f>
        <v>3.2601</v>
      </c>
      <c r="S324" s="169">
        <v>0</v>
      </c>
      <c r="T324" s="170">
        <f>S324*H324</f>
        <v>0</v>
      </c>
      <c r="AR324" s="24" t="s">
        <v>190</v>
      </c>
      <c r="AT324" s="24" t="s">
        <v>173</v>
      </c>
      <c r="AU324" s="24" t="s">
        <v>90</v>
      </c>
      <c r="AY324" s="24" t="s">
        <v>170</v>
      </c>
      <c r="BE324" s="171">
        <f>IF(N324="základní",J324,0)</f>
        <v>13350</v>
      </c>
      <c r="BF324" s="171">
        <f>IF(N324="snížená",J324,0)</f>
        <v>0</v>
      </c>
      <c r="BG324" s="171">
        <f>IF(N324="zákl. přenesená",J324,0)</f>
        <v>0</v>
      </c>
      <c r="BH324" s="171">
        <f>IF(N324="sníž. přenesená",J324,0)</f>
        <v>0</v>
      </c>
      <c r="BI324" s="171">
        <f>IF(N324="nulová",J324,0)</f>
        <v>0</v>
      </c>
      <c r="BJ324" s="24" t="s">
        <v>87</v>
      </c>
      <c r="BK324" s="171">
        <f>ROUND(I324*H324,2)</f>
        <v>13350</v>
      </c>
      <c r="BL324" s="24" t="s">
        <v>190</v>
      </c>
      <c r="BM324" s="24" t="s">
        <v>669</v>
      </c>
    </row>
    <row r="325" spans="2:65" s="12" customFormat="1" ht="13.5">
      <c r="B325" s="172"/>
      <c r="D325" s="173" t="s">
        <v>180</v>
      </c>
      <c r="E325" s="174" t="s">
        <v>5</v>
      </c>
      <c r="F325" s="175" t="s">
        <v>11</v>
      </c>
      <c r="H325" s="176">
        <v>15</v>
      </c>
      <c r="L325" s="172"/>
      <c r="M325" s="177"/>
      <c r="N325" s="178"/>
      <c r="O325" s="178"/>
      <c r="P325" s="178"/>
      <c r="Q325" s="178"/>
      <c r="R325" s="178"/>
      <c r="S325" s="178"/>
      <c r="T325" s="179"/>
      <c r="AT325" s="174" t="s">
        <v>180</v>
      </c>
      <c r="AU325" s="174" t="s">
        <v>90</v>
      </c>
      <c r="AV325" s="12" t="s">
        <v>90</v>
      </c>
      <c r="AW325" s="12" t="s">
        <v>42</v>
      </c>
      <c r="AX325" s="12" t="s">
        <v>87</v>
      </c>
      <c r="AY325" s="174" t="s">
        <v>170</v>
      </c>
    </row>
    <row r="326" spans="2:65" s="1" customFormat="1" ht="16.5" customHeight="1">
      <c r="B326" s="160"/>
      <c r="C326" s="193" t="s">
        <v>670</v>
      </c>
      <c r="D326" s="193" t="s">
        <v>452</v>
      </c>
      <c r="E326" s="194" t="s">
        <v>671</v>
      </c>
      <c r="F326" s="195" t="s">
        <v>672</v>
      </c>
      <c r="G326" s="196" t="s">
        <v>487</v>
      </c>
      <c r="H326" s="197">
        <v>15</v>
      </c>
      <c r="I326" s="198">
        <v>3710</v>
      </c>
      <c r="J326" s="198">
        <f>ROUND(I326*H326,2)</f>
        <v>55650</v>
      </c>
      <c r="K326" s="195" t="s">
        <v>177</v>
      </c>
      <c r="L326" s="199"/>
      <c r="M326" s="200" t="s">
        <v>5</v>
      </c>
      <c r="N326" s="201" t="s">
        <v>50</v>
      </c>
      <c r="O326" s="169">
        <v>0</v>
      </c>
      <c r="P326" s="169">
        <f>O326*H326</f>
        <v>0</v>
      </c>
      <c r="Q326" s="169">
        <v>0.10199999999999999</v>
      </c>
      <c r="R326" s="169">
        <f>Q326*H326</f>
        <v>1.5299999999999998</v>
      </c>
      <c r="S326" s="169">
        <v>0</v>
      </c>
      <c r="T326" s="170">
        <f>S326*H326</f>
        <v>0</v>
      </c>
      <c r="AR326" s="24" t="s">
        <v>207</v>
      </c>
      <c r="AT326" s="24" t="s">
        <v>452</v>
      </c>
      <c r="AU326" s="24" t="s">
        <v>90</v>
      </c>
      <c r="AY326" s="24" t="s">
        <v>170</v>
      </c>
      <c r="BE326" s="171">
        <f>IF(N326="základní",J326,0)</f>
        <v>55650</v>
      </c>
      <c r="BF326" s="171">
        <f>IF(N326="snížená",J326,0)</f>
        <v>0</v>
      </c>
      <c r="BG326" s="171">
        <f>IF(N326="zákl. přenesená",J326,0)</f>
        <v>0</v>
      </c>
      <c r="BH326" s="171">
        <f>IF(N326="sníž. přenesená",J326,0)</f>
        <v>0</v>
      </c>
      <c r="BI326" s="171">
        <f>IF(N326="nulová",J326,0)</f>
        <v>0</v>
      </c>
      <c r="BJ326" s="24" t="s">
        <v>87</v>
      </c>
      <c r="BK326" s="171">
        <f>ROUND(I326*H326,2)</f>
        <v>55650</v>
      </c>
      <c r="BL326" s="24" t="s">
        <v>190</v>
      </c>
      <c r="BM326" s="24" t="s">
        <v>673</v>
      </c>
    </row>
    <row r="327" spans="2:65" s="12" customFormat="1" ht="13.5">
      <c r="B327" s="172"/>
      <c r="D327" s="173" t="s">
        <v>180</v>
      </c>
      <c r="E327" s="174" t="s">
        <v>5</v>
      </c>
      <c r="F327" s="175" t="s">
        <v>11</v>
      </c>
      <c r="H327" s="176">
        <v>15</v>
      </c>
      <c r="L327" s="172"/>
      <c r="M327" s="177"/>
      <c r="N327" s="178"/>
      <c r="O327" s="178"/>
      <c r="P327" s="178"/>
      <c r="Q327" s="178"/>
      <c r="R327" s="178"/>
      <c r="S327" s="178"/>
      <c r="T327" s="179"/>
      <c r="AT327" s="174" t="s">
        <v>180</v>
      </c>
      <c r="AU327" s="174" t="s">
        <v>90</v>
      </c>
      <c r="AV327" s="12" t="s">
        <v>90</v>
      </c>
      <c r="AW327" s="12" t="s">
        <v>42</v>
      </c>
      <c r="AX327" s="12" t="s">
        <v>87</v>
      </c>
      <c r="AY327" s="174" t="s">
        <v>170</v>
      </c>
    </row>
    <row r="328" spans="2:65" s="1" customFormat="1" ht="25.5" customHeight="1">
      <c r="B328" s="160"/>
      <c r="C328" s="161" t="s">
        <v>674</v>
      </c>
      <c r="D328" s="161" t="s">
        <v>173</v>
      </c>
      <c r="E328" s="162" t="s">
        <v>675</v>
      </c>
      <c r="F328" s="163" t="s">
        <v>676</v>
      </c>
      <c r="G328" s="164" t="s">
        <v>487</v>
      </c>
      <c r="H328" s="165">
        <v>48</v>
      </c>
      <c r="I328" s="166">
        <v>947</v>
      </c>
      <c r="J328" s="166">
        <f>ROUND(I328*H328,2)</f>
        <v>45456</v>
      </c>
      <c r="K328" s="163" t="s">
        <v>177</v>
      </c>
      <c r="L328" s="39"/>
      <c r="M328" s="167" t="s">
        <v>5</v>
      </c>
      <c r="N328" s="168" t="s">
        <v>50</v>
      </c>
      <c r="O328" s="169">
        <v>1.694</v>
      </c>
      <c r="P328" s="169">
        <f>O328*H328</f>
        <v>81.311999999999998</v>
      </c>
      <c r="Q328" s="169">
        <v>0.21734000000000001</v>
      </c>
      <c r="R328" s="169">
        <f>Q328*H328</f>
        <v>10.432320000000001</v>
      </c>
      <c r="S328" s="169">
        <v>0</v>
      </c>
      <c r="T328" s="170">
        <f>S328*H328</f>
        <v>0</v>
      </c>
      <c r="AR328" s="24" t="s">
        <v>190</v>
      </c>
      <c r="AT328" s="24" t="s">
        <v>173</v>
      </c>
      <c r="AU328" s="24" t="s">
        <v>90</v>
      </c>
      <c r="AY328" s="24" t="s">
        <v>170</v>
      </c>
      <c r="BE328" s="171">
        <f>IF(N328="základní",J328,0)</f>
        <v>45456</v>
      </c>
      <c r="BF328" s="171">
        <f>IF(N328="snížená",J328,0)</f>
        <v>0</v>
      </c>
      <c r="BG328" s="171">
        <f>IF(N328="zákl. přenesená",J328,0)</f>
        <v>0</v>
      </c>
      <c r="BH328" s="171">
        <f>IF(N328="sníž. přenesená",J328,0)</f>
        <v>0</v>
      </c>
      <c r="BI328" s="171">
        <f>IF(N328="nulová",J328,0)</f>
        <v>0</v>
      </c>
      <c r="BJ328" s="24" t="s">
        <v>87</v>
      </c>
      <c r="BK328" s="171">
        <f>ROUND(I328*H328,2)</f>
        <v>45456</v>
      </c>
      <c r="BL328" s="24" t="s">
        <v>190</v>
      </c>
      <c r="BM328" s="24" t="s">
        <v>677</v>
      </c>
    </row>
    <row r="329" spans="2:65" s="12" customFormat="1" ht="13.5">
      <c r="B329" s="172"/>
      <c r="D329" s="173" t="s">
        <v>180</v>
      </c>
      <c r="E329" s="174" t="s">
        <v>5</v>
      </c>
      <c r="F329" s="175" t="s">
        <v>678</v>
      </c>
      <c r="H329" s="176">
        <v>48</v>
      </c>
      <c r="L329" s="172"/>
      <c r="M329" s="177"/>
      <c r="N329" s="178"/>
      <c r="O329" s="178"/>
      <c r="P329" s="178"/>
      <c r="Q329" s="178"/>
      <c r="R329" s="178"/>
      <c r="S329" s="178"/>
      <c r="T329" s="179"/>
      <c r="AT329" s="174" t="s">
        <v>180</v>
      </c>
      <c r="AU329" s="174" t="s">
        <v>90</v>
      </c>
      <c r="AV329" s="12" t="s">
        <v>90</v>
      </c>
      <c r="AW329" s="12" t="s">
        <v>42</v>
      </c>
      <c r="AX329" s="12" t="s">
        <v>87</v>
      </c>
      <c r="AY329" s="174" t="s">
        <v>170</v>
      </c>
    </row>
    <row r="330" spans="2:65" s="1" customFormat="1" ht="25.5" customHeight="1">
      <c r="B330" s="160"/>
      <c r="C330" s="193" t="s">
        <v>679</v>
      </c>
      <c r="D330" s="193" t="s">
        <v>452</v>
      </c>
      <c r="E330" s="194" t="s">
        <v>680</v>
      </c>
      <c r="F330" s="195" t="s">
        <v>681</v>
      </c>
      <c r="G330" s="196" t="s">
        <v>516</v>
      </c>
      <c r="H330" s="197">
        <v>11</v>
      </c>
      <c r="I330" s="198">
        <v>3802</v>
      </c>
      <c r="J330" s="198">
        <f>ROUND(I330*H330,2)</f>
        <v>41822</v>
      </c>
      <c r="K330" s="195" t="s">
        <v>5</v>
      </c>
      <c r="L330" s="199"/>
      <c r="M330" s="200" t="s">
        <v>5</v>
      </c>
      <c r="N330" s="201" t="s">
        <v>50</v>
      </c>
      <c r="O330" s="169">
        <v>0</v>
      </c>
      <c r="P330" s="169">
        <f>O330*H330</f>
        <v>0</v>
      </c>
      <c r="Q330" s="169">
        <v>0</v>
      </c>
      <c r="R330" s="169">
        <f>Q330*H330</f>
        <v>0</v>
      </c>
      <c r="S330" s="169">
        <v>0</v>
      </c>
      <c r="T330" s="170">
        <f>S330*H330</f>
        <v>0</v>
      </c>
      <c r="AR330" s="24" t="s">
        <v>207</v>
      </c>
      <c r="AT330" s="24" t="s">
        <v>452</v>
      </c>
      <c r="AU330" s="24" t="s">
        <v>90</v>
      </c>
      <c r="AY330" s="24" t="s">
        <v>170</v>
      </c>
      <c r="BE330" s="171">
        <f>IF(N330="základní",J330,0)</f>
        <v>41822</v>
      </c>
      <c r="BF330" s="171">
        <f>IF(N330="snížená",J330,0)</f>
        <v>0</v>
      </c>
      <c r="BG330" s="171">
        <f>IF(N330="zákl. přenesená",J330,0)</f>
        <v>0</v>
      </c>
      <c r="BH330" s="171">
        <f>IF(N330="sníž. přenesená",J330,0)</f>
        <v>0</v>
      </c>
      <c r="BI330" s="171">
        <f>IF(N330="nulová",J330,0)</f>
        <v>0</v>
      </c>
      <c r="BJ330" s="24" t="s">
        <v>87</v>
      </c>
      <c r="BK330" s="171">
        <f>ROUND(I330*H330,2)</f>
        <v>41822</v>
      </c>
      <c r="BL330" s="24" t="s">
        <v>190</v>
      </c>
      <c r="BM330" s="24" t="s">
        <v>682</v>
      </c>
    </row>
    <row r="331" spans="2:65" s="12" customFormat="1" ht="13.5">
      <c r="B331" s="172"/>
      <c r="D331" s="173" t="s">
        <v>180</v>
      </c>
      <c r="E331" s="174" t="s">
        <v>5</v>
      </c>
      <c r="F331" s="175" t="s">
        <v>219</v>
      </c>
      <c r="H331" s="176">
        <v>11</v>
      </c>
      <c r="L331" s="172"/>
      <c r="M331" s="177"/>
      <c r="N331" s="178"/>
      <c r="O331" s="178"/>
      <c r="P331" s="178"/>
      <c r="Q331" s="178"/>
      <c r="R331" s="178"/>
      <c r="S331" s="178"/>
      <c r="T331" s="179"/>
      <c r="AT331" s="174" t="s">
        <v>180</v>
      </c>
      <c r="AU331" s="174" t="s">
        <v>90</v>
      </c>
      <c r="AV331" s="12" t="s">
        <v>90</v>
      </c>
      <c r="AW331" s="12" t="s">
        <v>42</v>
      </c>
      <c r="AX331" s="12" t="s">
        <v>87</v>
      </c>
      <c r="AY331" s="174" t="s">
        <v>170</v>
      </c>
    </row>
    <row r="332" spans="2:65" s="1" customFormat="1" ht="16.5" customHeight="1">
      <c r="B332" s="160"/>
      <c r="C332" s="193" t="s">
        <v>683</v>
      </c>
      <c r="D332" s="193" t="s">
        <v>452</v>
      </c>
      <c r="E332" s="194" t="s">
        <v>684</v>
      </c>
      <c r="F332" s="195" t="s">
        <v>685</v>
      </c>
      <c r="G332" s="196" t="s">
        <v>516</v>
      </c>
      <c r="H332" s="197">
        <v>37</v>
      </c>
      <c r="I332" s="198">
        <v>1960</v>
      </c>
      <c r="J332" s="198">
        <f>ROUND(I332*H332,2)</f>
        <v>72520</v>
      </c>
      <c r="K332" s="195" t="s">
        <v>5</v>
      </c>
      <c r="L332" s="199"/>
      <c r="M332" s="200" t="s">
        <v>5</v>
      </c>
      <c r="N332" s="201" t="s">
        <v>50</v>
      </c>
      <c r="O332" s="169">
        <v>0</v>
      </c>
      <c r="P332" s="169">
        <f>O332*H332</f>
        <v>0</v>
      </c>
      <c r="Q332" s="169">
        <v>0</v>
      </c>
      <c r="R332" s="169">
        <f>Q332*H332</f>
        <v>0</v>
      </c>
      <c r="S332" s="169">
        <v>0</v>
      </c>
      <c r="T332" s="170">
        <f>S332*H332</f>
        <v>0</v>
      </c>
      <c r="AR332" s="24" t="s">
        <v>207</v>
      </c>
      <c r="AT332" s="24" t="s">
        <v>452</v>
      </c>
      <c r="AU332" s="24" t="s">
        <v>90</v>
      </c>
      <c r="AY332" s="24" t="s">
        <v>170</v>
      </c>
      <c r="BE332" s="171">
        <f>IF(N332="základní",J332,0)</f>
        <v>72520</v>
      </c>
      <c r="BF332" s="171">
        <f>IF(N332="snížená",J332,0)</f>
        <v>0</v>
      </c>
      <c r="BG332" s="171">
        <f>IF(N332="zákl. přenesená",J332,0)</f>
        <v>0</v>
      </c>
      <c r="BH332" s="171">
        <f>IF(N332="sníž. přenesená",J332,0)</f>
        <v>0</v>
      </c>
      <c r="BI332" s="171">
        <f>IF(N332="nulová",J332,0)</f>
        <v>0</v>
      </c>
      <c r="BJ332" s="24" t="s">
        <v>87</v>
      </c>
      <c r="BK332" s="171">
        <f>ROUND(I332*H332,2)</f>
        <v>72520</v>
      </c>
      <c r="BL332" s="24" t="s">
        <v>190</v>
      </c>
      <c r="BM332" s="24" t="s">
        <v>686</v>
      </c>
    </row>
    <row r="333" spans="2:65" s="12" customFormat="1" ht="13.5">
      <c r="B333" s="172"/>
      <c r="D333" s="173" t="s">
        <v>180</v>
      </c>
      <c r="E333" s="174" t="s">
        <v>5</v>
      </c>
      <c r="F333" s="175" t="s">
        <v>466</v>
      </c>
      <c r="H333" s="176">
        <v>37</v>
      </c>
      <c r="L333" s="172"/>
      <c r="M333" s="177"/>
      <c r="N333" s="178"/>
      <c r="O333" s="178"/>
      <c r="P333" s="178"/>
      <c r="Q333" s="178"/>
      <c r="R333" s="178"/>
      <c r="S333" s="178"/>
      <c r="T333" s="179"/>
      <c r="AT333" s="174" t="s">
        <v>180</v>
      </c>
      <c r="AU333" s="174" t="s">
        <v>90</v>
      </c>
      <c r="AV333" s="12" t="s">
        <v>90</v>
      </c>
      <c r="AW333" s="12" t="s">
        <v>42</v>
      </c>
      <c r="AX333" s="12" t="s">
        <v>87</v>
      </c>
      <c r="AY333" s="174" t="s">
        <v>170</v>
      </c>
    </row>
    <row r="334" spans="2:65" s="1" customFormat="1" ht="16.5" customHeight="1">
      <c r="B334" s="160"/>
      <c r="C334" s="161" t="s">
        <v>687</v>
      </c>
      <c r="D334" s="161" t="s">
        <v>173</v>
      </c>
      <c r="E334" s="162" t="s">
        <v>688</v>
      </c>
      <c r="F334" s="163" t="s">
        <v>689</v>
      </c>
      <c r="G334" s="164" t="s">
        <v>282</v>
      </c>
      <c r="H334" s="165">
        <v>2203.7399999999998</v>
      </c>
      <c r="I334" s="166">
        <v>11.5</v>
      </c>
      <c r="J334" s="166">
        <f>ROUND(I334*H334,2)</f>
        <v>25343.01</v>
      </c>
      <c r="K334" s="163" t="s">
        <v>177</v>
      </c>
      <c r="L334" s="39"/>
      <c r="M334" s="167" t="s">
        <v>5</v>
      </c>
      <c r="N334" s="168" t="s">
        <v>50</v>
      </c>
      <c r="O334" s="169">
        <v>2.5000000000000001E-2</v>
      </c>
      <c r="P334" s="169">
        <f>O334*H334</f>
        <v>55.093499999999999</v>
      </c>
      <c r="Q334" s="169">
        <v>9.0000000000000006E-5</v>
      </c>
      <c r="R334" s="169">
        <f>Q334*H334</f>
        <v>0.1983366</v>
      </c>
      <c r="S334" s="169">
        <v>0</v>
      </c>
      <c r="T334" s="170">
        <f>S334*H334</f>
        <v>0</v>
      </c>
      <c r="AR334" s="24" t="s">
        <v>190</v>
      </c>
      <c r="AT334" s="24" t="s">
        <v>173</v>
      </c>
      <c r="AU334" s="24" t="s">
        <v>90</v>
      </c>
      <c r="AY334" s="24" t="s">
        <v>170</v>
      </c>
      <c r="BE334" s="171">
        <f>IF(N334="základní",J334,0)</f>
        <v>25343.01</v>
      </c>
      <c r="BF334" s="171">
        <f>IF(N334="snížená",J334,0)</f>
        <v>0</v>
      </c>
      <c r="BG334" s="171">
        <f>IF(N334="zákl. přenesená",J334,0)</f>
        <v>0</v>
      </c>
      <c r="BH334" s="171">
        <f>IF(N334="sníž. přenesená",J334,0)</f>
        <v>0</v>
      </c>
      <c r="BI334" s="171">
        <f>IF(N334="nulová",J334,0)</f>
        <v>0</v>
      </c>
      <c r="BJ334" s="24" t="s">
        <v>87</v>
      </c>
      <c r="BK334" s="171">
        <f>ROUND(I334*H334,2)</f>
        <v>25343.01</v>
      </c>
      <c r="BL334" s="24" t="s">
        <v>190</v>
      </c>
      <c r="BM334" s="24" t="s">
        <v>690</v>
      </c>
    </row>
    <row r="335" spans="2:65" s="12" customFormat="1" ht="13.5">
      <c r="B335" s="172"/>
      <c r="D335" s="173" t="s">
        <v>180</v>
      </c>
      <c r="E335" s="174" t="s">
        <v>5</v>
      </c>
      <c r="F335" s="175" t="s">
        <v>477</v>
      </c>
      <c r="H335" s="176">
        <v>2203.7399999999998</v>
      </c>
      <c r="L335" s="172"/>
      <c r="M335" s="177"/>
      <c r="N335" s="178"/>
      <c r="O335" s="178"/>
      <c r="P335" s="178"/>
      <c r="Q335" s="178"/>
      <c r="R335" s="178"/>
      <c r="S335" s="178"/>
      <c r="T335" s="179"/>
      <c r="AT335" s="174" t="s">
        <v>180</v>
      </c>
      <c r="AU335" s="174" t="s">
        <v>90</v>
      </c>
      <c r="AV335" s="12" t="s">
        <v>90</v>
      </c>
      <c r="AW335" s="12" t="s">
        <v>42</v>
      </c>
      <c r="AX335" s="12" t="s">
        <v>87</v>
      </c>
      <c r="AY335" s="174" t="s">
        <v>170</v>
      </c>
    </row>
    <row r="336" spans="2:65" s="1" customFormat="1" ht="16.5" customHeight="1">
      <c r="B336" s="160"/>
      <c r="C336" s="161" t="s">
        <v>691</v>
      </c>
      <c r="D336" s="161" t="s">
        <v>173</v>
      </c>
      <c r="E336" s="162" t="s">
        <v>692</v>
      </c>
      <c r="F336" s="163" t="s">
        <v>693</v>
      </c>
      <c r="G336" s="164" t="s">
        <v>257</v>
      </c>
      <c r="H336" s="165">
        <v>1.131</v>
      </c>
      <c r="I336" s="166">
        <v>2500</v>
      </c>
      <c r="J336" s="166">
        <f>ROUND(I336*H336,2)</f>
        <v>2827.5</v>
      </c>
      <c r="K336" s="163" t="s">
        <v>5</v>
      </c>
      <c r="L336" s="39"/>
      <c r="M336" s="167" t="s">
        <v>5</v>
      </c>
      <c r="N336" s="168" t="s">
        <v>50</v>
      </c>
      <c r="O336" s="169">
        <v>0</v>
      </c>
      <c r="P336" s="169">
        <f>O336*H336</f>
        <v>0</v>
      </c>
      <c r="Q336" s="169">
        <v>0</v>
      </c>
      <c r="R336" s="169">
        <f>Q336*H336</f>
        <v>0</v>
      </c>
      <c r="S336" s="169">
        <v>0</v>
      </c>
      <c r="T336" s="170">
        <f>S336*H336</f>
        <v>0</v>
      </c>
      <c r="AR336" s="24" t="s">
        <v>190</v>
      </c>
      <c r="AT336" s="24" t="s">
        <v>173</v>
      </c>
      <c r="AU336" s="24" t="s">
        <v>90</v>
      </c>
      <c r="AY336" s="24" t="s">
        <v>170</v>
      </c>
      <c r="BE336" s="171">
        <f>IF(N336="základní",J336,0)</f>
        <v>2827.5</v>
      </c>
      <c r="BF336" s="171">
        <f>IF(N336="snížená",J336,0)</f>
        <v>0</v>
      </c>
      <c r="BG336" s="171">
        <f>IF(N336="zákl. přenesená",J336,0)</f>
        <v>0</v>
      </c>
      <c r="BH336" s="171">
        <f>IF(N336="sníž. přenesená",J336,0)</f>
        <v>0</v>
      </c>
      <c r="BI336" s="171">
        <f>IF(N336="nulová",J336,0)</f>
        <v>0</v>
      </c>
      <c r="BJ336" s="24" t="s">
        <v>87</v>
      </c>
      <c r="BK336" s="171">
        <f>ROUND(I336*H336,2)</f>
        <v>2827.5</v>
      </c>
      <c r="BL336" s="24" t="s">
        <v>190</v>
      </c>
      <c r="BM336" s="24" t="s">
        <v>694</v>
      </c>
    </row>
    <row r="337" spans="2:65" s="12" customFormat="1" ht="13.5">
      <c r="B337" s="172"/>
      <c r="D337" s="173" t="s">
        <v>180</v>
      </c>
      <c r="E337" s="174" t="s">
        <v>5</v>
      </c>
      <c r="F337" s="175" t="s">
        <v>695</v>
      </c>
      <c r="H337" s="176">
        <v>1.131</v>
      </c>
      <c r="L337" s="172"/>
      <c r="M337" s="177"/>
      <c r="N337" s="178"/>
      <c r="O337" s="178"/>
      <c r="P337" s="178"/>
      <c r="Q337" s="178"/>
      <c r="R337" s="178"/>
      <c r="S337" s="178"/>
      <c r="T337" s="179"/>
      <c r="AT337" s="174" t="s">
        <v>180</v>
      </c>
      <c r="AU337" s="174" t="s">
        <v>90</v>
      </c>
      <c r="AV337" s="12" t="s">
        <v>90</v>
      </c>
      <c r="AW337" s="12" t="s">
        <v>42</v>
      </c>
      <c r="AX337" s="12" t="s">
        <v>79</v>
      </c>
      <c r="AY337" s="174" t="s">
        <v>170</v>
      </c>
    </row>
    <row r="338" spans="2:65" s="13" customFormat="1" ht="13.5">
      <c r="B338" s="186"/>
      <c r="D338" s="173" t="s">
        <v>180</v>
      </c>
      <c r="E338" s="187" t="s">
        <v>5</v>
      </c>
      <c r="F338" s="188" t="s">
        <v>269</v>
      </c>
      <c r="H338" s="189">
        <v>1.131</v>
      </c>
      <c r="L338" s="186"/>
      <c r="M338" s="190"/>
      <c r="N338" s="191"/>
      <c r="O338" s="191"/>
      <c r="P338" s="191"/>
      <c r="Q338" s="191"/>
      <c r="R338" s="191"/>
      <c r="S338" s="191"/>
      <c r="T338" s="192"/>
      <c r="AT338" s="187" t="s">
        <v>180</v>
      </c>
      <c r="AU338" s="187" t="s">
        <v>90</v>
      </c>
      <c r="AV338" s="13" t="s">
        <v>190</v>
      </c>
      <c r="AW338" s="13" t="s">
        <v>42</v>
      </c>
      <c r="AX338" s="13" t="s">
        <v>87</v>
      </c>
      <c r="AY338" s="187" t="s">
        <v>170</v>
      </c>
    </row>
    <row r="339" spans="2:65" s="11" customFormat="1" ht="29.85" customHeight="1">
      <c r="B339" s="148"/>
      <c r="D339" s="149" t="s">
        <v>78</v>
      </c>
      <c r="E339" s="158" t="s">
        <v>211</v>
      </c>
      <c r="F339" s="158" t="s">
        <v>696</v>
      </c>
      <c r="J339" s="159">
        <f>BK339</f>
        <v>431209.07</v>
      </c>
      <c r="L339" s="148"/>
      <c r="M339" s="152"/>
      <c r="N339" s="153"/>
      <c r="O339" s="153"/>
      <c r="P339" s="154">
        <f>SUM(P340:P345)</f>
        <v>991.66545999999994</v>
      </c>
      <c r="Q339" s="153"/>
      <c r="R339" s="154">
        <f>SUM(R340:R345)</f>
        <v>1.2294916</v>
      </c>
      <c r="S339" s="153"/>
      <c r="T339" s="155">
        <f>SUM(T340:T345)</f>
        <v>0</v>
      </c>
      <c r="AR339" s="149" t="s">
        <v>87</v>
      </c>
      <c r="AT339" s="156" t="s">
        <v>78</v>
      </c>
      <c r="AU339" s="156" t="s">
        <v>87</v>
      </c>
      <c r="AY339" s="149" t="s">
        <v>170</v>
      </c>
      <c r="BK339" s="157">
        <f>SUM(BK340:BK345)</f>
        <v>431209.07</v>
      </c>
    </row>
    <row r="340" spans="2:65" s="1" customFormat="1" ht="38.25" customHeight="1">
      <c r="B340" s="160"/>
      <c r="C340" s="161" t="s">
        <v>697</v>
      </c>
      <c r="D340" s="161" t="s">
        <v>173</v>
      </c>
      <c r="E340" s="162" t="s">
        <v>698</v>
      </c>
      <c r="F340" s="163" t="s">
        <v>699</v>
      </c>
      <c r="G340" s="164" t="s">
        <v>282</v>
      </c>
      <c r="H340" s="165">
        <v>2015.56</v>
      </c>
      <c r="I340" s="166">
        <v>88.4</v>
      </c>
      <c r="J340" s="166">
        <f>ROUND(I340*H340,2)</f>
        <v>178175.5</v>
      </c>
      <c r="K340" s="163" t="s">
        <v>177</v>
      </c>
      <c r="L340" s="39"/>
      <c r="M340" s="167" t="s">
        <v>5</v>
      </c>
      <c r="N340" s="168" t="s">
        <v>50</v>
      </c>
      <c r="O340" s="169">
        <v>0.186</v>
      </c>
      <c r="P340" s="169">
        <f>O340*H340</f>
        <v>374.89416</v>
      </c>
      <c r="Q340" s="169">
        <v>6.0999999999999997E-4</v>
      </c>
      <c r="R340" s="169">
        <f>Q340*H340</f>
        <v>1.2294916</v>
      </c>
      <c r="S340" s="169">
        <v>0</v>
      </c>
      <c r="T340" s="170">
        <f>S340*H340</f>
        <v>0</v>
      </c>
      <c r="AR340" s="24" t="s">
        <v>190</v>
      </c>
      <c r="AT340" s="24" t="s">
        <v>173</v>
      </c>
      <c r="AU340" s="24" t="s">
        <v>90</v>
      </c>
      <c r="AY340" s="24" t="s">
        <v>170</v>
      </c>
      <c r="BE340" s="171">
        <f>IF(N340="základní",J340,0)</f>
        <v>178175.5</v>
      </c>
      <c r="BF340" s="171">
        <f>IF(N340="snížená",J340,0)</f>
        <v>0</v>
      </c>
      <c r="BG340" s="171">
        <f>IF(N340="zákl. přenesená",J340,0)</f>
        <v>0</v>
      </c>
      <c r="BH340" s="171">
        <f>IF(N340="sníž. přenesená",J340,0)</f>
        <v>0</v>
      </c>
      <c r="BI340" s="171">
        <f>IF(N340="nulová",J340,0)</f>
        <v>0</v>
      </c>
      <c r="BJ340" s="24" t="s">
        <v>87</v>
      </c>
      <c r="BK340" s="171">
        <f>ROUND(I340*H340,2)</f>
        <v>178175.5</v>
      </c>
      <c r="BL340" s="24" t="s">
        <v>190</v>
      </c>
      <c r="BM340" s="24" t="s">
        <v>700</v>
      </c>
    </row>
    <row r="341" spans="2:65" s="12" customFormat="1" ht="13.5">
      <c r="B341" s="172"/>
      <c r="D341" s="173" t="s">
        <v>180</v>
      </c>
      <c r="E341" s="174" t="s">
        <v>5</v>
      </c>
      <c r="F341" s="175" t="s">
        <v>701</v>
      </c>
      <c r="H341" s="176">
        <v>2015.56</v>
      </c>
      <c r="L341" s="172"/>
      <c r="M341" s="177"/>
      <c r="N341" s="178"/>
      <c r="O341" s="178"/>
      <c r="P341" s="178"/>
      <c r="Q341" s="178"/>
      <c r="R341" s="178"/>
      <c r="S341" s="178"/>
      <c r="T341" s="179"/>
      <c r="AT341" s="174" t="s">
        <v>180</v>
      </c>
      <c r="AU341" s="174" t="s">
        <v>90</v>
      </c>
      <c r="AV341" s="12" t="s">
        <v>90</v>
      </c>
      <c r="AW341" s="12" t="s">
        <v>42</v>
      </c>
      <c r="AX341" s="12" t="s">
        <v>87</v>
      </c>
      <c r="AY341" s="174" t="s">
        <v>170</v>
      </c>
    </row>
    <row r="342" spans="2:65" s="1" customFormat="1" ht="25.5" customHeight="1">
      <c r="B342" s="160"/>
      <c r="C342" s="161" t="s">
        <v>702</v>
      </c>
      <c r="D342" s="161" t="s">
        <v>173</v>
      </c>
      <c r="E342" s="162" t="s">
        <v>703</v>
      </c>
      <c r="F342" s="163" t="s">
        <v>704</v>
      </c>
      <c r="G342" s="164" t="s">
        <v>282</v>
      </c>
      <c r="H342" s="165">
        <v>2015.56</v>
      </c>
      <c r="I342" s="166">
        <v>74.3</v>
      </c>
      <c r="J342" s="166">
        <f>ROUND(I342*H342,2)</f>
        <v>149756.10999999999</v>
      </c>
      <c r="K342" s="163" t="s">
        <v>177</v>
      </c>
      <c r="L342" s="39"/>
      <c r="M342" s="167" t="s">
        <v>5</v>
      </c>
      <c r="N342" s="168" t="s">
        <v>50</v>
      </c>
      <c r="O342" s="169">
        <v>0.19600000000000001</v>
      </c>
      <c r="P342" s="169">
        <f>O342*H342</f>
        <v>395.04975999999999</v>
      </c>
      <c r="Q342" s="169">
        <v>0</v>
      </c>
      <c r="R342" s="169">
        <f>Q342*H342</f>
        <v>0</v>
      </c>
      <c r="S342" s="169">
        <v>0</v>
      </c>
      <c r="T342" s="170">
        <f>S342*H342</f>
        <v>0</v>
      </c>
      <c r="AR342" s="24" t="s">
        <v>190</v>
      </c>
      <c r="AT342" s="24" t="s">
        <v>173</v>
      </c>
      <c r="AU342" s="24" t="s">
        <v>90</v>
      </c>
      <c r="AY342" s="24" t="s">
        <v>170</v>
      </c>
      <c r="BE342" s="171">
        <f>IF(N342="základní",J342,0)</f>
        <v>149756.10999999999</v>
      </c>
      <c r="BF342" s="171">
        <f>IF(N342="snížená",J342,0)</f>
        <v>0</v>
      </c>
      <c r="BG342" s="171">
        <f>IF(N342="zákl. přenesená",J342,0)</f>
        <v>0</v>
      </c>
      <c r="BH342" s="171">
        <f>IF(N342="sníž. přenesená",J342,0)</f>
        <v>0</v>
      </c>
      <c r="BI342" s="171">
        <f>IF(N342="nulová",J342,0)</f>
        <v>0</v>
      </c>
      <c r="BJ342" s="24" t="s">
        <v>87</v>
      </c>
      <c r="BK342" s="171">
        <f>ROUND(I342*H342,2)</f>
        <v>149756.10999999999</v>
      </c>
      <c r="BL342" s="24" t="s">
        <v>190</v>
      </c>
      <c r="BM342" s="24" t="s">
        <v>705</v>
      </c>
    </row>
    <row r="343" spans="2:65" s="12" customFormat="1" ht="13.5">
      <c r="B343" s="172"/>
      <c r="D343" s="173" t="s">
        <v>180</v>
      </c>
      <c r="E343" s="174" t="s">
        <v>5</v>
      </c>
      <c r="F343" s="175" t="s">
        <v>701</v>
      </c>
      <c r="H343" s="176">
        <v>2015.56</v>
      </c>
      <c r="L343" s="172"/>
      <c r="M343" s="177"/>
      <c r="N343" s="178"/>
      <c r="O343" s="178"/>
      <c r="P343" s="178"/>
      <c r="Q343" s="178"/>
      <c r="R343" s="178"/>
      <c r="S343" s="178"/>
      <c r="T343" s="179"/>
      <c r="AT343" s="174" t="s">
        <v>180</v>
      </c>
      <c r="AU343" s="174" t="s">
        <v>90</v>
      </c>
      <c r="AV343" s="12" t="s">
        <v>90</v>
      </c>
      <c r="AW343" s="12" t="s">
        <v>42</v>
      </c>
      <c r="AX343" s="12" t="s">
        <v>87</v>
      </c>
      <c r="AY343" s="174" t="s">
        <v>170</v>
      </c>
    </row>
    <row r="344" spans="2:65" s="1" customFormat="1" ht="25.5" customHeight="1">
      <c r="B344" s="160"/>
      <c r="C344" s="161" t="s">
        <v>706</v>
      </c>
      <c r="D344" s="161" t="s">
        <v>173</v>
      </c>
      <c r="E344" s="162" t="s">
        <v>707</v>
      </c>
      <c r="F344" s="163" t="s">
        <v>708</v>
      </c>
      <c r="G344" s="164" t="s">
        <v>282</v>
      </c>
      <c r="H344" s="165">
        <v>722.22</v>
      </c>
      <c r="I344" s="166">
        <v>143</v>
      </c>
      <c r="J344" s="166">
        <f>ROUND(I344*H344,2)</f>
        <v>103277.46</v>
      </c>
      <c r="K344" s="163" t="s">
        <v>177</v>
      </c>
      <c r="L344" s="39"/>
      <c r="M344" s="167" t="s">
        <v>5</v>
      </c>
      <c r="N344" s="168" t="s">
        <v>50</v>
      </c>
      <c r="O344" s="169">
        <v>0.307</v>
      </c>
      <c r="P344" s="169">
        <f>O344*H344</f>
        <v>221.72154</v>
      </c>
      <c r="Q344" s="169">
        <v>0</v>
      </c>
      <c r="R344" s="169">
        <f>Q344*H344</f>
        <v>0</v>
      </c>
      <c r="S344" s="169">
        <v>0</v>
      </c>
      <c r="T344" s="170">
        <f>S344*H344</f>
        <v>0</v>
      </c>
      <c r="AR344" s="24" t="s">
        <v>190</v>
      </c>
      <c r="AT344" s="24" t="s">
        <v>173</v>
      </c>
      <c r="AU344" s="24" t="s">
        <v>90</v>
      </c>
      <c r="AY344" s="24" t="s">
        <v>170</v>
      </c>
      <c r="BE344" s="171">
        <f>IF(N344="základní",J344,0)</f>
        <v>103277.46</v>
      </c>
      <c r="BF344" s="171">
        <f>IF(N344="snížená",J344,0)</f>
        <v>0</v>
      </c>
      <c r="BG344" s="171">
        <f>IF(N344="zákl. přenesená",J344,0)</f>
        <v>0</v>
      </c>
      <c r="BH344" s="171">
        <f>IF(N344="sníž. přenesená",J344,0)</f>
        <v>0</v>
      </c>
      <c r="BI344" s="171">
        <f>IF(N344="nulová",J344,0)</f>
        <v>0</v>
      </c>
      <c r="BJ344" s="24" t="s">
        <v>87</v>
      </c>
      <c r="BK344" s="171">
        <f>ROUND(I344*H344,2)</f>
        <v>103277.46</v>
      </c>
      <c r="BL344" s="24" t="s">
        <v>190</v>
      </c>
      <c r="BM344" s="24" t="s">
        <v>709</v>
      </c>
    </row>
    <row r="345" spans="2:65" s="12" customFormat="1" ht="13.5">
      <c r="B345" s="172"/>
      <c r="D345" s="173" t="s">
        <v>180</v>
      </c>
      <c r="E345" s="174" t="s">
        <v>5</v>
      </c>
      <c r="F345" s="175" t="s">
        <v>710</v>
      </c>
      <c r="H345" s="176">
        <v>722.22</v>
      </c>
      <c r="L345" s="172"/>
      <c r="M345" s="177"/>
      <c r="N345" s="178"/>
      <c r="O345" s="178"/>
      <c r="P345" s="178"/>
      <c r="Q345" s="178"/>
      <c r="R345" s="178"/>
      <c r="S345" s="178"/>
      <c r="T345" s="179"/>
      <c r="AT345" s="174" t="s">
        <v>180</v>
      </c>
      <c r="AU345" s="174" t="s">
        <v>90</v>
      </c>
      <c r="AV345" s="12" t="s">
        <v>90</v>
      </c>
      <c r="AW345" s="12" t="s">
        <v>42</v>
      </c>
      <c r="AX345" s="12" t="s">
        <v>87</v>
      </c>
      <c r="AY345" s="174" t="s">
        <v>170</v>
      </c>
    </row>
    <row r="346" spans="2:65" s="11" customFormat="1" ht="29.85" customHeight="1">
      <c r="B346" s="148"/>
      <c r="D346" s="149" t="s">
        <v>78</v>
      </c>
      <c r="E346" s="158" t="s">
        <v>711</v>
      </c>
      <c r="F346" s="158" t="s">
        <v>712</v>
      </c>
      <c r="J346" s="159">
        <f>BK346</f>
        <v>295591.31</v>
      </c>
      <c r="L346" s="148"/>
      <c r="M346" s="152"/>
      <c r="N346" s="153"/>
      <c r="O346" s="153"/>
      <c r="P346" s="154">
        <f>SUM(P347:P351)</f>
        <v>49.225403999999997</v>
      </c>
      <c r="Q346" s="153"/>
      <c r="R346" s="154">
        <f>SUM(R347:R351)</f>
        <v>0</v>
      </c>
      <c r="S346" s="153"/>
      <c r="T346" s="155">
        <f>SUM(T347:T351)</f>
        <v>0</v>
      </c>
      <c r="AR346" s="149" t="s">
        <v>87</v>
      </c>
      <c r="AT346" s="156" t="s">
        <v>78</v>
      </c>
      <c r="AU346" s="156" t="s">
        <v>87</v>
      </c>
      <c r="AY346" s="149" t="s">
        <v>170</v>
      </c>
      <c r="BK346" s="157">
        <f>SUM(BK347:BK351)</f>
        <v>295591.31</v>
      </c>
    </row>
    <row r="347" spans="2:65" s="1" customFormat="1" ht="25.5" customHeight="1">
      <c r="B347" s="160"/>
      <c r="C347" s="161" t="s">
        <v>713</v>
      </c>
      <c r="D347" s="161" t="s">
        <v>173</v>
      </c>
      <c r="E347" s="162" t="s">
        <v>714</v>
      </c>
      <c r="F347" s="163" t="s">
        <v>715</v>
      </c>
      <c r="G347" s="164" t="s">
        <v>422</v>
      </c>
      <c r="H347" s="165">
        <v>723.90300000000002</v>
      </c>
      <c r="I347" s="166">
        <v>39.799999999999997</v>
      </c>
      <c r="J347" s="166">
        <f>ROUND(I347*H347,2)</f>
        <v>28811.34</v>
      </c>
      <c r="K347" s="163" t="s">
        <v>177</v>
      </c>
      <c r="L347" s="39"/>
      <c r="M347" s="167" t="s">
        <v>5</v>
      </c>
      <c r="N347" s="168" t="s">
        <v>50</v>
      </c>
      <c r="O347" s="169">
        <v>0.03</v>
      </c>
      <c r="P347" s="169">
        <f>O347*H347</f>
        <v>21.717089999999999</v>
      </c>
      <c r="Q347" s="169">
        <v>0</v>
      </c>
      <c r="R347" s="169">
        <f>Q347*H347</f>
        <v>0</v>
      </c>
      <c r="S347" s="169">
        <v>0</v>
      </c>
      <c r="T347" s="170">
        <f>S347*H347</f>
        <v>0</v>
      </c>
      <c r="AR347" s="24" t="s">
        <v>190</v>
      </c>
      <c r="AT347" s="24" t="s">
        <v>173</v>
      </c>
      <c r="AU347" s="24" t="s">
        <v>90</v>
      </c>
      <c r="AY347" s="24" t="s">
        <v>170</v>
      </c>
      <c r="BE347" s="171">
        <f>IF(N347="základní",J347,0)</f>
        <v>28811.34</v>
      </c>
      <c r="BF347" s="171">
        <f>IF(N347="snížená",J347,0)</f>
        <v>0</v>
      </c>
      <c r="BG347" s="171">
        <f>IF(N347="zákl. přenesená",J347,0)</f>
        <v>0</v>
      </c>
      <c r="BH347" s="171">
        <f>IF(N347="sníž. přenesená",J347,0)</f>
        <v>0</v>
      </c>
      <c r="BI347" s="171">
        <f>IF(N347="nulová",J347,0)</f>
        <v>0</v>
      </c>
      <c r="BJ347" s="24" t="s">
        <v>87</v>
      </c>
      <c r="BK347" s="171">
        <f>ROUND(I347*H347,2)</f>
        <v>28811.34</v>
      </c>
      <c r="BL347" s="24" t="s">
        <v>190</v>
      </c>
      <c r="BM347" s="24" t="s">
        <v>716</v>
      </c>
    </row>
    <row r="348" spans="2:65" s="1" customFormat="1" ht="25.5" customHeight="1">
      <c r="B348" s="160"/>
      <c r="C348" s="161" t="s">
        <v>717</v>
      </c>
      <c r="D348" s="161" t="s">
        <v>173</v>
      </c>
      <c r="E348" s="162" t="s">
        <v>718</v>
      </c>
      <c r="F348" s="163" t="s">
        <v>719</v>
      </c>
      <c r="G348" s="164" t="s">
        <v>422</v>
      </c>
      <c r="H348" s="165">
        <v>13754.156999999999</v>
      </c>
      <c r="I348" s="166">
        <v>8.8699999999999992</v>
      </c>
      <c r="J348" s="166">
        <f>ROUND(I348*H348,2)</f>
        <v>121999.37</v>
      </c>
      <c r="K348" s="163" t="s">
        <v>177</v>
      </c>
      <c r="L348" s="39"/>
      <c r="M348" s="167" t="s">
        <v>5</v>
      </c>
      <c r="N348" s="168" t="s">
        <v>50</v>
      </c>
      <c r="O348" s="169">
        <v>2E-3</v>
      </c>
      <c r="P348" s="169">
        <f>O348*H348</f>
        <v>27.508313999999999</v>
      </c>
      <c r="Q348" s="169">
        <v>0</v>
      </c>
      <c r="R348" s="169">
        <f>Q348*H348</f>
        <v>0</v>
      </c>
      <c r="S348" s="169">
        <v>0</v>
      </c>
      <c r="T348" s="170">
        <f>S348*H348</f>
        <v>0</v>
      </c>
      <c r="AR348" s="24" t="s">
        <v>190</v>
      </c>
      <c r="AT348" s="24" t="s">
        <v>173</v>
      </c>
      <c r="AU348" s="24" t="s">
        <v>90</v>
      </c>
      <c r="AY348" s="24" t="s">
        <v>170</v>
      </c>
      <c r="BE348" s="171">
        <f>IF(N348="základní",J348,0)</f>
        <v>121999.37</v>
      </c>
      <c r="BF348" s="171">
        <f>IF(N348="snížená",J348,0)</f>
        <v>0</v>
      </c>
      <c r="BG348" s="171">
        <f>IF(N348="zákl. přenesená",J348,0)</f>
        <v>0</v>
      </c>
      <c r="BH348" s="171">
        <f>IF(N348="sníž. přenesená",J348,0)</f>
        <v>0</v>
      </c>
      <c r="BI348" s="171">
        <f>IF(N348="nulová",J348,0)</f>
        <v>0</v>
      </c>
      <c r="BJ348" s="24" t="s">
        <v>87</v>
      </c>
      <c r="BK348" s="171">
        <f>ROUND(I348*H348,2)</f>
        <v>121999.37</v>
      </c>
      <c r="BL348" s="24" t="s">
        <v>190</v>
      </c>
      <c r="BM348" s="24" t="s">
        <v>720</v>
      </c>
    </row>
    <row r="349" spans="2:65" s="12" customFormat="1" ht="13.5">
      <c r="B349" s="172"/>
      <c r="D349" s="173" t="s">
        <v>180</v>
      </c>
      <c r="F349" s="175" t="s">
        <v>721</v>
      </c>
      <c r="H349" s="176">
        <v>13754.156999999999</v>
      </c>
      <c r="L349" s="172"/>
      <c r="M349" s="177"/>
      <c r="N349" s="178"/>
      <c r="O349" s="178"/>
      <c r="P349" s="178"/>
      <c r="Q349" s="178"/>
      <c r="R349" s="178"/>
      <c r="S349" s="178"/>
      <c r="T349" s="179"/>
      <c r="AT349" s="174" t="s">
        <v>180</v>
      </c>
      <c r="AU349" s="174" t="s">
        <v>90</v>
      </c>
      <c r="AV349" s="12" t="s">
        <v>90</v>
      </c>
      <c r="AW349" s="12" t="s">
        <v>6</v>
      </c>
      <c r="AX349" s="12" t="s">
        <v>87</v>
      </c>
      <c r="AY349" s="174" t="s">
        <v>170</v>
      </c>
    </row>
    <row r="350" spans="2:65" s="1" customFormat="1" ht="25.5" customHeight="1">
      <c r="B350" s="160"/>
      <c r="C350" s="161" t="s">
        <v>722</v>
      </c>
      <c r="D350" s="161" t="s">
        <v>173</v>
      </c>
      <c r="E350" s="162" t="s">
        <v>723</v>
      </c>
      <c r="F350" s="163" t="s">
        <v>724</v>
      </c>
      <c r="G350" s="164" t="s">
        <v>422</v>
      </c>
      <c r="H350" s="165">
        <v>723.90300000000002</v>
      </c>
      <c r="I350" s="166">
        <v>200</v>
      </c>
      <c r="J350" s="166">
        <f>ROUND(I350*H350,2)</f>
        <v>144780.6</v>
      </c>
      <c r="K350" s="163" t="s">
        <v>177</v>
      </c>
      <c r="L350" s="39"/>
      <c r="M350" s="167" t="s">
        <v>5</v>
      </c>
      <c r="N350" s="168" t="s">
        <v>50</v>
      </c>
      <c r="O350" s="169">
        <v>0</v>
      </c>
      <c r="P350" s="169">
        <f>O350*H350</f>
        <v>0</v>
      </c>
      <c r="Q350" s="169">
        <v>0</v>
      </c>
      <c r="R350" s="169">
        <f>Q350*H350</f>
        <v>0</v>
      </c>
      <c r="S350" s="169">
        <v>0</v>
      </c>
      <c r="T350" s="170">
        <f>S350*H350</f>
        <v>0</v>
      </c>
      <c r="AR350" s="24" t="s">
        <v>190</v>
      </c>
      <c r="AT350" s="24" t="s">
        <v>173</v>
      </c>
      <c r="AU350" s="24" t="s">
        <v>90</v>
      </c>
      <c r="AY350" s="24" t="s">
        <v>170</v>
      </c>
      <c r="BE350" s="171">
        <f>IF(N350="základní",J350,0)</f>
        <v>144780.6</v>
      </c>
      <c r="BF350" s="171">
        <f>IF(N350="snížená",J350,0)</f>
        <v>0</v>
      </c>
      <c r="BG350" s="171">
        <f>IF(N350="zákl. přenesená",J350,0)</f>
        <v>0</v>
      </c>
      <c r="BH350" s="171">
        <f>IF(N350="sníž. přenesená",J350,0)</f>
        <v>0</v>
      </c>
      <c r="BI350" s="171">
        <f>IF(N350="nulová",J350,0)</f>
        <v>0</v>
      </c>
      <c r="BJ350" s="24" t="s">
        <v>87</v>
      </c>
      <c r="BK350" s="171">
        <f>ROUND(I350*H350,2)</f>
        <v>144780.6</v>
      </c>
      <c r="BL350" s="24" t="s">
        <v>190</v>
      </c>
      <c r="BM350" s="24" t="s">
        <v>725</v>
      </c>
    </row>
    <row r="351" spans="2:65" s="12" customFormat="1" ht="13.5">
      <c r="B351" s="172"/>
      <c r="D351" s="173" t="s">
        <v>180</v>
      </c>
      <c r="E351" s="174" t="s">
        <v>5</v>
      </c>
      <c r="F351" s="175" t="s">
        <v>726</v>
      </c>
      <c r="H351" s="176">
        <v>723.90300000000002</v>
      </c>
      <c r="L351" s="172"/>
      <c r="M351" s="177"/>
      <c r="N351" s="178"/>
      <c r="O351" s="178"/>
      <c r="P351" s="178"/>
      <c r="Q351" s="178"/>
      <c r="R351" s="178"/>
      <c r="S351" s="178"/>
      <c r="T351" s="179"/>
      <c r="AT351" s="174" t="s">
        <v>180</v>
      </c>
      <c r="AU351" s="174" t="s">
        <v>90</v>
      </c>
      <c r="AV351" s="12" t="s">
        <v>90</v>
      </c>
      <c r="AW351" s="12" t="s">
        <v>42</v>
      </c>
      <c r="AX351" s="12" t="s">
        <v>87</v>
      </c>
      <c r="AY351" s="174" t="s">
        <v>170</v>
      </c>
    </row>
    <row r="352" spans="2:65" s="11" customFormat="1" ht="29.85" customHeight="1">
      <c r="B352" s="148"/>
      <c r="D352" s="149" t="s">
        <v>78</v>
      </c>
      <c r="E352" s="158" t="s">
        <v>727</v>
      </c>
      <c r="F352" s="158" t="s">
        <v>728</v>
      </c>
      <c r="J352" s="159">
        <f>BK352</f>
        <v>1343274.55</v>
      </c>
      <c r="L352" s="148"/>
      <c r="M352" s="152"/>
      <c r="N352" s="153"/>
      <c r="O352" s="153"/>
      <c r="P352" s="154">
        <f>P353</f>
        <v>2338.8780400000001</v>
      </c>
      <c r="Q352" s="153"/>
      <c r="R352" s="154">
        <f>R353</f>
        <v>0</v>
      </c>
      <c r="S352" s="153"/>
      <c r="T352" s="155">
        <f>T353</f>
        <v>0</v>
      </c>
      <c r="AR352" s="149" t="s">
        <v>87</v>
      </c>
      <c r="AT352" s="156" t="s">
        <v>78</v>
      </c>
      <c r="AU352" s="156" t="s">
        <v>87</v>
      </c>
      <c r="AY352" s="149" t="s">
        <v>170</v>
      </c>
      <c r="BK352" s="157">
        <f>BK353</f>
        <v>1343274.55</v>
      </c>
    </row>
    <row r="353" spans="2:65" s="1" customFormat="1" ht="38.25" customHeight="1">
      <c r="B353" s="160"/>
      <c r="C353" s="161" t="s">
        <v>729</v>
      </c>
      <c r="D353" s="161" t="s">
        <v>173</v>
      </c>
      <c r="E353" s="162" t="s">
        <v>730</v>
      </c>
      <c r="F353" s="163" t="s">
        <v>731</v>
      </c>
      <c r="G353" s="164" t="s">
        <v>422</v>
      </c>
      <c r="H353" s="165">
        <v>1580.3230000000001</v>
      </c>
      <c r="I353" s="166">
        <v>850</v>
      </c>
      <c r="J353" s="166">
        <f>ROUND(I353*H353,2)</f>
        <v>1343274.55</v>
      </c>
      <c r="K353" s="163" t="s">
        <v>177</v>
      </c>
      <c r="L353" s="39"/>
      <c r="M353" s="167" t="s">
        <v>5</v>
      </c>
      <c r="N353" s="202" t="s">
        <v>50</v>
      </c>
      <c r="O353" s="203">
        <v>1.48</v>
      </c>
      <c r="P353" s="203">
        <f>O353*H353</f>
        <v>2338.8780400000001</v>
      </c>
      <c r="Q353" s="203">
        <v>0</v>
      </c>
      <c r="R353" s="203">
        <f>Q353*H353</f>
        <v>0</v>
      </c>
      <c r="S353" s="203">
        <v>0</v>
      </c>
      <c r="T353" s="204">
        <f>S353*H353</f>
        <v>0</v>
      </c>
      <c r="AR353" s="24" t="s">
        <v>190</v>
      </c>
      <c r="AT353" s="24" t="s">
        <v>173</v>
      </c>
      <c r="AU353" s="24" t="s">
        <v>90</v>
      </c>
      <c r="AY353" s="24" t="s">
        <v>170</v>
      </c>
      <c r="BE353" s="171">
        <f>IF(N353="základní",J353,0)</f>
        <v>1343274.55</v>
      </c>
      <c r="BF353" s="171">
        <f>IF(N353="snížená",J353,0)</f>
        <v>0</v>
      </c>
      <c r="BG353" s="171">
        <f>IF(N353="zákl. přenesená",J353,0)</f>
        <v>0</v>
      </c>
      <c r="BH353" s="171">
        <f>IF(N353="sníž. přenesená",J353,0)</f>
        <v>0</v>
      </c>
      <c r="BI353" s="171">
        <f>IF(N353="nulová",J353,0)</f>
        <v>0</v>
      </c>
      <c r="BJ353" s="24" t="s">
        <v>87</v>
      </c>
      <c r="BK353" s="171">
        <f>ROUND(I353*H353,2)</f>
        <v>1343274.55</v>
      </c>
      <c r="BL353" s="24" t="s">
        <v>190</v>
      </c>
      <c r="BM353" s="24" t="s">
        <v>732</v>
      </c>
    </row>
    <row r="354" spans="2:65" s="1" customFormat="1" ht="6.95" customHeight="1">
      <c r="B354" s="54"/>
      <c r="C354" s="55"/>
      <c r="D354" s="55"/>
      <c r="E354" s="55"/>
      <c r="F354" s="55"/>
      <c r="G354" s="55"/>
      <c r="H354" s="55"/>
      <c r="I354" s="55"/>
      <c r="J354" s="55"/>
      <c r="K354" s="55"/>
      <c r="L354" s="39"/>
    </row>
  </sheetData>
  <autoFilter ref="C84:K353"/>
  <mergeCells count="10">
    <mergeCell ref="J51:J52"/>
    <mergeCell ref="E75:H75"/>
    <mergeCell ref="E77:H77"/>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4"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8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97</v>
      </c>
      <c r="AZ2" s="185" t="s">
        <v>234</v>
      </c>
      <c r="BA2" s="185" t="s">
        <v>235</v>
      </c>
      <c r="BB2" s="185" t="s">
        <v>5</v>
      </c>
      <c r="BC2" s="185" t="s">
        <v>733</v>
      </c>
      <c r="BD2" s="185" t="s">
        <v>90</v>
      </c>
    </row>
    <row r="3" spans="1:70" ht="6.95" customHeight="1">
      <c r="B3" s="25"/>
      <c r="C3" s="26"/>
      <c r="D3" s="26"/>
      <c r="E3" s="26"/>
      <c r="F3" s="26"/>
      <c r="G3" s="26"/>
      <c r="H3" s="26"/>
      <c r="I3" s="26"/>
      <c r="J3" s="26"/>
      <c r="K3" s="27"/>
      <c r="AT3" s="24"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s="1" customFormat="1">
      <c r="B8" s="39"/>
      <c r="C8" s="40"/>
      <c r="D8" s="36" t="s">
        <v>141</v>
      </c>
      <c r="E8" s="40"/>
      <c r="F8" s="40"/>
      <c r="G8" s="40"/>
      <c r="H8" s="40"/>
      <c r="I8" s="40"/>
      <c r="J8" s="40"/>
      <c r="K8" s="43"/>
    </row>
    <row r="9" spans="1:70" s="1" customFormat="1" ht="36.950000000000003" customHeight="1">
      <c r="B9" s="39"/>
      <c r="C9" s="40"/>
      <c r="D9" s="40"/>
      <c r="E9" s="329" t="s">
        <v>734</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98</v>
      </c>
      <c r="G11" s="40"/>
      <c r="H11" s="40"/>
      <c r="I11" s="36" t="s">
        <v>21</v>
      </c>
      <c r="J11" s="34" t="s">
        <v>241</v>
      </c>
      <c r="K11" s="43"/>
    </row>
    <row r="12" spans="1:70" s="1" customFormat="1" ht="14.45" customHeight="1">
      <c r="B12" s="39"/>
      <c r="C12" s="40"/>
      <c r="D12" s="36" t="s">
        <v>23</v>
      </c>
      <c r="E12" s="40"/>
      <c r="F12" s="34" t="s">
        <v>24</v>
      </c>
      <c r="G12" s="40"/>
      <c r="H12" s="40"/>
      <c r="I12" s="36" t="s">
        <v>25</v>
      </c>
      <c r="J12" s="107" t="str">
        <f>'Rekapitulace stavby'!AN8</f>
        <v>5. 3. 2018</v>
      </c>
      <c r="K12" s="43"/>
    </row>
    <row r="13" spans="1:70" s="1" customFormat="1" ht="21.75" customHeight="1">
      <c r="B13" s="39"/>
      <c r="C13" s="40"/>
      <c r="D13" s="33" t="s">
        <v>27</v>
      </c>
      <c r="E13" s="40"/>
      <c r="F13" s="37" t="s">
        <v>28</v>
      </c>
      <c r="G13" s="40"/>
      <c r="H13" s="40"/>
      <c r="I13" s="33" t="s">
        <v>29</v>
      </c>
      <c r="J13" s="37" t="s">
        <v>242</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ROUND(J84,2)</f>
        <v>1226288.71</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ROUND(SUM(BE84:BE188), 2)</f>
        <v>1226288.71</v>
      </c>
      <c r="G30" s="40"/>
      <c r="H30" s="40"/>
      <c r="I30" s="115">
        <v>0.21</v>
      </c>
      <c r="J30" s="114">
        <f>ROUND(ROUND((SUM(BE84:BE188)), 2)*I30, 2)</f>
        <v>257520.63</v>
      </c>
      <c r="K30" s="43"/>
    </row>
    <row r="31" spans="2:11" s="1" customFormat="1" ht="14.45" customHeight="1">
      <c r="B31" s="39"/>
      <c r="C31" s="40"/>
      <c r="D31" s="40"/>
      <c r="E31" s="47" t="s">
        <v>51</v>
      </c>
      <c r="F31" s="114">
        <f>ROUND(SUM(BF84:BF188), 2)</f>
        <v>0</v>
      </c>
      <c r="G31" s="40"/>
      <c r="H31" s="40"/>
      <c r="I31" s="115">
        <v>0.15</v>
      </c>
      <c r="J31" s="114">
        <f>ROUND(ROUND((SUM(BF84:BF188)), 2)*I31, 2)</f>
        <v>0</v>
      </c>
      <c r="K31" s="43"/>
    </row>
    <row r="32" spans="2:11" s="1" customFormat="1" ht="14.45" hidden="1" customHeight="1">
      <c r="B32" s="39"/>
      <c r="C32" s="40"/>
      <c r="D32" s="40"/>
      <c r="E32" s="47" t="s">
        <v>52</v>
      </c>
      <c r="F32" s="114">
        <f>ROUND(SUM(BG84:BG188), 2)</f>
        <v>0</v>
      </c>
      <c r="G32" s="40"/>
      <c r="H32" s="40"/>
      <c r="I32" s="115">
        <v>0.21</v>
      </c>
      <c r="J32" s="114">
        <v>0</v>
      </c>
      <c r="K32" s="43"/>
    </row>
    <row r="33" spans="2:11" s="1" customFormat="1" ht="14.45" hidden="1" customHeight="1">
      <c r="B33" s="39"/>
      <c r="C33" s="40"/>
      <c r="D33" s="40"/>
      <c r="E33" s="47" t="s">
        <v>53</v>
      </c>
      <c r="F33" s="114">
        <f>ROUND(SUM(BH84:BH188), 2)</f>
        <v>0</v>
      </c>
      <c r="G33" s="40"/>
      <c r="H33" s="40"/>
      <c r="I33" s="115">
        <v>0.15</v>
      </c>
      <c r="J33" s="114">
        <v>0</v>
      </c>
      <c r="K33" s="43"/>
    </row>
    <row r="34" spans="2:11" s="1" customFormat="1" ht="14.45" hidden="1" customHeight="1">
      <c r="B34" s="39"/>
      <c r="C34" s="40"/>
      <c r="D34" s="40"/>
      <c r="E34" s="47" t="s">
        <v>54</v>
      </c>
      <c r="F34" s="114">
        <f>ROUND(SUM(BI84:BI188),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1483809.3399999999</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145</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Holašovice</v>
      </c>
      <c r="F45" s="328"/>
      <c r="G45" s="328"/>
      <c r="H45" s="328"/>
      <c r="I45" s="40"/>
      <c r="J45" s="40"/>
      <c r="K45" s="43"/>
    </row>
    <row r="46" spans="2:11" s="1" customFormat="1" ht="14.45" customHeight="1">
      <c r="B46" s="39"/>
      <c r="C46" s="36" t="s">
        <v>141</v>
      </c>
      <c r="D46" s="40"/>
      <c r="E46" s="40"/>
      <c r="F46" s="40"/>
      <c r="G46" s="40"/>
      <c r="H46" s="40"/>
      <c r="I46" s="40"/>
      <c r="J46" s="40"/>
      <c r="K46" s="43"/>
    </row>
    <row r="47" spans="2:11" s="1" customFormat="1" ht="17.25" customHeight="1">
      <c r="B47" s="39"/>
      <c r="C47" s="40"/>
      <c r="D47" s="40"/>
      <c r="E47" s="329" t="str">
        <f>E9</f>
        <v>SO-02 - Přípojky kanalizace splašková</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Obec Holašovice</v>
      </c>
      <c r="G49" s="40"/>
      <c r="H49" s="40"/>
      <c r="I49" s="36" t="s">
        <v>25</v>
      </c>
      <c r="J49" s="107" t="str">
        <f>IF(J12="","",J12)</f>
        <v>5. 3. 2018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146</v>
      </c>
      <c r="D54" s="116"/>
      <c r="E54" s="116"/>
      <c r="F54" s="116"/>
      <c r="G54" s="116"/>
      <c r="H54" s="116"/>
      <c r="I54" s="116"/>
      <c r="J54" s="124" t="s">
        <v>147</v>
      </c>
      <c r="K54" s="125"/>
    </row>
    <row r="55" spans="2:47" s="1" customFormat="1" ht="10.35" customHeight="1">
      <c r="B55" s="39"/>
      <c r="C55" s="40"/>
      <c r="D55" s="40"/>
      <c r="E55" s="40"/>
      <c r="F55" s="40"/>
      <c r="G55" s="40"/>
      <c r="H55" s="40"/>
      <c r="I55" s="40"/>
      <c r="J55" s="40"/>
      <c r="K55" s="43"/>
    </row>
    <row r="56" spans="2:47" s="1" customFormat="1" ht="29.25" customHeight="1">
      <c r="B56" s="39"/>
      <c r="C56" s="126" t="s">
        <v>148</v>
      </c>
      <c r="D56" s="40"/>
      <c r="E56" s="40"/>
      <c r="F56" s="40"/>
      <c r="G56" s="40"/>
      <c r="H56" s="40"/>
      <c r="I56" s="40"/>
      <c r="J56" s="113">
        <f>J84</f>
        <v>1226288.71</v>
      </c>
      <c r="K56" s="43"/>
      <c r="AU56" s="24" t="s">
        <v>149</v>
      </c>
    </row>
    <row r="57" spans="2:47" s="8" customFormat="1" ht="24.95" customHeight="1">
      <c r="B57" s="127"/>
      <c r="C57" s="128"/>
      <c r="D57" s="129" t="s">
        <v>243</v>
      </c>
      <c r="E57" s="130"/>
      <c r="F57" s="130"/>
      <c r="G57" s="130"/>
      <c r="H57" s="130"/>
      <c r="I57" s="130"/>
      <c r="J57" s="131">
        <f>J85</f>
        <v>1226288.71</v>
      </c>
      <c r="K57" s="132"/>
    </row>
    <row r="58" spans="2:47" s="9" customFormat="1" ht="19.899999999999999" customHeight="1">
      <c r="B58" s="133"/>
      <c r="C58" s="134"/>
      <c r="D58" s="135" t="s">
        <v>244</v>
      </c>
      <c r="E58" s="136"/>
      <c r="F58" s="136"/>
      <c r="G58" s="136"/>
      <c r="H58" s="136"/>
      <c r="I58" s="136"/>
      <c r="J58" s="137">
        <f>J86</f>
        <v>357259.26999999996</v>
      </c>
      <c r="K58" s="138"/>
    </row>
    <row r="59" spans="2:47" s="9" customFormat="1" ht="19.899999999999999" customHeight="1">
      <c r="B59" s="133"/>
      <c r="C59" s="134"/>
      <c r="D59" s="135" t="s">
        <v>246</v>
      </c>
      <c r="E59" s="136"/>
      <c r="F59" s="136"/>
      <c r="G59" s="136"/>
      <c r="H59" s="136"/>
      <c r="I59" s="136"/>
      <c r="J59" s="137">
        <f>J133</f>
        <v>36823.72</v>
      </c>
      <c r="K59" s="138"/>
    </row>
    <row r="60" spans="2:47" s="9" customFormat="1" ht="19.899999999999999" customHeight="1">
      <c r="B60" s="133"/>
      <c r="C60" s="134"/>
      <c r="D60" s="135" t="s">
        <v>247</v>
      </c>
      <c r="E60" s="136"/>
      <c r="F60" s="136"/>
      <c r="G60" s="136"/>
      <c r="H60" s="136"/>
      <c r="I60" s="136"/>
      <c r="J60" s="137">
        <f>J136</f>
        <v>57382.720000000001</v>
      </c>
      <c r="K60" s="138"/>
    </row>
    <row r="61" spans="2:47" s="9" customFormat="1" ht="19.899999999999999" customHeight="1">
      <c r="B61" s="133"/>
      <c r="C61" s="134"/>
      <c r="D61" s="135" t="s">
        <v>248</v>
      </c>
      <c r="E61" s="136"/>
      <c r="F61" s="136"/>
      <c r="G61" s="136"/>
      <c r="H61" s="136"/>
      <c r="I61" s="136"/>
      <c r="J61" s="137">
        <f>J155</f>
        <v>541348.55000000005</v>
      </c>
      <c r="K61" s="138"/>
    </row>
    <row r="62" spans="2:47" s="9" customFormat="1" ht="19.899999999999999" customHeight="1">
      <c r="B62" s="133"/>
      <c r="C62" s="134"/>
      <c r="D62" s="135" t="s">
        <v>249</v>
      </c>
      <c r="E62" s="136"/>
      <c r="F62" s="136"/>
      <c r="G62" s="136"/>
      <c r="H62" s="136"/>
      <c r="I62" s="136"/>
      <c r="J62" s="137">
        <f>J174</f>
        <v>24250.23</v>
      </c>
      <c r="K62" s="138"/>
    </row>
    <row r="63" spans="2:47" s="9" customFormat="1" ht="19.899999999999999" customHeight="1">
      <c r="B63" s="133"/>
      <c r="C63" s="134"/>
      <c r="D63" s="135" t="s">
        <v>250</v>
      </c>
      <c r="E63" s="136"/>
      <c r="F63" s="136"/>
      <c r="G63" s="136"/>
      <c r="H63" s="136"/>
      <c r="I63" s="136"/>
      <c r="J63" s="137">
        <f>J181</f>
        <v>9116.369999999999</v>
      </c>
      <c r="K63" s="138"/>
    </row>
    <row r="64" spans="2:47" s="9" customFormat="1" ht="19.899999999999999" customHeight="1">
      <c r="B64" s="133"/>
      <c r="C64" s="134"/>
      <c r="D64" s="135" t="s">
        <v>251</v>
      </c>
      <c r="E64" s="136"/>
      <c r="F64" s="136"/>
      <c r="G64" s="136"/>
      <c r="H64" s="136"/>
      <c r="I64" s="136"/>
      <c r="J64" s="137">
        <f>J187</f>
        <v>200107.85</v>
      </c>
      <c r="K64" s="138"/>
    </row>
    <row r="65" spans="2:12" s="1" customFormat="1" ht="21.75" customHeight="1">
      <c r="B65" s="39"/>
      <c r="C65" s="40"/>
      <c r="D65" s="40"/>
      <c r="E65" s="40"/>
      <c r="F65" s="40"/>
      <c r="G65" s="40"/>
      <c r="H65" s="40"/>
      <c r="I65" s="40"/>
      <c r="J65" s="40"/>
      <c r="K65" s="43"/>
    </row>
    <row r="66" spans="2:12" s="1" customFormat="1" ht="6.95" customHeight="1">
      <c r="B66" s="54"/>
      <c r="C66" s="55"/>
      <c r="D66" s="55"/>
      <c r="E66" s="55"/>
      <c r="F66" s="55"/>
      <c r="G66" s="55"/>
      <c r="H66" s="55"/>
      <c r="I66" s="55"/>
      <c r="J66" s="55"/>
      <c r="K66" s="56"/>
    </row>
    <row r="70" spans="2:12" s="1" customFormat="1" ht="6.95" customHeight="1">
      <c r="B70" s="57"/>
      <c r="C70" s="58"/>
      <c r="D70" s="58"/>
      <c r="E70" s="58"/>
      <c r="F70" s="58"/>
      <c r="G70" s="58"/>
      <c r="H70" s="58"/>
      <c r="I70" s="58"/>
      <c r="J70" s="58"/>
      <c r="K70" s="58"/>
      <c r="L70" s="39"/>
    </row>
    <row r="71" spans="2:12" s="1" customFormat="1" ht="36.950000000000003" customHeight="1">
      <c r="B71" s="39"/>
      <c r="C71" s="59" t="s">
        <v>154</v>
      </c>
      <c r="L71" s="39"/>
    </row>
    <row r="72" spans="2:12" s="1" customFormat="1" ht="6.95" customHeight="1">
      <c r="B72" s="39"/>
      <c r="L72" s="39"/>
    </row>
    <row r="73" spans="2:12" s="1" customFormat="1" ht="14.45" customHeight="1">
      <c r="B73" s="39"/>
      <c r="C73" s="61" t="s">
        <v>17</v>
      </c>
      <c r="L73" s="39"/>
    </row>
    <row r="74" spans="2:12" s="1" customFormat="1" ht="16.5" customHeight="1">
      <c r="B74" s="39"/>
      <c r="E74" s="332" t="str">
        <f>E7</f>
        <v>Kanalizace a ČOV Holašovice</v>
      </c>
      <c r="F74" s="333"/>
      <c r="G74" s="333"/>
      <c r="H74" s="333"/>
      <c r="L74" s="39"/>
    </row>
    <row r="75" spans="2:12" s="1" customFormat="1" ht="14.45" customHeight="1">
      <c r="B75" s="39"/>
      <c r="C75" s="61" t="s">
        <v>141</v>
      </c>
      <c r="L75" s="39"/>
    </row>
    <row r="76" spans="2:12" s="1" customFormat="1" ht="17.25" customHeight="1">
      <c r="B76" s="39"/>
      <c r="E76" s="304" t="str">
        <f>E9</f>
        <v>SO-02 - Přípojky kanalizace splašková</v>
      </c>
      <c r="F76" s="334"/>
      <c r="G76" s="334"/>
      <c r="H76" s="334"/>
      <c r="L76" s="39"/>
    </row>
    <row r="77" spans="2:12" s="1" customFormat="1" ht="6.95" customHeight="1">
      <c r="B77" s="39"/>
      <c r="L77" s="39"/>
    </row>
    <row r="78" spans="2:12" s="1" customFormat="1" ht="18" customHeight="1">
      <c r="B78" s="39"/>
      <c r="C78" s="61" t="s">
        <v>23</v>
      </c>
      <c r="F78" s="139" t="str">
        <f>F12</f>
        <v>Obec Holašovice</v>
      </c>
      <c r="I78" s="61" t="s">
        <v>25</v>
      </c>
      <c r="J78" s="65" t="str">
        <f>IF(J12="","",J12)</f>
        <v>5. 3. 2018</v>
      </c>
      <c r="L78" s="39"/>
    </row>
    <row r="79" spans="2:12" s="1" customFormat="1" ht="6.95" customHeight="1">
      <c r="B79" s="39"/>
      <c r="L79" s="39"/>
    </row>
    <row r="80" spans="2:12" s="1" customFormat="1">
      <c r="B80" s="39"/>
      <c r="C80" s="61" t="s">
        <v>31</v>
      </c>
      <c r="F80" s="139" t="str">
        <f>E15</f>
        <v>Obec Jankov</v>
      </c>
      <c r="I80" s="61" t="s">
        <v>38</v>
      </c>
      <c r="J80" s="139" t="str">
        <f>E21</f>
        <v>VAK projekt s.r.o.</v>
      </c>
      <c r="L80" s="39"/>
    </row>
    <row r="81" spans="2:65" s="1" customFormat="1" ht="14.45" customHeight="1">
      <c r="B81" s="39"/>
      <c r="C81" s="61" t="s">
        <v>36</v>
      </c>
      <c r="F81" s="139" t="str">
        <f>IF(E18="","",E18)</f>
        <v xml:space="preserve"> </v>
      </c>
      <c r="L81" s="39"/>
    </row>
    <row r="82" spans="2:65" s="1" customFormat="1" ht="10.35" customHeight="1">
      <c r="B82" s="39"/>
      <c r="L82" s="39"/>
    </row>
    <row r="83" spans="2:65" s="10" customFormat="1" ht="29.25" customHeight="1">
      <c r="B83" s="140"/>
      <c r="C83" s="141" t="s">
        <v>155</v>
      </c>
      <c r="D83" s="142" t="s">
        <v>64</v>
      </c>
      <c r="E83" s="142" t="s">
        <v>60</v>
      </c>
      <c r="F83" s="142" t="s">
        <v>156</v>
      </c>
      <c r="G83" s="142" t="s">
        <v>157</v>
      </c>
      <c r="H83" s="142" t="s">
        <v>158</v>
      </c>
      <c r="I83" s="142" t="s">
        <v>159</v>
      </c>
      <c r="J83" s="142" t="s">
        <v>147</v>
      </c>
      <c r="K83" s="143" t="s">
        <v>160</v>
      </c>
      <c r="L83" s="140"/>
      <c r="M83" s="71" t="s">
        <v>161</v>
      </c>
      <c r="N83" s="72" t="s">
        <v>49</v>
      </c>
      <c r="O83" s="72" t="s">
        <v>162</v>
      </c>
      <c r="P83" s="72" t="s">
        <v>163</v>
      </c>
      <c r="Q83" s="72" t="s">
        <v>164</v>
      </c>
      <c r="R83" s="72" t="s">
        <v>165</v>
      </c>
      <c r="S83" s="72" t="s">
        <v>166</v>
      </c>
      <c r="T83" s="73" t="s">
        <v>167</v>
      </c>
    </row>
    <row r="84" spans="2:65" s="1" customFormat="1" ht="29.25" customHeight="1">
      <c r="B84" s="39"/>
      <c r="C84" s="75" t="s">
        <v>148</v>
      </c>
      <c r="J84" s="144">
        <f>BK84</f>
        <v>1226288.71</v>
      </c>
      <c r="L84" s="39"/>
      <c r="M84" s="74"/>
      <c r="N84" s="66"/>
      <c r="O84" s="66"/>
      <c r="P84" s="145">
        <f>P85</f>
        <v>1296.9591059999998</v>
      </c>
      <c r="Q84" s="66"/>
      <c r="R84" s="145">
        <f>R85</f>
        <v>235.42133494999996</v>
      </c>
      <c r="S84" s="66"/>
      <c r="T84" s="146">
        <f>T85</f>
        <v>22.326000000000001</v>
      </c>
      <c r="AT84" s="24" t="s">
        <v>78</v>
      </c>
      <c r="AU84" s="24" t="s">
        <v>149</v>
      </c>
      <c r="BK84" s="147">
        <f>BK85</f>
        <v>1226288.71</v>
      </c>
    </row>
    <row r="85" spans="2:65" s="11" customFormat="1" ht="37.35" customHeight="1">
      <c r="B85" s="148"/>
      <c r="D85" s="149" t="s">
        <v>78</v>
      </c>
      <c r="E85" s="150" t="s">
        <v>252</v>
      </c>
      <c r="F85" s="150" t="s">
        <v>253</v>
      </c>
      <c r="J85" s="151">
        <f>BK85</f>
        <v>1226288.71</v>
      </c>
      <c r="L85" s="148"/>
      <c r="M85" s="152"/>
      <c r="N85" s="153"/>
      <c r="O85" s="153"/>
      <c r="P85" s="154">
        <f>P86+P133+P136+P155+P174+P181+P187</f>
        <v>1296.9591059999998</v>
      </c>
      <c r="Q85" s="153"/>
      <c r="R85" s="154">
        <f>R86+R133+R136+R155+R174+R181+R187</f>
        <v>235.42133494999996</v>
      </c>
      <c r="S85" s="153"/>
      <c r="T85" s="155">
        <f>T86+T133+T136+T155+T174+T181+T187</f>
        <v>22.326000000000001</v>
      </c>
      <c r="AR85" s="149" t="s">
        <v>87</v>
      </c>
      <c r="AT85" s="156" t="s">
        <v>78</v>
      </c>
      <c r="AU85" s="156" t="s">
        <v>79</v>
      </c>
      <c r="AY85" s="149" t="s">
        <v>170</v>
      </c>
      <c r="BK85" s="157">
        <f>BK86+BK133+BK136+BK155+BK174+BK181+BK187</f>
        <v>1226288.71</v>
      </c>
    </row>
    <row r="86" spans="2:65" s="11" customFormat="1" ht="19.899999999999999" customHeight="1">
      <c r="B86" s="148"/>
      <c r="D86" s="149" t="s">
        <v>78</v>
      </c>
      <c r="E86" s="158" t="s">
        <v>87</v>
      </c>
      <c r="F86" s="158" t="s">
        <v>254</v>
      </c>
      <c r="J86" s="159">
        <f>BK86</f>
        <v>357259.26999999996</v>
      </c>
      <c r="L86" s="148"/>
      <c r="M86" s="152"/>
      <c r="N86" s="153"/>
      <c r="O86" s="153"/>
      <c r="P86" s="154">
        <f>SUM(P87:P132)</f>
        <v>496.63260899999983</v>
      </c>
      <c r="Q86" s="153"/>
      <c r="R86" s="154">
        <f>SUM(R87:R132)</f>
        <v>228.91701099999997</v>
      </c>
      <c r="S86" s="153"/>
      <c r="T86" s="155">
        <f>SUM(T87:T132)</f>
        <v>22.326000000000001</v>
      </c>
      <c r="AR86" s="149" t="s">
        <v>87</v>
      </c>
      <c r="AT86" s="156" t="s">
        <v>78</v>
      </c>
      <c r="AU86" s="156" t="s">
        <v>87</v>
      </c>
      <c r="AY86" s="149" t="s">
        <v>170</v>
      </c>
      <c r="BK86" s="157">
        <f>SUM(BK87:BK132)</f>
        <v>357259.26999999996</v>
      </c>
    </row>
    <row r="87" spans="2:65" s="1" customFormat="1" ht="38.25" customHeight="1">
      <c r="B87" s="160"/>
      <c r="C87" s="161" t="s">
        <v>87</v>
      </c>
      <c r="D87" s="161" t="s">
        <v>173</v>
      </c>
      <c r="E87" s="162" t="s">
        <v>255</v>
      </c>
      <c r="F87" s="163" t="s">
        <v>256</v>
      </c>
      <c r="G87" s="164" t="s">
        <v>257</v>
      </c>
      <c r="H87" s="165">
        <v>26</v>
      </c>
      <c r="I87" s="166">
        <v>63.6</v>
      </c>
      <c r="J87" s="166">
        <f>ROUND(I87*H87,2)</f>
        <v>1653.6</v>
      </c>
      <c r="K87" s="163" t="s">
        <v>177</v>
      </c>
      <c r="L87" s="39"/>
      <c r="M87" s="167" t="s">
        <v>5</v>
      </c>
      <c r="N87" s="168" t="s">
        <v>50</v>
      </c>
      <c r="O87" s="169">
        <v>0.13</v>
      </c>
      <c r="P87" s="169">
        <f>O87*H87</f>
        <v>3.38</v>
      </c>
      <c r="Q87" s="169">
        <v>0</v>
      </c>
      <c r="R87" s="169">
        <f>Q87*H87</f>
        <v>0</v>
      </c>
      <c r="S87" s="169">
        <v>0.22</v>
      </c>
      <c r="T87" s="170">
        <f>S87*H87</f>
        <v>5.72</v>
      </c>
      <c r="AR87" s="24" t="s">
        <v>190</v>
      </c>
      <c r="AT87" s="24" t="s">
        <v>173</v>
      </c>
      <c r="AU87" s="24" t="s">
        <v>90</v>
      </c>
      <c r="AY87" s="24" t="s">
        <v>170</v>
      </c>
      <c r="BE87" s="171">
        <f>IF(N87="základní",J87,0)</f>
        <v>1653.6</v>
      </c>
      <c r="BF87" s="171">
        <f>IF(N87="snížená",J87,0)</f>
        <v>0</v>
      </c>
      <c r="BG87" s="171">
        <f>IF(N87="zákl. přenesená",J87,0)</f>
        <v>0</v>
      </c>
      <c r="BH87" s="171">
        <f>IF(N87="sníž. přenesená",J87,0)</f>
        <v>0</v>
      </c>
      <c r="BI87" s="171">
        <f>IF(N87="nulová",J87,0)</f>
        <v>0</v>
      </c>
      <c r="BJ87" s="24" t="s">
        <v>87</v>
      </c>
      <c r="BK87" s="171">
        <f>ROUND(I87*H87,2)</f>
        <v>1653.6</v>
      </c>
      <c r="BL87" s="24" t="s">
        <v>190</v>
      </c>
      <c r="BM87" s="24" t="s">
        <v>735</v>
      </c>
    </row>
    <row r="88" spans="2:65" s="12" customFormat="1" ht="13.5">
      <c r="B88" s="172"/>
      <c r="D88" s="173" t="s">
        <v>180</v>
      </c>
      <c r="E88" s="174" t="s">
        <v>5</v>
      </c>
      <c r="F88" s="175" t="s">
        <v>736</v>
      </c>
      <c r="H88" s="176">
        <v>26</v>
      </c>
      <c r="L88" s="172"/>
      <c r="M88" s="177"/>
      <c r="N88" s="178"/>
      <c r="O88" s="178"/>
      <c r="P88" s="178"/>
      <c r="Q88" s="178"/>
      <c r="R88" s="178"/>
      <c r="S88" s="178"/>
      <c r="T88" s="179"/>
      <c r="AT88" s="174" t="s">
        <v>180</v>
      </c>
      <c r="AU88" s="174" t="s">
        <v>90</v>
      </c>
      <c r="AV88" s="12" t="s">
        <v>90</v>
      </c>
      <c r="AW88" s="12" t="s">
        <v>42</v>
      </c>
      <c r="AX88" s="12" t="s">
        <v>87</v>
      </c>
      <c r="AY88" s="174" t="s">
        <v>170</v>
      </c>
    </row>
    <row r="89" spans="2:65" s="1" customFormat="1" ht="38.25" customHeight="1">
      <c r="B89" s="160"/>
      <c r="C89" s="161" t="s">
        <v>90</v>
      </c>
      <c r="D89" s="161" t="s">
        <v>173</v>
      </c>
      <c r="E89" s="162" t="s">
        <v>260</v>
      </c>
      <c r="F89" s="163" t="s">
        <v>261</v>
      </c>
      <c r="G89" s="164" t="s">
        <v>257</v>
      </c>
      <c r="H89" s="165">
        <v>25</v>
      </c>
      <c r="I89" s="166">
        <v>146</v>
      </c>
      <c r="J89" s="166">
        <f>ROUND(I89*H89,2)</f>
        <v>3650</v>
      </c>
      <c r="K89" s="163" t="s">
        <v>177</v>
      </c>
      <c r="L89" s="39"/>
      <c r="M89" s="167" t="s">
        <v>5</v>
      </c>
      <c r="N89" s="168" t="s">
        <v>50</v>
      </c>
      <c r="O89" s="169">
        <v>0.307</v>
      </c>
      <c r="P89" s="169">
        <f>O89*H89</f>
        <v>7.6749999999999998</v>
      </c>
      <c r="Q89" s="169">
        <v>0</v>
      </c>
      <c r="R89" s="169">
        <f>Q89*H89</f>
        <v>0</v>
      </c>
      <c r="S89" s="169">
        <v>0.45</v>
      </c>
      <c r="T89" s="170">
        <f>S89*H89</f>
        <v>11.25</v>
      </c>
      <c r="AR89" s="24" t="s">
        <v>190</v>
      </c>
      <c r="AT89" s="24" t="s">
        <v>173</v>
      </c>
      <c r="AU89" s="24" t="s">
        <v>90</v>
      </c>
      <c r="AY89" s="24" t="s">
        <v>170</v>
      </c>
      <c r="BE89" s="171">
        <f>IF(N89="základní",J89,0)</f>
        <v>3650</v>
      </c>
      <c r="BF89" s="171">
        <f>IF(N89="snížená",J89,0)</f>
        <v>0</v>
      </c>
      <c r="BG89" s="171">
        <f>IF(N89="zákl. přenesená",J89,0)</f>
        <v>0</v>
      </c>
      <c r="BH89" s="171">
        <f>IF(N89="sníž. přenesená",J89,0)</f>
        <v>0</v>
      </c>
      <c r="BI89" s="171">
        <f>IF(N89="nulová",J89,0)</f>
        <v>0</v>
      </c>
      <c r="BJ89" s="24" t="s">
        <v>87</v>
      </c>
      <c r="BK89" s="171">
        <f>ROUND(I89*H89,2)</f>
        <v>3650</v>
      </c>
      <c r="BL89" s="24" t="s">
        <v>190</v>
      </c>
      <c r="BM89" s="24" t="s">
        <v>737</v>
      </c>
    </row>
    <row r="90" spans="2:65" s="12" customFormat="1" ht="13.5">
      <c r="B90" s="172"/>
      <c r="D90" s="173" t="s">
        <v>180</v>
      </c>
      <c r="E90" s="174" t="s">
        <v>5</v>
      </c>
      <c r="F90" s="175" t="s">
        <v>738</v>
      </c>
      <c r="H90" s="176">
        <v>25</v>
      </c>
      <c r="L90" s="172"/>
      <c r="M90" s="177"/>
      <c r="N90" s="178"/>
      <c r="O90" s="178"/>
      <c r="P90" s="178"/>
      <c r="Q90" s="178"/>
      <c r="R90" s="178"/>
      <c r="S90" s="178"/>
      <c r="T90" s="179"/>
      <c r="AT90" s="174" t="s">
        <v>180</v>
      </c>
      <c r="AU90" s="174" t="s">
        <v>90</v>
      </c>
      <c r="AV90" s="12" t="s">
        <v>90</v>
      </c>
      <c r="AW90" s="12" t="s">
        <v>42</v>
      </c>
      <c r="AX90" s="12" t="s">
        <v>87</v>
      </c>
      <c r="AY90" s="174" t="s">
        <v>170</v>
      </c>
    </row>
    <row r="91" spans="2:65" s="1" customFormat="1" ht="38.25" customHeight="1">
      <c r="B91" s="160"/>
      <c r="C91" s="161" t="s">
        <v>186</v>
      </c>
      <c r="D91" s="161" t="s">
        <v>173</v>
      </c>
      <c r="E91" s="162" t="s">
        <v>739</v>
      </c>
      <c r="F91" s="163" t="s">
        <v>740</v>
      </c>
      <c r="G91" s="164" t="s">
        <v>257</v>
      </c>
      <c r="H91" s="165">
        <v>52</v>
      </c>
      <c r="I91" s="166">
        <v>44.8</v>
      </c>
      <c r="J91" s="166">
        <f>ROUND(I91*H91,2)</f>
        <v>2329.6</v>
      </c>
      <c r="K91" s="163" t="s">
        <v>177</v>
      </c>
      <c r="L91" s="39"/>
      <c r="M91" s="167" t="s">
        <v>5</v>
      </c>
      <c r="N91" s="168" t="s">
        <v>50</v>
      </c>
      <c r="O91" s="169">
        <v>8.9999999999999993E-3</v>
      </c>
      <c r="P91" s="169">
        <f>O91*H91</f>
        <v>0.46799999999999997</v>
      </c>
      <c r="Q91" s="169">
        <v>6.0000000000000002E-5</v>
      </c>
      <c r="R91" s="169">
        <f>Q91*H91</f>
        <v>3.1199999999999999E-3</v>
      </c>
      <c r="S91" s="169">
        <v>0.10299999999999999</v>
      </c>
      <c r="T91" s="170">
        <f>S91*H91</f>
        <v>5.3559999999999999</v>
      </c>
      <c r="AR91" s="24" t="s">
        <v>190</v>
      </c>
      <c r="AT91" s="24" t="s">
        <v>173</v>
      </c>
      <c r="AU91" s="24" t="s">
        <v>90</v>
      </c>
      <c r="AY91" s="24" t="s">
        <v>170</v>
      </c>
      <c r="BE91" s="171">
        <f>IF(N91="základní",J91,0)</f>
        <v>2329.6</v>
      </c>
      <c r="BF91" s="171">
        <f>IF(N91="snížená",J91,0)</f>
        <v>0</v>
      </c>
      <c r="BG91" s="171">
        <f>IF(N91="zákl. přenesená",J91,0)</f>
        <v>0</v>
      </c>
      <c r="BH91" s="171">
        <f>IF(N91="sníž. přenesená",J91,0)</f>
        <v>0</v>
      </c>
      <c r="BI91" s="171">
        <f>IF(N91="nulová",J91,0)</f>
        <v>0</v>
      </c>
      <c r="BJ91" s="24" t="s">
        <v>87</v>
      </c>
      <c r="BK91" s="171">
        <f>ROUND(I91*H91,2)</f>
        <v>2329.6</v>
      </c>
      <c r="BL91" s="24" t="s">
        <v>190</v>
      </c>
      <c r="BM91" s="24" t="s">
        <v>741</v>
      </c>
    </row>
    <row r="92" spans="2:65" s="12" customFormat="1" ht="13.5">
      <c r="B92" s="172"/>
      <c r="D92" s="173" t="s">
        <v>180</v>
      </c>
      <c r="E92" s="174" t="s">
        <v>5</v>
      </c>
      <c r="F92" s="175" t="s">
        <v>742</v>
      </c>
      <c r="H92" s="176">
        <v>52</v>
      </c>
      <c r="L92" s="172"/>
      <c r="M92" s="177"/>
      <c r="N92" s="178"/>
      <c r="O92" s="178"/>
      <c r="P92" s="178"/>
      <c r="Q92" s="178"/>
      <c r="R92" s="178"/>
      <c r="S92" s="178"/>
      <c r="T92" s="179"/>
      <c r="AT92" s="174" t="s">
        <v>180</v>
      </c>
      <c r="AU92" s="174" t="s">
        <v>90</v>
      </c>
      <c r="AV92" s="12" t="s">
        <v>90</v>
      </c>
      <c r="AW92" s="12" t="s">
        <v>42</v>
      </c>
      <c r="AX92" s="12" t="s">
        <v>87</v>
      </c>
      <c r="AY92" s="174" t="s">
        <v>170</v>
      </c>
    </row>
    <row r="93" spans="2:65" s="1" customFormat="1" ht="25.5" customHeight="1">
      <c r="B93" s="160"/>
      <c r="C93" s="161" t="s">
        <v>190</v>
      </c>
      <c r="D93" s="161" t="s">
        <v>173</v>
      </c>
      <c r="E93" s="162" t="s">
        <v>270</v>
      </c>
      <c r="F93" s="163" t="s">
        <v>271</v>
      </c>
      <c r="G93" s="164" t="s">
        <v>272</v>
      </c>
      <c r="H93" s="165">
        <v>101.526</v>
      </c>
      <c r="I93" s="166">
        <v>61.2</v>
      </c>
      <c r="J93" s="166">
        <f>ROUND(I93*H93,2)</f>
        <v>6213.39</v>
      </c>
      <c r="K93" s="163" t="s">
        <v>177</v>
      </c>
      <c r="L93" s="39"/>
      <c r="M93" s="167" t="s">
        <v>5</v>
      </c>
      <c r="N93" s="168" t="s">
        <v>50</v>
      </c>
      <c r="O93" s="169">
        <v>0.2</v>
      </c>
      <c r="P93" s="169">
        <f>O93*H93</f>
        <v>20.305199999999999</v>
      </c>
      <c r="Q93" s="169">
        <v>0</v>
      </c>
      <c r="R93" s="169">
        <f>Q93*H93</f>
        <v>0</v>
      </c>
      <c r="S93" s="169">
        <v>0</v>
      </c>
      <c r="T93" s="170">
        <f>S93*H93</f>
        <v>0</v>
      </c>
      <c r="AR93" s="24" t="s">
        <v>190</v>
      </c>
      <c r="AT93" s="24" t="s">
        <v>173</v>
      </c>
      <c r="AU93" s="24" t="s">
        <v>90</v>
      </c>
      <c r="AY93" s="24" t="s">
        <v>170</v>
      </c>
      <c r="BE93" s="171">
        <f>IF(N93="základní",J93,0)</f>
        <v>6213.39</v>
      </c>
      <c r="BF93" s="171">
        <f>IF(N93="snížená",J93,0)</f>
        <v>0</v>
      </c>
      <c r="BG93" s="171">
        <f>IF(N93="zákl. přenesená",J93,0)</f>
        <v>0</v>
      </c>
      <c r="BH93" s="171">
        <f>IF(N93="sníž. přenesená",J93,0)</f>
        <v>0</v>
      </c>
      <c r="BI93" s="171">
        <f>IF(N93="nulová",J93,0)</f>
        <v>0</v>
      </c>
      <c r="BJ93" s="24" t="s">
        <v>87</v>
      </c>
      <c r="BK93" s="171">
        <f>ROUND(I93*H93,2)</f>
        <v>6213.39</v>
      </c>
      <c r="BL93" s="24" t="s">
        <v>190</v>
      </c>
      <c r="BM93" s="24" t="s">
        <v>743</v>
      </c>
    </row>
    <row r="94" spans="2:65" s="12" customFormat="1" ht="13.5">
      <c r="B94" s="172"/>
      <c r="D94" s="173" t="s">
        <v>180</v>
      </c>
      <c r="E94" s="174" t="s">
        <v>5</v>
      </c>
      <c r="F94" s="175" t="s">
        <v>744</v>
      </c>
      <c r="H94" s="176">
        <v>101.526</v>
      </c>
      <c r="L94" s="172"/>
      <c r="M94" s="177"/>
      <c r="N94" s="178"/>
      <c r="O94" s="178"/>
      <c r="P94" s="178"/>
      <c r="Q94" s="178"/>
      <c r="R94" s="178"/>
      <c r="S94" s="178"/>
      <c r="T94" s="179"/>
      <c r="AT94" s="174" t="s">
        <v>180</v>
      </c>
      <c r="AU94" s="174" t="s">
        <v>90</v>
      </c>
      <c r="AV94" s="12" t="s">
        <v>90</v>
      </c>
      <c r="AW94" s="12" t="s">
        <v>42</v>
      </c>
      <c r="AX94" s="12" t="s">
        <v>87</v>
      </c>
      <c r="AY94" s="174" t="s">
        <v>170</v>
      </c>
    </row>
    <row r="95" spans="2:65" s="1" customFormat="1" ht="25.5" customHeight="1">
      <c r="B95" s="160"/>
      <c r="C95" s="161" t="s">
        <v>169</v>
      </c>
      <c r="D95" s="161" t="s">
        <v>173</v>
      </c>
      <c r="E95" s="162" t="s">
        <v>275</v>
      </c>
      <c r="F95" s="163" t="s">
        <v>276</v>
      </c>
      <c r="G95" s="164" t="s">
        <v>277</v>
      </c>
      <c r="H95" s="165">
        <v>12.691000000000001</v>
      </c>
      <c r="I95" s="166">
        <v>42.2</v>
      </c>
      <c r="J95" s="166">
        <f>ROUND(I95*H95,2)</f>
        <v>535.55999999999995</v>
      </c>
      <c r="K95" s="163" t="s">
        <v>177</v>
      </c>
      <c r="L95" s="39"/>
      <c r="M95" s="167" t="s">
        <v>5</v>
      </c>
      <c r="N95" s="168" t="s">
        <v>50</v>
      </c>
      <c r="O95" s="169">
        <v>0</v>
      </c>
      <c r="P95" s="169">
        <f>O95*H95</f>
        <v>0</v>
      </c>
      <c r="Q95" s="169">
        <v>0</v>
      </c>
      <c r="R95" s="169">
        <f>Q95*H95</f>
        <v>0</v>
      </c>
      <c r="S95" s="169">
        <v>0</v>
      </c>
      <c r="T95" s="170">
        <f>S95*H95</f>
        <v>0</v>
      </c>
      <c r="AR95" s="24" t="s">
        <v>190</v>
      </c>
      <c r="AT95" s="24" t="s">
        <v>173</v>
      </c>
      <c r="AU95" s="24" t="s">
        <v>90</v>
      </c>
      <c r="AY95" s="24" t="s">
        <v>170</v>
      </c>
      <c r="BE95" s="171">
        <f>IF(N95="základní",J95,0)</f>
        <v>535.55999999999995</v>
      </c>
      <c r="BF95" s="171">
        <f>IF(N95="snížená",J95,0)</f>
        <v>0</v>
      </c>
      <c r="BG95" s="171">
        <f>IF(N95="zákl. přenesená",J95,0)</f>
        <v>0</v>
      </c>
      <c r="BH95" s="171">
        <f>IF(N95="sníž. přenesená",J95,0)</f>
        <v>0</v>
      </c>
      <c r="BI95" s="171">
        <f>IF(N95="nulová",J95,0)</f>
        <v>0</v>
      </c>
      <c r="BJ95" s="24" t="s">
        <v>87</v>
      </c>
      <c r="BK95" s="171">
        <f>ROUND(I95*H95,2)</f>
        <v>535.55999999999995</v>
      </c>
      <c r="BL95" s="24" t="s">
        <v>190</v>
      </c>
      <c r="BM95" s="24" t="s">
        <v>745</v>
      </c>
    </row>
    <row r="96" spans="2:65" s="12" customFormat="1" ht="13.5">
      <c r="B96" s="172"/>
      <c r="D96" s="173" t="s">
        <v>180</v>
      </c>
      <c r="E96" s="174" t="s">
        <v>5</v>
      </c>
      <c r="F96" s="175" t="s">
        <v>746</v>
      </c>
      <c r="H96" s="176">
        <v>12.691000000000001</v>
      </c>
      <c r="L96" s="172"/>
      <c r="M96" s="177"/>
      <c r="N96" s="178"/>
      <c r="O96" s="178"/>
      <c r="P96" s="178"/>
      <c r="Q96" s="178"/>
      <c r="R96" s="178"/>
      <c r="S96" s="178"/>
      <c r="T96" s="179"/>
      <c r="AT96" s="174" t="s">
        <v>180</v>
      </c>
      <c r="AU96" s="174" t="s">
        <v>90</v>
      </c>
      <c r="AV96" s="12" t="s">
        <v>90</v>
      </c>
      <c r="AW96" s="12" t="s">
        <v>42</v>
      </c>
      <c r="AX96" s="12" t="s">
        <v>87</v>
      </c>
      <c r="AY96" s="174" t="s">
        <v>170</v>
      </c>
    </row>
    <row r="97" spans="2:65" s="1" customFormat="1" ht="38.25" customHeight="1">
      <c r="B97" s="160"/>
      <c r="C97" s="161" t="s">
        <v>197</v>
      </c>
      <c r="D97" s="161" t="s">
        <v>173</v>
      </c>
      <c r="E97" s="162" t="s">
        <v>303</v>
      </c>
      <c r="F97" s="163" t="s">
        <v>304</v>
      </c>
      <c r="G97" s="164" t="s">
        <v>305</v>
      </c>
      <c r="H97" s="165">
        <v>155.67599999999999</v>
      </c>
      <c r="I97" s="166">
        <v>30.6</v>
      </c>
      <c r="J97" s="166">
        <f>ROUND(I97*H97,2)</f>
        <v>4763.6899999999996</v>
      </c>
      <c r="K97" s="163" t="s">
        <v>177</v>
      </c>
      <c r="L97" s="39"/>
      <c r="M97" s="167" t="s">
        <v>5</v>
      </c>
      <c r="N97" s="168" t="s">
        <v>50</v>
      </c>
      <c r="O97" s="169">
        <v>9.7000000000000003E-2</v>
      </c>
      <c r="P97" s="169">
        <f>O97*H97</f>
        <v>15.100572</v>
      </c>
      <c r="Q97" s="169">
        <v>0</v>
      </c>
      <c r="R97" s="169">
        <f>Q97*H97</f>
        <v>0</v>
      </c>
      <c r="S97" s="169">
        <v>0</v>
      </c>
      <c r="T97" s="170">
        <f>S97*H97</f>
        <v>0</v>
      </c>
      <c r="AR97" s="24" t="s">
        <v>190</v>
      </c>
      <c r="AT97" s="24" t="s">
        <v>173</v>
      </c>
      <c r="AU97" s="24" t="s">
        <v>90</v>
      </c>
      <c r="AY97" s="24" t="s">
        <v>170</v>
      </c>
      <c r="BE97" s="171">
        <f>IF(N97="základní",J97,0)</f>
        <v>4763.6899999999996</v>
      </c>
      <c r="BF97" s="171">
        <f>IF(N97="snížená",J97,0)</f>
        <v>0</v>
      </c>
      <c r="BG97" s="171">
        <f>IF(N97="zákl. přenesená",J97,0)</f>
        <v>0</v>
      </c>
      <c r="BH97" s="171">
        <f>IF(N97="sníž. přenesená",J97,0)</f>
        <v>0</v>
      </c>
      <c r="BI97" s="171">
        <f>IF(N97="nulová",J97,0)</f>
        <v>0</v>
      </c>
      <c r="BJ97" s="24" t="s">
        <v>87</v>
      </c>
      <c r="BK97" s="171">
        <f>ROUND(I97*H97,2)</f>
        <v>4763.6899999999996</v>
      </c>
      <c r="BL97" s="24" t="s">
        <v>190</v>
      </c>
      <c r="BM97" s="24" t="s">
        <v>747</v>
      </c>
    </row>
    <row r="98" spans="2:65" s="12" customFormat="1" ht="13.5">
      <c r="B98" s="172"/>
      <c r="D98" s="173" t="s">
        <v>180</v>
      </c>
      <c r="E98" s="174" t="s">
        <v>5</v>
      </c>
      <c r="F98" s="175" t="s">
        <v>748</v>
      </c>
      <c r="H98" s="176">
        <v>155.67599999999999</v>
      </c>
      <c r="L98" s="172"/>
      <c r="M98" s="177"/>
      <c r="N98" s="178"/>
      <c r="O98" s="178"/>
      <c r="P98" s="178"/>
      <c r="Q98" s="178"/>
      <c r="R98" s="178"/>
      <c r="S98" s="178"/>
      <c r="T98" s="179"/>
      <c r="AT98" s="174" t="s">
        <v>180</v>
      </c>
      <c r="AU98" s="174" t="s">
        <v>90</v>
      </c>
      <c r="AV98" s="12" t="s">
        <v>90</v>
      </c>
      <c r="AW98" s="12" t="s">
        <v>42</v>
      </c>
      <c r="AX98" s="12" t="s">
        <v>87</v>
      </c>
      <c r="AY98" s="174" t="s">
        <v>170</v>
      </c>
    </row>
    <row r="99" spans="2:65" s="1" customFormat="1" ht="38.25" customHeight="1">
      <c r="B99" s="160"/>
      <c r="C99" s="161" t="s">
        <v>202</v>
      </c>
      <c r="D99" s="161" t="s">
        <v>173</v>
      </c>
      <c r="E99" s="162" t="s">
        <v>317</v>
      </c>
      <c r="F99" s="163" t="s">
        <v>318</v>
      </c>
      <c r="G99" s="164" t="s">
        <v>305</v>
      </c>
      <c r="H99" s="165">
        <v>310.17899999999997</v>
      </c>
      <c r="I99" s="166">
        <v>188</v>
      </c>
      <c r="J99" s="166">
        <f>ROUND(I99*H99,2)</f>
        <v>58313.65</v>
      </c>
      <c r="K99" s="163" t="s">
        <v>177</v>
      </c>
      <c r="L99" s="39"/>
      <c r="M99" s="167" t="s">
        <v>5</v>
      </c>
      <c r="N99" s="168" t="s">
        <v>50</v>
      </c>
      <c r="O99" s="169">
        <v>0.58599999999999997</v>
      </c>
      <c r="P99" s="169">
        <f>O99*H99</f>
        <v>181.76489399999997</v>
      </c>
      <c r="Q99" s="169">
        <v>0</v>
      </c>
      <c r="R99" s="169">
        <f>Q99*H99</f>
        <v>0</v>
      </c>
      <c r="S99" s="169">
        <v>0</v>
      </c>
      <c r="T99" s="170">
        <f>S99*H99</f>
        <v>0</v>
      </c>
      <c r="AR99" s="24" t="s">
        <v>190</v>
      </c>
      <c r="AT99" s="24" t="s">
        <v>173</v>
      </c>
      <c r="AU99" s="24" t="s">
        <v>90</v>
      </c>
      <c r="AY99" s="24" t="s">
        <v>170</v>
      </c>
      <c r="BE99" s="171">
        <f>IF(N99="základní",J99,0)</f>
        <v>58313.65</v>
      </c>
      <c r="BF99" s="171">
        <f>IF(N99="snížená",J99,0)</f>
        <v>0</v>
      </c>
      <c r="BG99" s="171">
        <f>IF(N99="zákl. přenesená",J99,0)</f>
        <v>0</v>
      </c>
      <c r="BH99" s="171">
        <f>IF(N99="sníž. přenesená",J99,0)</f>
        <v>0</v>
      </c>
      <c r="BI99" s="171">
        <f>IF(N99="nulová",J99,0)</f>
        <v>0</v>
      </c>
      <c r="BJ99" s="24" t="s">
        <v>87</v>
      </c>
      <c r="BK99" s="171">
        <f>ROUND(I99*H99,2)</f>
        <v>58313.65</v>
      </c>
      <c r="BL99" s="24" t="s">
        <v>190</v>
      </c>
      <c r="BM99" s="24" t="s">
        <v>749</v>
      </c>
    </row>
    <row r="100" spans="2:65" s="14" customFormat="1" ht="13.5">
      <c r="B100" s="205"/>
      <c r="D100" s="173" t="s">
        <v>180</v>
      </c>
      <c r="E100" s="206" t="s">
        <v>234</v>
      </c>
      <c r="F100" s="207" t="s">
        <v>750</v>
      </c>
      <c r="H100" s="208">
        <v>310.17899999999997</v>
      </c>
      <c r="L100" s="205"/>
      <c r="M100" s="209"/>
      <c r="N100" s="210"/>
      <c r="O100" s="210"/>
      <c r="P100" s="210"/>
      <c r="Q100" s="210"/>
      <c r="R100" s="210"/>
      <c r="S100" s="210"/>
      <c r="T100" s="211"/>
      <c r="AT100" s="206" t="s">
        <v>180</v>
      </c>
      <c r="AU100" s="206" t="s">
        <v>90</v>
      </c>
      <c r="AV100" s="14" t="s">
        <v>186</v>
      </c>
      <c r="AW100" s="14" t="s">
        <v>42</v>
      </c>
      <c r="AX100" s="14" t="s">
        <v>79</v>
      </c>
      <c r="AY100" s="206" t="s">
        <v>170</v>
      </c>
    </row>
    <row r="101" spans="2:65" s="1" customFormat="1" ht="38.25" customHeight="1">
      <c r="B101" s="160"/>
      <c r="C101" s="161" t="s">
        <v>207</v>
      </c>
      <c r="D101" s="161" t="s">
        <v>173</v>
      </c>
      <c r="E101" s="162" t="s">
        <v>322</v>
      </c>
      <c r="F101" s="163" t="s">
        <v>323</v>
      </c>
      <c r="G101" s="164" t="s">
        <v>305</v>
      </c>
      <c r="H101" s="165">
        <v>31.018000000000001</v>
      </c>
      <c r="I101" s="166">
        <v>24.7</v>
      </c>
      <c r="J101" s="166">
        <f>ROUND(I101*H101,2)</f>
        <v>766.14</v>
      </c>
      <c r="K101" s="163" t="s">
        <v>177</v>
      </c>
      <c r="L101" s="39"/>
      <c r="M101" s="167" t="s">
        <v>5</v>
      </c>
      <c r="N101" s="168" t="s">
        <v>50</v>
      </c>
      <c r="O101" s="169">
        <v>0.1</v>
      </c>
      <c r="P101" s="169">
        <f>O101*H101</f>
        <v>3.1018000000000003</v>
      </c>
      <c r="Q101" s="169">
        <v>0</v>
      </c>
      <c r="R101" s="169">
        <f>Q101*H101</f>
        <v>0</v>
      </c>
      <c r="S101" s="169">
        <v>0</v>
      </c>
      <c r="T101" s="170">
        <f>S101*H101</f>
        <v>0</v>
      </c>
      <c r="AR101" s="24" t="s">
        <v>190</v>
      </c>
      <c r="AT101" s="24" t="s">
        <v>173</v>
      </c>
      <c r="AU101" s="24" t="s">
        <v>90</v>
      </c>
      <c r="AY101" s="24" t="s">
        <v>170</v>
      </c>
      <c r="BE101" s="171">
        <f>IF(N101="základní",J101,0)</f>
        <v>766.14</v>
      </c>
      <c r="BF101" s="171">
        <f>IF(N101="snížená",J101,0)</f>
        <v>0</v>
      </c>
      <c r="BG101" s="171">
        <f>IF(N101="zákl. přenesená",J101,0)</f>
        <v>0</v>
      </c>
      <c r="BH101" s="171">
        <f>IF(N101="sníž. přenesená",J101,0)</f>
        <v>0</v>
      </c>
      <c r="BI101" s="171">
        <f>IF(N101="nulová",J101,0)</f>
        <v>0</v>
      </c>
      <c r="BJ101" s="24" t="s">
        <v>87</v>
      </c>
      <c r="BK101" s="171">
        <f>ROUND(I101*H101,2)</f>
        <v>766.14</v>
      </c>
      <c r="BL101" s="24" t="s">
        <v>190</v>
      </c>
      <c r="BM101" s="24" t="s">
        <v>751</v>
      </c>
    </row>
    <row r="102" spans="2:65" s="12" customFormat="1" ht="13.5">
      <c r="B102" s="172"/>
      <c r="D102" s="173" t="s">
        <v>180</v>
      </c>
      <c r="E102" s="174" t="s">
        <v>5</v>
      </c>
      <c r="F102" s="175" t="s">
        <v>752</v>
      </c>
      <c r="H102" s="176">
        <v>31.018000000000001</v>
      </c>
      <c r="L102" s="172"/>
      <c r="M102" s="177"/>
      <c r="N102" s="178"/>
      <c r="O102" s="178"/>
      <c r="P102" s="178"/>
      <c r="Q102" s="178"/>
      <c r="R102" s="178"/>
      <c r="S102" s="178"/>
      <c r="T102" s="179"/>
      <c r="AT102" s="174" t="s">
        <v>180</v>
      </c>
      <c r="AU102" s="174" t="s">
        <v>90</v>
      </c>
      <c r="AV102" s="12" t="s">
        <v>90</v>
      </c>
      <c r="AW102" s="12" t="s">
        <v>42</v>
      </c>
      <c r="AX102" s="12" t="s">
        <v>87</v>
      </c>
      <c r="AY102" s="174" t="s">
        <v>170</v>
      </c>
    </row>
    <row r="103" spans="2:65" s="1" customFormat="1" ht="38.25" customHeight="1">
      <c r="B103" s="160"/>
      <c r="C103" s="161" t="s">
        <v>211</v>
      </c>
      <c r="D103" s="161" t="s">
        <v>173</v>
      </c>
      <c r="E103" s="162" t="s">
        <v>370</v>
      </c>
      <c r="F103" s="163" t="s">
        <v>371</v>
      </c>
      <c r="G103" s="164" t="s">
        <v>305</v>
      </c>
      <c r="H103" s="165">
        <v>310.17899999999997</v>
      </c>
      <c r="I103" s="166">
        <v>78.599999999999994</v>
      </c>
      <c r="J103" s="166">
        <f>ROUND(I103*H103,2)</f>
        <v>24380.07</v>
      </c>
      <c r="K103" s="163" t="s">
        <v>177</v>
      </c>
      <c r="L103" s="39"/>
      <c r="M103" s="167" t="s">
        <v>5</v>
      </c>
      <c r="N103" s="168" t="s">
        <v>50</v>
      </c>
      <c r="O103" s="169">
        <v>0.34499999999999997</v>
      </c>
      <c r="P103" s="169">
        <f>O103*H103</f>
        <v>107.01175499999998</v>
      </c>
      <c r="Q103" s="169">
        <v>0</v>
      </c>
      <c r="R103" s="169">
        <f>Q103*H103</f>
        <v>0</v>
      </c>
      <c r="S103" s="169">
        <v>0</v>
      </c>
      <c r="T103" s="170">
        <f>S103*H103</f>
        <v>0</v>
      </c>
      <c r="AR103" s="24" t="s">
        <v>190</v>
      </c>
      <c r="AT103" s="24" t="s">
        <v>173</v>
      </c>
      <c r="AU103" s="24" t="s">
        <v>90</v>
      </c>
      <c r="AY103" s="24" t="s">
        <v>170</v>
      </c>
      <c r="BE103" s="171">
        <f>IF(N103="základní",J103,0)</f>
        <v>24380.07</v>
      </c>
      <c r="BF103" s="171">
        <f>IF(N103="snížená",J103,0)</f>
        <v>0</v>
      </c>
      <c r="BG103" s="171">
        <f>IF(N103="zákl. přenesená",J103,0)</f>
        <v>0</v>
      </c>
      <c r="BH103" s="171">
        <f>IF(N103="sníž. přenesená",J103,0)</f>
        <v>0</v>
      </c>
      <c r="BI103" s="171">
        <f>IF(N103="nulová",J103,0)</f>
        <v>0</v>
      </c>
      <c r="BJ103" s="24" t="s">
        <v>87</v>
      </c>
      <c r="BK103" s="171">
        <f>ROUND(I103*H103,2)</f>
        <v>24380.07</v>
      </c>
      <c r="BL103" s="24" t="s">
        <v>190</v>
      </c>
      <c r="BM103" s="24" t="s">
        <v>753</v>
      </c>
    </row>
    <row r="104" spans="2:65" s="12" customFormat="1" ht="13.5">
      <c r="B104" s="172"/>
      <c r="D104" s="173" t="s">
        <v>180</v>
      </c>
      <c r="E104" s="174" t="s">
        <v>5</v>
      </c>
      <c r="F104" s="175" t="s">
        <v>234</v>
      </c>
      <c r="H104" s="176">
        <v>310.17899999999997</v>
      </c>
      <c r="L104" s="172"/>
      <c r="M104" s="177"/>
      <c r="N104" s="178"/>
      <c r="O104" s="178"/>
      <c r="P104" s="178"/>
      <c r="Q104" s="178"/>
      <c r="R104" s="178"/>
      <c r="S104" s="178"/>
      <c r="T104" s="179"/>
      <c r="AT104" s="174" t="s">
        <v>180</v>
      </c>
      <c r="AU104" s="174" t="s">
        <v>90</v>
      </c>
      <c r="AV104" s="12" t="s">
        <v>90</v>
      </c>
      <c r="AW104" s="12" t="s">
        <v>42</v>
      </c>
      <c r="AX104" s="12" t="s">
        <v>87</v>
      </c>
      <c r="AY104" s="174" t="s">
        <v>170</v>
      </c>
    </row>
    <row r="105" spans="2:65" s="1" customFormat="1" ht="38.25" customHeight="1">
      <c r="B105" s="160"/>
      <c r="C105" s="161" t="s">
        <v>215</v>
      </c>
      <c r="D105" s="161" t="s">
        <v>173</v>
      </c>
      <c r="E105" s="162" t="s">
        <v>391</v>
      </c>
      <c r="F105" s="163" t="s">
        <v>392</v>
      </c>
      <c r="G105" s="164" t="s">
        <v>305</v>
      </c>
      <c r="H105" s="165">
        <v>223.892</v>
      </c>
      <c r="I105" s="166">
        <v>90.7</v>
      </c>
      <c r="J105" s="166">
        <f>ROUND(I105*H105,2)</f>
        <v>20307</v>
      </c>
      <c r="K105" s="163" t="s">
        <v>177</v>
      </c>
      <c r="L105" s="39"/>
      <c r="M105" s="167" t="s">
        <v>5</v>
      </c>
      <c r="N105" s="168" t="s">
        <v>50</v>
      </c>
      <c r="O105" s="169">
        <v>0.05</v>
      </c>
      <c r="P105" s="169">
        <f>O105*H105</f>
        <v>11.194600000000001</v>
      </c>
      <c r="Q105" s="169">
        <v>0</v>
      </c>
      <c r="R105" s="169">
        <f>Q105*H105</f>
        <v>0</v>
      </c>
      <c r="S105" s="169">
        <v>0</v>
      </c>
      <c r="T105" s="170">
        <f>S105*H105</f>
        <v>0</v>
      </c>
      <c r="AR105" s="24" t="s">
        <v>190</v>
      </c>
      <c r="AT105" s="24" t="s">
        <v>173</v>
      </c>
      <c r="AU105" s="24" t="s">
        <v>90</v>
      </c>
      <c r="AY105" s="24" t="s">
        <v>170</v>
      </c>
      <c r="BE105" s="171">
        <f>IF(N105="základní",J105,0)</f>
        <v>20307</v>
      </c>
      <c r="BF105" s="171">
        <f>IF(N105="snížená",J105,0)</f>
        <v>0</v>
      </c>
      <c r="BG105" s="171">
        <f>IF(N105="zákl. přenesená",J105,0)</f>
        <v>0</v>
      </c>
      <c r="BH105" s="171">
        <f>IF(N105="sníž. přenesená",J105,0)</f>
        <v>0</v>
      </c>
      <c r="BI105" s="171">
        <f>IF(N105="nulová",J105,0)</f>
        <v>0</v>
      </c>
      <c r="BJ105" s="24" t="s">
        <v>87</v>
      </c>
      <c r="BK105" s="171">
        <f>ROUND(I105*H105,2)</f>
        <v>20307</v>
      </c>
      <c r="BL105" s="24" t="s">
        <v>190</v>
      </c>
      <c r="BM105" s="24" t="s">
        <v>754</v>
      </c>
    </row>
    <row r="106" spans="2:65" s="12" customFormat="1" ht="13.5">
      <c r="B106" s="172"/>
      <c r="D106" s="173" t="s">
        <v>180</v>
      </c>
      <c r="E106" s="174" t="s">
        <v>5</v>
      </c>
      <c r="F106" s="175" t="s">
        <v>755</v>
      </c>
      <c r="H106" s="176">
        <v>223.892</v>
      </c>
      <c r="L106" s="172"/>
      <c r="M106" s="177"/>
      <c r="N106" s="178"/>
      <c r="O106" s="178"/>
      <c r="P106" s="178"/>
      <c r="Q106" s="178"/>
      <c r="R106" s="178"/>
      <c r="S106" s="178"/>
      <c r="T106" s="179"/>
      <c r="AT106" s="174" t="s">
        <v>180</v>
      </c>
      <c r="AU106" s="174" t="s">
        <v>90</v>
      </c>
      <c r="AV106" s="12" t="s">
        <v>90</v>
      </c>
      <c r="AW106" s="12" t="s">
        <v>42</v>
      </c>
      <c r="AX106" s="12" t="s">
        <v>87</v>
      </c>
      <c r="AY106" s="174" t="s">
        <v>170</v>
      </c>
    </row>
    <row r="107" spans="2:65" s="1" customFormat="1" ht="38.25" customHeight="1">
      <c r="B107" s="160"/>
      <c r="C107" s="161" t="s">
        <v>219</v>
      </c>
      <c r="D107" s="161" t="s">
        <v>173</v>
      </c>
      <c r="E107" s="162" t="s">
        <v>756</v>
      </c>
      <c r="F107" s="163" t="s">
        <v>757</v>
      </c>
      <c r="G107" s="164" t="s">
        <v>305</v>
      </c>
      <c r="H107" s="165">
        <v>198.233</v>
      </c>
      <c r="I107" s="166">
        <v>230</v>
      </c>
      <c r="J107" s="166">
        <f>ROUND(I107*H107,2)</f>
        <v>45593.59</v>
      </c>
      <c r="K107" s="163" t="s">
        <v>177</v>
      </c>
      <c r="L107" s="39"/>
      <c r="M107" s="167" t="s">
        <v>5</v>
      </c>
      <c r="N107" s="168" t="s">
        <v>50</v>
      </c>
      <c r="O107" s="169">
        <v>8.3000000000000004E-2</v>
      </c>
      <c r="P107" s="169">
        <f>O107*H107</f>
        <v>16.453339</v>
      </c>
      <c r="Q107" s="169">
        <v>0</v>
      </c>
      <c r="R107" s="169">
        <f>Q107*H107</f>
        <v>0</v>
      </c>
      <c r="S107" s="169">
        <v>0</v>
      </c>
      <c r="T107" s="170">
        <f>S107*H107</f>
        <v>0</v>
      </c>
      <c r="AR107" s="24" t="s">
        <v>190</v>
      </c>
      <c r="AT107" s="24" t="s">
        <v>173</v>
      </c>
      <c r="AU107" s="24" t="s">
        <v>90</v>
      </c>
      <c r="AY107" s="24" t="s">
        <v>170</v>
      </c>
      <c r="BE107" s="171">
        <f>IF(N107="základní",J107,0)</f>
        <v>45593.59</v>
      </c>
      <c r="BF107" s="171">
        <f>IF(N107="snížená",J107,0)</f>
        <v>0</v>
      </c>
      <c r="BG107" s="171">
        <f>IF(N107="zákl. přenesená",J107,0)</f>
        <v>0</v>
      </c>
      <c r="BH107" s="171">
        <f>IF(N107="sníž. přenesená",J107,0)</f>
        <v>0</v>
      </c>
      <c r="BI107" s="171">
        <f>IF(N107="nulová",J107,0)</f>
        <v>0</v>
      </c>
      <c r="BJ107" s="24" t="s">
        <v>87</v>
      </c>
      <c r="BK107" s="171">
        <f>ROUND(I107*H107,2)</f>
        <v>45593.59</v>
      </c>
      <c r="BL107" s="24" t="s">
        <v>190</v>
      </c>
      <c r="BM107" s="24" t="s">
        <v>758</v>
      </c>
    </row>
    <row r="108" spans="2:65" s="12" customFormat="1" ht="13.5">
      <c r="B108" s="172"/>
      <c r="D108" s="173" t="s">
        <v>180</v>
      </c>
      <c r="E108" s="174" t="s">
        <v>5</v>
      </c>
      <c r="F108" s="175" t="s">
        <v>759</v>
      </c>
      <c r="H108" s="176">
        <v>198.233</v>
      </c>
      <c r="L108" s="172"/>
      <c r="M108" s="177"/>
      <c r="N108" s="178"/>
      <c r="O108" s="178"/>
      <c r="P108" s="178"/>
      <c r="Q108" s="178"/>
      <c r="R108" s="178"/>
      <c r="S108" s="178"/>
      <c r="T108" s="179"/>
      <c r="AT108" s="174" t="s">
        <v>180</v>
      </c>
      <c r="AU108" s="174" t="s">
        <v>90</v>
      </c>
      <c r="AV108" s="12" t="s">
        <v>90</v>
      </c>
      <c r="AW108" s="12" t="s">
        <v>42</v>
      </c>
      <c r="AX108" s="12" t="s">
        <v>87</v>
      </c>
      <c r="AY108" s="174" t="s">
        <v>170</v>
      </c>
    </row>
    <row r="109" spans="2:65" s="1" customFormat="1" ht="25.5" customHeight="1">
      <c r="B109" s="160"/>
      <c r="C109" s="161" t="s">
        <v>321</v>
      </c>
      <c r="D109" s="161" t="s">
        <v>173</v>
      </c>
      <c r="E109" s="162" t="s">
        <v>407</v>
      </c>
      <c r="F109" s="163" t="s">
        <v>408</v>
      </c>
      <c r="G109" s="164" t="s">
        <v>305</v>
      </c>
      <c r="H109" s="165">
        <v>111.946</v>
      </c>
      <c r="I109" s="166">
        <v>55.9</v>
      </c>
      <c r="J109" s="166">
        <f>ROUND(I109*H109,2)</f>
        <v>6257.78</v>
      </c>
      <c r="K109" s="163" t="s">
        <v>177</v>
      </c>
      <c r="L109" s="39"/>
      <c r="M109" s="167" t="s">
        <v>5</v>
      </c>
      <c r="N109" s="168" t="s">
        <v>50</v>
      </c>
      <c r="O109" s="169">
        <v>9.7000000000000003E-2</v>
      </c>
      <c r="P109" s="169">
        <f>O109*H109</f>
        <v>10.858762</v>
      </c>
      <c r="Q109" s="169">
        <v>0</v>
      </c>
      <c r="R109" s="169">
        <f>Q109*H109</f>
        <v>0</v>
      </c>
      <c r="S109" s="169">
        <v>0</v>
      </c>
      <c r="T109" s="170">
        <f>S109*H109</f>
        <v>0</v>
      </c>
      <c r="AR109" s="24" t="s">
        <v>190</v>
      </c>
      <c r="AT109" s="24" t="s">
        <v>173</v>
      </c>
      <c r="AU109" s="24" t="s">
        <v>90</v>
      </c>
      <c r="AY109" s="24" t="s">
        <v>170</v>
      </c>
      <c r="BE109" s="171">
        <f>IF(N109="základní",J109,0)</f>
        <v>6257.78</v>
      </c>
      <c r="BF109" s="171">
        <f>IF(N109="snížená",J109,0)</f>
        <v>0</v>
      </c>
      <c r="BG109" s="171">
        <f>IF(N109="zákl. přenesená",J109,0)</f>
        <v>0</v>
      </c>
      <c r="BH109" s="171">
        <f>IF(N109="sníž. přenesená",J109,0)</f>
        <v>0</v>
      </c>
      <c r="BI109" s="171">
        <f>IF(N109="nulová",J109,0)</f>
        <v>0</v>
      </c>
      <c r="BJ109" s="24" t="s">
        <v>87</v>
      </c>
      <c r="BK109" s="171">
        <f>ROUND(I109*H109,2)</f>
        <v>6257.78</v>
      </c>
      <c r="BL109" s="24" t="s">
        <v>190</v>
      </c>
      <c r="BM109" s="24" t="s">
        <v>760</v>
      </c>
    </row>
    <row r="110" spans="2:65" s="12" customFormat="1" ht="13.5">
      <c r="B110" s="172"/>
      <c r="D110" s="173" t="s">
        <v>180</v>
      </c>
      <c r="E110" s="174" t="s">
        <v>5</v>
      </c>
      <c r="F110" s="175" t="s">
        <v>761</v>
      </c>
      <c r="H110" s="176">
        <v>111.946</v>
      </c>
      <c r="L110" s="172"/>
      <c r="M110" s="177"/>
      <c r="N110" s="178"/>
      <c r="O110" s="178"/>
      <c r="P110" s="178"/>
      <c r="Q110" s="178"/>
      <c r="R110" s="178"/>
      <c r="S110" s="178"/>
      <c r="T110" s="179"/>
      <c r="AT110" s="174" t="s">
        <v>180</v>
      </c>
      <c r="AU110" s="174" t="s">
        <v>90</v>
      </c>
      <c r="AV110" s="12" t="s">
        <v>90</v>
      </c>
      <c r="AW110" s="12" t="s">
        <v>42</v>
      </c>
      <c r="AX110" s="12" t="s">
        <v>87</v>
      </c>
      <c r="AY110" s="174" t="s">
        <v>170</v>
      </c>
    </row>
    <row r="111" spans="2:65" s="1" customFormat="1" ht="16.5" customHeight="1">
      <c r="B111" s="160"/>
      <c r="C111" s="161" t="s">
        <v>326</v>
      </c>
      <c r="D111" s="161" t="s">
        <v>173</v>
      </c>
      <c r="E111" s="162" t="s">
        <v>416</v>
      </c>
      <c r="F111" s="163" t="s">
        <v>417</v>
      </c>
      <c r="G111" s="164" t="s">
        <v>305</v>
      </c>
      <c r="H111" s="165">
        <v>198.233</v>
      </c>
      <c r="I111" s="166">
        <v>15.1</v>
      </c>
      <c r="J111" s="166">
        <f>ROUND(I111*H111,2)</f>
        <v>2993.32</v>
      </c>
      <c r="K111" s="163" t="s">
        <v>177</v>
      </c>
      <c r="L111" s="39"/>
      <c r="M111" s="167" t="s">
        <v>5</v>
      </c>
      <c r="N111" s="168" t="s">
        <v>50</v>
      </c>
      <c r="O111" s="169">
        <v>8.9999999999999993E-3</v>
      </c>
      <c r="P111" s="169">
        <f>O111*H111</f>
        <v>1.7840969999999998</v>
      </c>
      <c r="Q111" s="169">
        <v>0</v>
      </c>
      <c r="R111" s="169">
        <f>Q111*H111</f>
        <v>0</v>
      </c>
      <c r="S111" s="169">
        <v>0</v>
      </c>
      <c r="T111" s="170">
        <f>S111*H111</f>
        <v>0</v>
      </c>
      <c r="AR111" s="24" t="s">
        <v>190</v>
      </c>
      <c r="AT111" s="24" t="s">
        <v>173</v>
      </c>
      <c r="AU111" s="24" t="s">
        <v>90</v>
      </c>
      <c r="AY111" s="24" t="s">
        <v>170</v>
      </c>
      <c r="BE111" s="171">
        <f>IF(N111="základní",J111,0)</f>
        <v>2993.32</v>
      </c>
      <c r="BF111" s="171">
        <f>IF(N111="snížená",J111,0)</f>
        <v>0</v>
      </c>
      <c r="BG111" s="171">
        <f>IF(N111="zákl. přenesená",J111,0)</f>
        <v>0</v>
      </c>
      <c r="BH111" s="171">
        <f>IF(N111="sníž. přenesená",J111,0)</f>
        <v>0</v>
      </c>
      <c r="BI111" s="171">
        <f>IF(N111="nulová",J111,0)</f>
        <v>0</v>
      </c>
      <c r="BJ111" s="24" t="s">
        <v>87</v>
      </c>
      <c r="BK111" s="171">
        <f>ROUND(I111*H111,2)</f>
        <v>2993.32</v>
      </c>
      <c r="BL111" s="24" t="s">
        <v>190</v>
      </c>
      <c r="BM111" s="24" t="s">
        <v>762</v>
      </c>
    </row>
    <row r="112" spans="2:65" s="12" customFormat="1" ht="13.5">
      <c r="B112" s="172"/>
      <c r="D112" s="173" t="s">
        <v>180</v>
      </c>
      <c r="E112" s="174" t="s">
        <v>5</v>
      </c>
      <c r="F112" s="175" t="s">
        <v>763</v>
      </c>
      <c r="H112" s="176">
        <v>198.233</v>
      </c>
      <c r="L112" s="172"/>
      <c r="M112" s="177"/>
      <c r="N112" s="178"/>
      <c r="O112" s="178"/>
      <c r="P112" s="178"/>
      <c r="Q112" s="178"/>
      <c r="R112" s="178"/>
      <c r="S112" s="178"/>
      <c r="T112" s="179"/>
      <c r="AT112" s="174" t="s">
        <v>180</v>
      </c>
      <c r="AU112" s="174" t="s">
        <v>90</v>
      </c>
      <c r="AV112" s="12" t="s">
        <v>90</v>
      </c>
      <c r="AW112" s="12" t="s">
        <v>42</v>
      </c>
      <c r="AX112" s="12" t="s">
        <v>87</v>
      </c>
      <c r="AY112" s="174" t="s">
        <v>170</v>
      </c>
    </row>
    <row r="113" spans="2:65" s="1" customFormat="1" ht="25.5" customHeight="1">
      <c r="B113" s="160"/>
      <c r="C113" s="161" t="s">
        <v>331</v>
      </c>
      <c r="D113" s="161" t="s">
        <v>173</v>
      </c>
      <c r="E113" s="162" t="s">
        <v>420</v>
      </c>
      <c r="F113" s="163" t="s">
        <v>421</v>
      </c>
      <c r="G113" s="164" t="s">
        <v>422</v>
      </c>
      <c r="H113" s="165">
        <v>396.46600000000001</v>
      </c>
      <c r="I113" s="166">
        <v>200</v>
      </c>
      <c r="J113" s="166">
        <f>ROUND(I113*H113,2)</f>
        <v>79293.2</v>
      </c>
      <c r="K113" s="163" t="s">
        <v>177</v>
      </c>
      <c r="L113" s="39"/>
      <c r="M113" s="167" t="s">
        <v>5</v>
      </c>
      <c r="N113" s="168" t="s">
        <v>50</v>
      </c>
      <c r="O113" s="169">
        <v>0</v>
      </c>
      <c r="P113" s="169">
        <f>O113*H113</f>
        <v>0</v>
      </c>
      <c r="Q113" s="169">
        <v>0</v>
      </c>
      <c r="R113" s="169">
        <f>Q113*H113</f>
        <v>0</v>
      </c>
      <c r="S113" s="169">
        <v>0</v>
      </c>
      <c r="T113" s="170">
        <f>S113*H113</f>
        <v>0</v>
      </c>
      <c r="AR113" s="24" t="s">
        <v>190</v>
      </c>
      <c r="AT113" s="24" t="s">
        <v>173</v>
      </c>
      <c r="AU113" s="24" t="s">
        <v>90</v>
      </c>
      <c r="AY113" s="24" t="s">
        <v>170</v>
      </c>
      <c r="BE113" s="171">
        <f>IF(N113="základní",J113,0)</f>
        <v>79293.2</v>
      </c>
      <c r="BF113" s="171">
        <f>IF(N113="snížená",J113,0)</f>
        <v>0</v>
      </c>
      <c r="BG113" s="171">
        <f>IF(N113="zákl. přenesená",J113,0)</f>
        <v>0</v>
      </c>
      <c r="BH113" s="171">
        <f>IF(N113="sníž. přenesená",J113,0)</f>
        <v>0</v>
      </c>
      <c r="BI113" s="171">
        <f>IF(N113="nulová",J113,0)</f>
        <v>0</v>
      </c>
      <c r="BJ113" s="24" t="s">
        <v>87</v>
      </c>
      <c r="BK113" s="171">
        <f>ROUND(I113*H113,2)</f>
        <v>79293.2</v>
      </c>
      <c r="BL113" s="24" t="s">
        <v>190</v>
      </c>
      <c r="BM113" s="24" t="s">
        <v>764</v>
      </c>
    </row>
    <row r="114" spans="2:65" s="12" customFormat="1" ht="13.5">
      <c r="B114" s="172"/>
      <c r="D114" s="173" t="s">
        <v>180</v>
      </c>
      <c r="E114" s="174" t="s">
        <v>5</v>
      </c>
      <c r="F114" s="175" t="s">
        <v>765</v>
      </c>
      <c r="H114" s="176">
        <v>396.46600000000001</v>
      </c>
      <c r="L114" s="172"/>
      <c r="M114" s="177"/>
      <c r="N114" s="178"/>
      <c r="O114" s="178"/>
      <c r="P114" s="178"/>
      <c r="Q114" s="178"/>
      <c r="R114" s="178"/>
      <c r="S114" s="178"/>
      <c r="T114" s="179"/>
      <c r="AT114" s="174" t="s">
        <v>180</v>
      </c>
      <c r="AU114" s="174" t="s">
        <v>90</v>
      </c>
      <c r="AV114" s="12" t="s">
        <v>90</v>
      </c>
      <c r="AW114" s="12" t="s">
        <v>42</v>
      </c>
      <c r="AX114" s="12" t="s">
        <v>87</v>
      </c>
      <c r="AY114" s="174" t="s">
        <v>170</v>
      </c>
    </row>
    <row r="115" spans="2:65" s="1" customFormat="1" ht="38.25" customHeight="1">
      <c r="B115" s="160"/>
      <c r="C115" s="161" t="s">
        <v>11</v>
      </c>
      <c r="D115" s="161" t="s">
        <v>173</v>
      </c>
      <c r="E115" s="162" t="s">
        <v>426</v>
      </c>
      <c r="F115" s="163" t="s">
        <v>427</v>
      </c>
      <c r="G115" s="164" t="s">
        <v>305</v>
      </c>
      <c r="H115" s="165">
        <v>111.946</v>
      </c>
      <c r="I115" s="166">
        <v>122</v>
      </c>
      <c r="J115" s="166">
        <f>ROUND(I115*H115,2)</f>
        <v>13657.41</v>
      </c>
      <c r="K115" s="163" t="s">
        <v>177</v>
      </c>
      <c r="L115" s="39"/>
      <c r="M115" s="167" t="s">
        <v>5</v>
      </c>
      <c r="N115" s="168" t="s">
        <v>50</v>
      </c>
      <c r="O115" s="169">
        <v>0.46500000000000002</v>
      </c>
      <c r="P115" s="169">
        <f>O115*H115</f>
        <v>52.05489</v>
      </c>
      <c r="Q115" s="169">
        <v>0</v>
      </c>
      <c r="R115" s="169">
        <f>Q115*H115</f>
        <v>0</v>
      </c>
      <c r="S115" s="169">
        <v>0</v>
      </c>
      <c r="T115" s="170">
        <f>S115*H115</f>
        <v>0</v>
      </c>
      <c r="AR115" s="24" t="s">
        <v>190</v>
      </c>
      <c r="AT115" s="24" t="s">
        <v>173</v>
      </c>
      <c r="AU115" s="24" t="s">
        <v>90</v>
      </c>
      <c r="AY115" s="24" t="s">
        <v>170</v>
      </c>
      <c r="BE115" s="171">
        <f>IF(N115="základní",J115,0)</f>
        <v>13657.41</v>
      </c>
      <c r="BF115" s="171">
        <f>IF(N115="snížená",J115,0)</f>
        <v>0</v>
      </c>
      <c r="BG115" s="171">
        <f>IF(N115="zákl. přenesená",J115,0)</f>
        <v>0</v>
      </c>
      <c r="BH115" s="171">
        <f>IF(N115="sníž. přenesená",J115,0)</f>
        <v>0</v>
      </c>
      <c r="BI115" s="171">
        <f>IF(N115="nulová",J115,0)</f>
        <v>0</v>
      </c>
      <c r="BJ115" s="24" t="s">
        <v>87</v>
      </c>
      <c r="BK115" s="171">
        <f>ROUND(I115*H115,2)</f>
        <v>13657.41</v>
      </c>
      <c r="BL115" s="24" t="s">
        <v>190</v>
      </c>
      <c r="BM115" s="24" t="s">
        <v>766</v>
      </c>
    </row>
    <row r="116" spans="2:65" s="12" customFormat="1" ht="13.5">
      <c r="B116" s="172"/>
      <c r="D116" s="173" t="s">
        <v>180</v>
      </c>
      <c r="E116" s="174" t="s">
        <v>5</v>
      </c>
      <c r="F116" s="175" t="s">
        <v>767</v>
      </c>
      <c r="H116" s="176">
        <v>365.49400000000003</v>
      </c>
      <c r="L116" s="172"/>
      <c r="M116" s="177"/>
      <c r="N116" s="178"/>
      <c r="O116" s="178"/>
      <c r="P116" s="178"/>
      <c r="Q116" s="178"/>
      <c r="R116" s="178"/>
      <c r="S116" s="178"/>
      <c r="T116" s="179"/>
      <c r="AT116" s="174" t="s">
        <v>180</v>
      </c>
      <c r="AU116" s="174" t="s">
        <v>90</v>
      </c>
      <c r="AV116" s="12" t="s">
        <v>90</v>
      </c>
      <c r="AW116" s="12" t="s">
        <v>42</v>
      </c>
      <c r="AX116" s="12" t="s">
        <v>79</v>
      </c>
      <c r="AY116" s="174" t="s">
        <v>170</v>
      </c>
    </row>
    <row r="117" spans="2:65" s="12" customFormat="1" ht="13.5">
      <c r="B117" s="172"/>
      <c r="D117" s="173" t="s">
        <v>180</v>
      </c>
      <c r="E117" s="174" t="s">
        <v>5</v>
      </c>
      <c r="F117" s="175" t="s">
        <v>768</v>
      </c>
      <c r="H117" s="176">
        <v>-11.605</v>
      </c>
      <c r="L117" s="172"/>
      <c r="M117" s="177"/>
      <c r="N117" s="178"/>
      <c r="O117" s="178"/>
      <c r="P117" s="178"/>
      <c r="Q117" s="178"/>
      <c r="R117" s="178"/>
      <c r="S117" s="178"/>
      <c r="T117" s="179"/>
      <c r="AT117" s="174" t="s">
        <v>180</v>
      </c>
      <c r="AU117" s="174" t="s">
        <v>90</v>
      </c>
      <c r="AV117" s="12" t="s">
        <v>90</v>
      </c>
      <c r="AW117" s="12" t="s">
        <v>42</v>
      </c>
      <c r="AX117" s="12" t="s">
        <v>79</v>
      </c>
      <c r="AY117" s="174" t="s">
        <v>170</v>
      </c>
    </row>
    <row r="118" spans="2:65" s="12" customFormat="1" ht="13.5">
      <c r="B118" s="172"/>
      <c r="D118" s="173" t="s">
        <v>180</v>
      </c>
      <c r="E118" s="174" t="s">
        <v>5</v>
      </c>
      <c r="F118" s="175" t="s">
        <v>769</v>
      </c>
      <c r="H118" s="176">
        <v>-11.413</v>
      </c>
      <c r="L118" s="172"/>
      <c r="M118" s="177"/>
      <c r="N118" s="178"/>
      <c r="O118" s="178"/>
      <c r="P118" s="178"/>
      <c r="Q118" s="178"/>
      <c r="R118" s="178"/>
      <c r="S118" s="178"/>
      <c r="T118" s="179"/>
      <c r="AT118" s="174" t="s">
        <v>180</v>
      </c>
      <c r="AU118" s="174" t="s">
        <v>90</v>
      </c>
      <c r="AV118" s="12" t="s">
        <v>90</v>
      </c>
      <c r="AW118" s="12" t="s">
        <v>42</v>
      </c>
      <c r="AX118" s="12" t="s">
        <v>79</v>
      </c>
      <c r="AY118" s="174" t="s">
        <v>170</v>
      </c>
    </row>
    <row r="119" spans="2:65" s="12" customFormat="1" ht="13.5">
      <c r="B119" s="172"/>
      <c r="D119" s="173" t="s">
        <v>180</v>
      </c>
      <c r="E119" s="174" t="s">
        <v>5</v>
      </c>
      <c r="F119" s="175" t="s">
        <v>770</v>
      </c>
      <c r="H119" s="176">
        <v>-47.783000000000001</v>
      </c>
      <c r="L119" s="172"/>
      <c r="M119" s="177"/>
      <c r="N119" s="178"/>
      <c r="O119" s="178"/>
      <c r="P119" s="178"/>
      <c r="Q119" s="178"/>
      <c r="R119" s="178"/>
      <c r="S119" s="178"/>
      <c r="T119" s="179"/>
      <c r="AT119" s="174" t="s">
        <v>180</v>
      </c>
      <c r="AU119" s="174" t="s">
        <v>90</v>
      </c>
      <c r="AV119" s="12" t="s">
        <v>90</v>
      </c>
      <c r="AW119" s="12" t="s">
        <v>6</v>
      </c>
      <c r="AX119" s="12" t="s">
        <v>79</v>
      </c>
      <c r="AY119" s="174" t="s">
        <v>170</v>
      </c>
    </row>
    <row r="120" spans="2:65" s="12" customFormat="1" ht="13.5">
      <c r="B120" s="172"/>
      <c r="D120" s="173" t="s">
        <v>180</v>
      </c>
      <c r="E120" s="174" t="s">
        <v>5</v>
      </c>
      <c r="F120" s="175" t="s">
        <v>771</v>
      </c>
      <c r="H120" s="176">
        <v>-137.06</v>
      </c>
      <c r="L120" s="172"/>
      <c r="M120" s="177"/>
      <c r="N120" s="178"/>
      <c r="O120" s="178"/>
      <c r="P120" s="178"/>
      <c r="Q120" s="178"/>
      <c r="R120" s="178"/>
      <c r="S120" s="178"/>
      <c r="T120" s="179"/>
      <c r="AT120" s="174" t="s">
        <v>180</v>
      </c>
      <c r="AU120" s="174" t="s">
        <v>90</v>
      </c>
      <c r="AV120" s="12" t="s">
        <v>90</v>
      </c>
      <c r="AW120" s="12" t="s">
        <v>42</v>
      </c>
      <c r="AX120" s="12" t="s">
        <v>79</v>
      </c>
      <c r="AY120" s="174" t="s">
        <v>170</v>
      </c>
    </row>
    <row r="121" spans="2:65" s="12" customFormat="1" ht="13.5">
      <c r="B121" s="172"/>
      <c r="D121" s="173" t="s">
        <v>180</v>
      </c>
      <c r="E121" s="174" t="s">
        <v>5</v>
      </c>
      <c r="F121" s="175" t="s">
        <v>772</v>
      </c>
      <c r="H121" s="176">
        <v>-45.686999999999998</v>
      </c>
      <c r="L121" s="172"/>
      <c r="M121" s="177"/>
      <c r="N121" s="178"/>
      <c r="O121" s="178"/>
      <c r="P121" s="178"/>
      <c r="Q121" s="178"/>
      <c r="R121" s="178"/>
      <c r="S121" s="178"/>
      <c r="T121" s="179"/>
      <c r="AT121" s="174" t="s">
        <v>180</v>
      </c>
      <c r="AU121" s="174" t="s">
        <v>90</v>
      </c>
      <c r="AV121" s="12" t="s">
        <v>90</v>
      </c>
      <c r="AW121" s="12" t="s">
        <v>42</v>
      </c>
      <c r="AX121" s="12" t="s">
        <v>79</v>
      </c>
      <c r="AY121" s="174" t="s">
        <v>170</v>
      </c>
    </row>
    <row r="122" spans="2:65" s="13" customFormat="1" ht="13.5">
      <c r="B122" s="186"/>
      <c r="D122" s="173" t="s">
        <v>180</v>
      </c>
      <c r="E122" s="187" t="s">
        <v>5</v>
      </c>
      <c r="F122" s="188" t="s">
        <v>269</v>
      </c>
      <c r="H122" s="189">
        <v>111.946</v>
      </c>
      <c r="L122" s="186"/>
      <c r="M122" s="190"/>
      <c r="N122" s="191"/>
      <c r="O122" s="191"/>
      <c r="P122" s="191"/>
      <c r="Q122" s="191"/>
      <c r="R122" s="191"/>
      <c r="S122" s="191"/>
      <c r="T122" s="192"/>
      <c r="AT122" s="187" t="s">
        <v>180</v>
      </c>
      <c r="AU122" s="187" t="s">
        <v>90</v>
      </c>
      <c r="AV122" s="13" t="s">
        <v>190</v>
      </c>
      <c r="AW122" s="13" t="s">
        <v>42</v>
      </c>
      <c r="AX122" s="13" t="s">
        <v>87</v>
      </c>
      <c r="AY122" s="187" t="s">
        <v>170</v>
      </c>
    </row>
    <row r="123" spans="2:65" s="1" customFormat="1" ht="38.25" customHeight="1">
      <c r="B123" s="160"/>
      <c r="C123" s="161" t="s">
        <v>230</v>
      </c>
      <c r="D123" s="161" t="s">
        <v>173</v>
      </c>
      <c r="E123" s="162" t="s">
        <v>446</v>
      </c>
      <c r="F123" s="163" t="s">
        <v>447</v>
      </c>
      <c r="G123" s="164" t="s">
        <v>305</v>
      </c>
      <c r="H123" s="165">
        <v>137.06</v>
      </c>
      <c r="I123" s="166">
        <v>186</v>
      </c>
      <c r="J123" s="166">
        <f>ROUND(I123*H123,2)</f>
        <v>25493.16</v>
      </c>
      <c r="K123" s="163" t="s">
        <v>177</v>
      </c>
      <c r="L123" s="39"/>
      <c r="M123" s="167" t="s">
        <v>5</v>
      </c>
      <c r="N123" s="168" t="s">
        <v>50</v>
      </c>
      <c r="O123" s="169">
        <v>0.28599999999999998</v>
      </c>
      <c r="P123" s="169">
        <f>O123*H123</f>
        <v>39.199159999999999</v>
      </c>
      <c r="Q123" s="169">
        <v>0</v>
      </c>
      <c r="R123" s="169">
        <f>Q123*H123</f>
        <v>0</v>
      </c>
      <c r="S123" s="169">
        <v>0</v>
      </c>
      <c r="T123" s="170">
        <f>S123*H123</f>
        <v>0</v>
      </c>
      <c r="AR123" s="24" t="s">
        <v>190</v>
      </c>
      <c r="AT123" s="24" t="s">
        <v>173</v>
      </c>
      <c r="AU123" s="24" t="s">
        <v>90</v>
      </c>
      <c r="AY123" s="24" t="s">
        <v>170</v>
      </c>
      <c r="BE123" s="171">
        <f>IF(N123="základní",J123,0)</f>
        <v>25493.16</v>
      </c>
      <c r="BF123" s="171">
        <f>IF(N123="snížená",J123,0)</f>
        <v>0</v>
      </c>
      <c r="BG123" s="171">
        <f>IF(N123="zákl. přenesená",J123,0)</f>
        <v>0</v>
      </c>
      <c r="BH123" s="171">
        <f>IF(N123="sníž. přenesená",J123,0)</f>
        <v>0</v>
      </c>
      <c r="BI123" s="171">
        <f>IF(N123="nulová",J123,0)</f>
        <v>0</v>
      </c>
      <c r="BJ123" s="24" t="s">
        <v>87</v>
      </c>
      <c r="BK123" s="171">
        <f>ROUND(I123*H123,2)</f>
        <v>25493.16</v>
      </c>
      <c r="BL123" s="24" t="s">
        <v>190</v>
      </c>
      <c r="BM123" s="24" t="s">
        <v>773</v>
      </c>
    </row>
    <row r="124" spans="2:65" s="12" customFormat="1" ht="13.5">
      <c r="B124" s="172"/>
      <c r="D124" s="173" t="s">
        <v>180</v>
      </c>
      <c r="E124" s="174" t="s">
        <v>5</v>
      </c>
      <c r="F124" s="175" t="s">
        <v>774</v>
      </c>
      <c r="H124" s="176">
        <v>137.06</v>
      </c>
      <c r="L124" s="172"/>
      <c r="M124" s="177"/>
      <c r="N124" s="178"/>
      <c r="O124" s="178"/>
      <c r="P124" s="178"/>
      <c r="Q124" s="178"/>
      <c r="R124" s="178"/>
      <c r="S124" s="178"/>
      <c r="T124" s="179"/>
      <c r="AT124" s="174" t="s">
        <v>180</v>
      </c>
      <c r="AU124" s="174" t="s">
        <v>90</v>
      </c>
      <c r="AV124" s="12" t="s">
        <v>90</v>
      </c>
      <c r="AW124" s="12" t="s">
        <v>42</v>
      </c>
      <c r="AX124" s="12" t="s">
        <v>87</v>
      </c>
      <c r="AY124" s="174" t="s">
        <v>170</v>
      </c>
    </row>
    <row r="125" spans="2:65" s="1" customFormat="1" ht="16.5" customHeight="1">
      <c r="B125" s="160"/>
      <c r="C125" s="193" t="s">
        <v>225</v>
      </c>
      <c r="D125" s="193" t="s">
        <v>452</v>
      </c>
      <c r="E125" s="194" t="s">
        <v>453</v>
      </c>
      <c r="F125" s="195" t="s">
        <v>454</v>
      </c>
      <c r="G125" s="196" t="s">
        <v>422</v>
      </c>
      <c r="H125" s="197">
        <v>228.89</v>
      </c>
      <c r="I125" s="198">
        <v>200</v>
      </c>
      <c r="J125" s="198">
        <f>ROUND(I125*H125,2)</f>
        <v>45778</v>
      </c>
      <c r="K125" s="195" t="s">
        <v>177</v>
      </c>
      <c r="L125" s="199"/>
      <c r="M125" s="200" t="s">
        <v>5</v>
      </c>
      <c r="N125" s="201" t="s">
        <v>50</v>
      </c>
      <c r="O125" s="169">
        <v>0</v>
      </c>
      <c r="P125" s="169">
        <f>O125*H125</f>
        <v>0</v>
      </c>
      <c r="Q125" s="169">
        <v>1</v>
      </c>
      <c r="R125" s="169">
        <f>Q125*H125</f>
        <v>228.89</v>
      </c>
      <c r="S125" s="169">
        <v>0</v>
      </c>
      <c r="T125" s="170">
        <f>S125*H125</f>
        <v>0</v>
      </c>
      <c r="AR125" s="24" t="s">
        <v>207</v>
      </c>
      <c r="AT125" s="24" t="s">
        <v>452</v>
      </c>
      <c r="AU125" s="24" t="s">
        <v>90</v>
      </c>
      <c r="AY125" s="24" t="s">
        <v>170</v>
      </c>
      <c r="BE125" s="171">
        <f>IF(N125="základní",J125,0)</f>
        <v>45778</v>
      </c>
      <c r="BF125" s="171">
        <f>IF(N125="snížená",J125,0)</f>
        <v>0</v>
      </c>
      <c r="BG125" s="171">
        <f>IF(N125="zákl. přenesená",J125,0)</f>
        <v>0</v>
      </c>
      <c r="BH125" s="171">
        <f>IF(N125="sníž. přenesená",J125,0)</f>
        <v>0</v>
      </c>
      <c r="BI125" s="171">
        <f>IF(N125="nulová",J125,0)</f>
        <v>0</v>
      </c>
      <c r="BJ125" s="24" t="s">
        <v>87</v>
      </c>
      <c r="BK125" s="171">
        <f>ROUND(I125*H125,2)</f>
        <v>45778</v>
      </c>
      <c r="BL125" s="24" t="s">
        <v>190</v>
      </c>
      <c r="BM125" s="24" t="s">
        <v>775</v>
      </c>
    </row>
    <row r="126" spans="2:65" s="12" customFormat="1" ht="13.5">
      <c r="B126" s="172"/>
      <c r="D126" s="173" t="s">
        <v>180</v>
      </c>
      <c r="E126" s="174" t="s">
        <v>5</v>
      </c>
      <c r="F126" s="175" t="s">
        <v>776</v>
      </c>
      <c r="H126" s="176">
        <v>228.89</v>
      </c>
      <c r="L126" s="172"/>
      <c r="M126" s="177"/>
      <c r="N126" s="178"/>
      <c r="O126" s="178"/>
      <c r="P126" s="178"/>
      <c r="Q126" s="178"/>
      <c r="R126" s="178"/>
      <c r="S126" s="178"/>
      <c r="T126" s="179"/>
      <c r="AT126" s="174" t="s">
        <v>180</v>
      </c>
      <c r="AU126" s="174" t="s">
        <v>90</v>
      </c>
      <c r="AV126" s="12" t="s">
        <v>90</v>
      </c>
      <c r="AW126" s="12" t="s">
        <v>42</v>
      </c>
      <c r="AX126" s="12" t="s">
        <v>87</v>
      </c>
      <c r="AY126" s="174" t="s">
        <v>170</v>
      </c>
    </row>
    <row r="127" spans="2:65" s="1" customFormat="1" ht="25.5" customHeight="1">
      <c r="B127" s="160"/>
      <c r="C127" s="161" t="s">
        <v>348</v>
      </c>
      <c r="D127" s="161" t="s">
        <v>173</v>
      </c>
      <c r="E127" s="162" t="s">
        <v>458</v>
      </c>
      <c r="F127" s="163" t="s">
        <v>459</v>
      </c>
      <c r="G127" s="164" t="s">
        <v>257</v>
      </c>
      <c r="H127" s="165">
        <v>796.38</v>
      </c>
      <c r="I127" s="166">
        <v>12.6</v>
      </c>
      <c r="J127" s="166">
        <f>ROUND(I127*H127,2)</f>
        <v>10034.39</v>
      </c>
      <c r="K127" s="163" t="s">
        <v>177</v>
      </c>
      <c r="L127" s="39"/>
      <c r="M127" s="167" t="s">
        <v>5</v>
      </c>
      <c r="N127" s="168" t="s">
        <v>50</v>
      </c>
      <c r="O127" s="169">
        <v>2.8000000000000001E-2</v>
      </c>
      <c r="P127" s="169">
        <f>O127*H127</f>
        <v>22.298639999999999</v>
      </c>
      <c r="Q127" s="169">
        <v>0</v>
      </c>
      <c r="R127" s="169">
        <f>Q127*H127</f>
        <v>0</v>
      </c>
      <c r="S127" s="169">
        <v>0</v>
      </c>
      <c r="T127" s="170">
        <f>S127*H127</f>
        <v>0</v>
      </c>
      <c r="AR127" s="24" t="s">
        <v>190</v>
      </c>
      <c r="AT127" s="24" t="s">
        <v>173</v>
      </c>
      <c r="AU127" s="24" t="s">
        <v>90</v>
      </c>
      <c r="AY127" s="24" t="s">
        <v>170</v>
      </c>
      <c r="BE127" s="171">
        <f>IF(N127="základní",J127,0)</f>
        <v>10034.39</v>
      </c>
      <c r="BF127" s="171">
        <f>IF(N127="snížená",J127,0)</f>
        <v>0</v>
      </c>
      <c r="BG127" s="171">
        <f>IF(N127="zákl. přenesená",J127,0)</f>
        <v>0</v>
      </c>
      <c r="BH127" s="171">
        <f>IF(N127="sníž. přenesená",J127,0)</f>
        <v>0</v>
      </c>
      <c r="BI127" s="171">
        <f>IF(N127="nulová",J127,0)</f>
        <v>0</v>
      </c>
      <c r="BJ127" s="24" t="s">
        <v>87</v>
      </c>
      <c r="BK127" s="171">
        <f>ROUND(I127*H127,2)</f>
        <v>10034.39</v>
      </c>
      <c r="BL127" s="24" t="s">
        <v>190</v>
      </c>
      <c r="BM127" s="24" t="s">
        <v>777</v>
      </c>
    </row>
    <row r="128" spans="2:65" s="12" customFormat="1" ht="13.5">
      <c r="B128" s="172"/>
      <c r="D128" s="173" t="s">
        <v>180</v>
      </c>
      <c r="E128" s="174" t="s">
        <v>5</v>
      </c>
      <c r="F128" s="175" t="s">
        <v>778</v>
      </c>
      <c r="H128" s="176">
        <v>796.38</v>
      </c>
      <c r="L128" s="172"/>
      <c r="M128" s="177"/>
      <c r="N128" s="178"/>
      <c r="O128" s="178"/>
      <c r="P128" s="178"/>
      <c r="Q128" s="178"/>
      <c r="R128" s="178"/>
      <c r="S128" s="178"/>
      <c r="T128" s="179"/>
      <c r="AT128" s="174" t="s">
        <v>180</v>
      </c>
      <c r="AU128" s="174" t="s">
        <v>90</v>
      </c>
      <c r="AV128" s="12" t="s">
        <v>90</v>
      </c>
      <c r="AW128" s="12" t="s">
        <v>42</v>
      </c>
      <c r="AX128" s="12" t="s">
        <v>87</v>
      </c>
      <c r="AY128" s="174" t="s">
        <v>170</v>
      </c>
    </row>
    <row r="129" spans="2:65" s="1" customFormat="1" ht="25.5" customHeight="1">
      <c r="B129" s="160"/>
      <c r="C129" s="161" t="s">
        <v>361</v>
      </c>
      <c r="D129" s="161" t="s">
        <v>173</v>
      </c>
      <c r="E129" s="162" t="s">
        <v>463</v>
      </c>
      <c r="F129" s="163" t="s">
        <v>464</v>
      </c>
      <c r="G129" s="164" t="s">
        <v>257</v>
      </c>
      <c r="H129" s="165">
        <v>796.38</v>
      </c>
      <c r="I129" s="166">
        <v>4.01</v>
      </c>
      <c r="J129" s="166">
        <f>ROUND(I129*H129,2)</f>
        <v>3193.48</v>
      </c>
      <c r="K129" s="163" t="s">
        <v>177</v>
      </c>
      <c r="L129" s="39"/>
      <c r="M129" s="167" t="s">
        <v>5</v>
      </c>
      <c r="N129" s="168" t="s">
        <v>50</v>
      </c>
      <c r="O129" s="169">
        <v>5.0000000000000001E-3</v>
      </c>
      <c r="P129" s="169">
        <f>O129*H129</f>
        <v>3.9819</v>
      </c>
      <c r="Q129" s="169">
        <v>0</v>
      </c>
      <c r="R129" s="169">
        <f>Q129*H129</f>
        <v>0</v>
      </c>
      <c r="S129" s="169">
        <v>0</v>
      </c>
      <c r="T129" s="170">
        <f>S129*H129</f>
        <v>0</v>
      </c>
      <c r="AR129" s="24" t="s">
        <v>190</v>
      </c>
      <c r="AT129" s="24" t="s">
        <v>173</v>
      </c>
      <c r="AU129" s="24" t="s">
        <v>90</v>
      </c>
      <c r="AY129" s="24" t="s">
        <v>170</v>
      </c>
      <c r="BE129" s="171">
        <f>IF(N129="základní",J129,0)</f>
        <v>3193.48</v>
      </c>
      <c r="BF129" s="171">
        <f>IF(N129="snížená",J129,0)</f>
        <v>0</v>
      </c>
      <c r="BG129" s="171">
        <f>IF(N129="zákl. přenesená",J129,0)</f>
        <v>0</v>
      </c>
      <c r="BH129" s="171">
        <f>IF(N129="sníž. přenesená",J129,0)</f>
        <v>0</v>
      </c>
      <c r="BI129" s="171">
        <f>IF(N129="nulová",J129,0)</f>
        <v>0</v>
      </c>
      <c r="BJ129" s="24" t="s">
        <v>87</v>
      </c>
      <c r="BK129" s="171">
        <f>ROUND(I129*H129,2)</f>
        <v>3193.48</v>
      </c>
      <c r="BL129" s="24" t="s">
        <v>190</v>
      </c>
      <c r="BM129" s="24" t="s">
        <v>779</v>
      </c>
    </row>
    <row r="130" spans="2:65" s="12" customFormat="1" ht="13.5">
      <c r="B130" s="172"/>
      <c r="D130" s="173" t="s">
        <v>180</v>
      </c>
      <c r="E130" s="174" t="s">
        <v>5</v>
      </c>
      <c r="F130" s="175" t="s">
        <v>778</v>
      </c>
      <c r="H130" s="176">
        <v>796.38</v>
      </c>
      <c r="L130" s="172"/>
      <c r="M130" s="177"/>
      <c r="N130" s="178"/>
      <c r="O130" s="178"/>
      <c r="P130" s="178"/>
      <c r="Q130" s="178"/>
      <c r="R130" s="178"/>
      <c r="S130" s="178"/>
      <c r="T130" s="179"/>
      <c r="AT130" s="174" t="s">
        <v>180</v>
      </c>
      <c r="AU130" s="174" t="s">
        <v>90</v>
      </c>
      <c r="AV130" s="12" t="s">
        <v>90</v>
      </c>
      <c r="AW130" s="12" t="s">
        <v>42</v>
      </c>
      <c r="AX130" s="12" t="s">
        <v>87</v>
      </c>
      <c r="AY130" s="174" t="s">
        <v>170</v>
      </c>
    </row>
    <row r="131" spans="2:65" s="1" customFormat="1" ht="16.5" customHeight="1">
      <c r="B131" s="160"/>
      <c r="C131" s="193" t="s">
        <v>365</v>
      </c>
      <c r="D131" s="193" t="s">
        <v>452</v>
      </c>
      <c r="E131" s="194" t="s">
        <v>467</v>
      </c>
      <c r="F131" s="195" t="s">
        <v>468</v>
      </c>
      <c r="G131" s="196" t="s">
        <v>469</v>
      </c>
      <c r="H131" s="197">
        <v>23.890999999999998</v>
      </c>
      <c r="I131" s="198">
        <v>85.9</v>
      </c>
      <c r="J131" s="198">
        <f>ROUND(I131*H131,2)</f>
        <v>2052.2399999999998</v>
      </c>
      <c r="K131" s="195" t="s">
        <v>177</v>
      </c>
      <c r="L131" s="199"/>
      <c r="M131" s="200" t="s">
        <v>5</v>
      </c>
      <c r="N131" s="201" t="s">
        <v>50</v>
      </c>
      <c r="O131" s="169">
        <v>0</v>
      </c>
      <c r="P131" s="169">
        <f>O131*H131</f>
        <v>0</v>
      </c>
      <c r="Q131" s="169">
        <v>1E-3</v>
      </c>
      <c r="R131" s="169">
        <f>Q131*H131</f>
        <v>2.3890999999999999E-2</v>
      </c>
      <c r="S131" s="169">
        <v>0</v>
      </c>
      <c r="T131" s="170">
        <f>S131*H131</f>
        <v>0</v>
      </c>
      <c r="AR131" s="24" t="s">
        <v>207</v>
      </c>
      <c r="AT131" s="24" t="s">
        <v>452</v>
      </c>
      <c r="AU131" s="24" t="s">
        <v>90</v>
      </c>
      <c r="AY131" s="24" t="s">
        <v>170</v>
      </c>
      <c r="BE131" s="171">
        <f>IF(N131="základní",J131,0)</f>
        <v>2052.2399999999998</v>
      </c>
      <c r="BF131" s="171">
        <f>IF(N131="snížená",J131,0)</f>
        <v>0</v>
      </c>
      <c r="BG131" s="171">
        <f>IF(N131="zákl. přenesená",J131,0)</f>
        <v>0</v>
      </c>
      <c r="BH131" s="171">
        <f>IF(N131="sníž. přenesená",J131,0)</f>
        <v>0</v>
      </c>
      <c r="BI131" s="171">
        <f>IF(N131="nulová",J131,0)</f>
        <v>0</v>
      </c>
      <c r="BJ131" s="24" t="s">
        <v>87</v>
      </c>
      <c r="BK131" s="171">
        <f>ROUND(I131*H131,2)</f>
        <v>2052.2399999999998</v>
      </c>
      <c r="BL131" s="24" t="s">
        <v>190</v>
      </c>
      <c r="BM131" s="24" t="s">
        <v>780</v>
      </c>
    </row>
    <row r="132" spans="2:65" s="12" customFormat="1" ht="13.5">
      <c r="B132" s="172"/>
      <c r="D132" s="173" t="s">
        <v>180</v>
      </c>
      <c r="E132" s="174" t="s">
        <v>5</v>
      </c>
      <c r="F132" s="175" t="s">
        <v>781</v>
      </c>
      <c r="H132" s="176">
        <v>23.890999999999998</v>
      </c>
      <c r="L132" s="172"/>
      <c r="M132" s="177"/>
      <c r="N132" s="178"/>
      <c r="O132" s="178"/>
      <c r="P132" s="178"/>
      <c r="Q132" s="178"/>
      <c r="R132" s="178"/>
      <c r="S132" s="178"/>
      <c r="T132" s="179"/>
      <c r="AT132" s="174" t="s">
        <v>180</v>
      </c>
      <c r="AU132" s="174" t="s">
        <v>90</v>
      </c>
      <c r="AV132" s="12" t="s">
        <v>90</v>
      </c>
      <c r="AW132" s="12" t="s">
        <v>42</v>
      </c>
      <c r="AX132" s="12" t="s">
        <v>87</v>
      </c>
      <c r="AY132" s="174" t="s">
        <v>170</v>
      </c>
    </row>
    <row r="133" spans="2:65" s="11" customFormat="1" ht="29.85" customHeight="1">
      <c r="B133" s="148"/>
      <c r="D133" s="149" t="s">
        <v>78</v>
      </c>
      <c r="E133" s="158" t="s">
        <v>190</v>
      </c>
      <c r="F133" s="158" t="s">
        <v>478</v>
      </c>
      <c r="J133" s="159">
        <f>BK133</f>
        <v>36823.72</v>
      </c>
      <c r="L133" s="148"/>
      <c r="M133" s="152"/>
      <c r="N133" s="153"/>
      <c r="O133" s="153"/>
      <c r="P133" s="154">
        <f>SUM(P134:P135)</f>
        <v>60.169778999999991</v>
      </c>
      <c r="Q133" s="153"/>
      <c r="R133" s="154">
        <f>SUM(R134:R135)</f>
        <v>0</v>
      </c>
      <c r="S133" s="153"/>
      <c r="T133" s="155">
        <f>SUM(T134:T135)</f>
        <v>0</v>
      </c>
      <c r="AR133" s="149" t="s">
        <v>87</v>
      </c>
      <c r="AT133" s="156" t="s">
        <v>78</v>
      </c>
      <c r="AU133" s="156" t="s">
        <v>87</v>
      </c>
      <c r="AY133" s="149" t="s">
        <v>170</v>
      </c>
      <c r="BK133" s="157">
        <f>SUM(BK134:BK135)</f>
        <v>36823.72</v>
      </c>
    </row>
    <row r="134" spans="2:65" s="1" customFormat="1" ht="25.5" customHeight="1">
      <c r="B134" s="160"/>
      <c r="C134" s="161" t="s">
        <v>10</v>
      </c>
      <c r="D134" s="161" t="s">
        <v>173</v>
      </c>
      <c r="E134" s="162" t="s">
        <v>480</v>
      </c>
      <c r="F134" s="163" t="s">
        <v>481</v>
      </c>
      <c r="G134" s="164" t="s">
        <v>305</v>
      </c>
      <c r="H134" s="165">
        <v>45.686999999999998</v>
      </c>
      <c r="I134" s="166">
        <v>806</v>
      </c>
      <c r="J134" s="166">
        <f>ROUND(I134*H134,2)</f>
        <v>36823.72</v>
      </c>
      <c r="K134" s="163" t="s">
        <v>177</v>
      </c>
      <c r="L134" s="39"/>
      <c r="M134" s="167" t="s">
        <v>5</v>
      </c>
      <c r="N134" s="168" t="s">
        <v>50</v>
      </c>
      <c r="O134" s="169">
        <v>1.3169999999999999</v>
      </c>
      <c r="P134" s="169">
        <f>O134*H134</f>
        <v>60.169778999999991</v>
      </c>
      <c r="Q134" s="169">
        <v>0</v>
      </c>
      <c r="R134" s="169">
        <f>Q134*H134</f>
        <v>0</v>
      </c>
      <c r="S134" s="169">
        <v>0</v>
      </c>
      <c r="T134" s="170">
        <f>S134*H134</f>
        <v>0</v>
      </c>
      <c r="AR134" s="24" t="s">
        <v>190</v>
      </c>
      <c r="AT134" s="24" t="s">
        <v>173</v>
      </c>
      <c r="AU134" s="24" t="s">
        <v>90</v>
      </c>
      <c r="AY134" s="24" t="s">
        <v>170</v>
      </c>
      <c r="BE134" s="171">
        <f>IF(N134="základní",J134,0)</f>
        <v>36823.72</v>
      </c>
      <c r="BF134" s="171">
        <f>IF(N134="snížená",J134,0)</f>
        <v>0</v>
      </c>
      <c r="BG134" s="171">
        <f>IF(N134="zákl. přenesená",J134,0)</f>
        <v>0</v>
      </c>
      <c r="BH134" s="171">
        <f>IF(N134="sníž. přenesená",J134,0)</f>
        <v>0</v>
      </c>
      <c r="BI134" s="171">
        <f>IF(N134="nulová",J134,0)</f>
        <v>0</v>
      </c>
      <c r="BJ134" s="24" t="s">
        <v>87</v>
      </c>
      <c r="BK134" s="171">
        <f>ROUND(I134*H134,2)</f>
        <v>36823.72</v>
      </c>
      <c r="BL134" s="24" t="s">
        <v>190</v>
      </c>
      <c r="BM134" s="24" t="s">
        <v>782</v>
      </c>
    </row>
    <row r="135" spans="2:65" s="12" customFormat="1" ht="13.5">
      <c r="B135" s="172"/>
      <c r="D135" s="173" t="s">
        <v>180</v>
      </c>
      <c r="E135" s="174" t="s">
        <v>5</v>
      </c>
      <c r="F135" s="175" t="s">
        <v>783</v>
      </c>
      <c r="H135" s="176">
        <v>45.686999999999998</v>
      </c>
      <c r="L135" s="172"/>
      <c r="M135" s="177"/>
      <c r="N135" s="178"/>
      <c r="O135" s="178"/>
      <c r="P135" s="178"/>
      <c r="Q135" s="178"/>
      <c r="R135" s="178"/>
      <c r="S135" s="178"/>
      <c r="T135" s="179"/>
      <c r="AT135" s="174" t="s">
        <v>180</v>
      </c>
      <c r="AU135" s="174" t="s">
        <v>90</v>
      </c>
      <c r="AV135" s="12" t="s">
        <v>90</v>
      </c>
      <c r="AW135" s="12" t="s">
        <v>42</v>
      </c>
      <c r="AX135" s="12" t="s">
        <v>87</v>
      </c>
      <c r="AY135" s="174" t="s">
        <v>170</v>
      </c>
    </row>
    <row r="136" spans="2:65" s="11" customFormat="1" ht="29.85" customHeight="1">
      <c r="B136" s="148"/>
      <c r="D136" s="149" t="s">
        <v>78</v>
      </c>
      <c r="E136" s="158" t="s">
        <v>169</v>
      </c>
      <c r="F136" s="158" t="s">
        <v>519</v>
      </c>
      <c r="J136" s="159">
        <f>BK136</f>
        <v>57382.720000000001</v>
      </c>
      <c r="L136" s="148"/>
      <c r="M136" s="152"/>
      <c r="N136" s="153"/>
      <c r="O136" s="153"/>
      <c r="P136" s="154">
        <f>SUM(P137:P154)</f>
        <v>12.324000000000002</v>
      </c>
      <c r="Q136" s="153"/>
      <c r="R136" s="154">
        <f>SUM(R137:R154)</f>
        <v>0</v>
      </c>
      <c r="S136" s="153"/>
      <c r="T136" s="155">
        <f>SUM(T137:T154)</f>
        <v>0</v>
      </c>
      <c r="AR136" s="149" t="s">
        <v>87</v>
      </c>
      <c r="AT136" s="156" t="s">
        <v>78</v>
      </c>
      <c r="AU136" s="156" t="s">
        <v>87</v>
      </c>
      <c r="AY136" s="149" t="s">
        <v>170</v>
      </c>
      <c r="BK136" s="157">
        <f>SUM(BK137:BK154)</f>
        <v>57382.720000000001</v>
      </c>
    </row>
    <row r="137" spans="2:65" s="1" customFormat="1" ht="25.5" customHeight="1">
      <c r="B137" s="160"/>
      <c r="C137" s="161" t="s">
        <v>143</v>
      </c>
      <c r="D137" s="161" t="s">
        <v>173</v>
      </c>
      <c r="E137" s="162" t="s">
        <v>521</v>
      </c>
      <c r="F137" s="163" t="s">
        <v>522</v>
      </c>
      <c r="G137" s="164" t="s">
        <v>257</v>
      </c>
      <c r="H137" s="165">
        <v>26</v>
      </c>
      <c r="I137" s="166">
        <v>141</v>
      </c>
      <c r="J137" s="166">
        <f>ROUND(I137*H137,2)</f>
        <v>3666</v>
      </c>
      <c r="K137" s="163" t="s">
        <v>177</v>
      </c>
      <c r="L137" s="39"/>
      <c r="M137" s="167" t="s">
        <v>5</v>
      </c>
      <c r="N137" s="168" t="s">
        <v>50</v>
      </c>
      <c r="O137" s="169">
        <v>2.9000000000000001E-2</v>
      </c>
      <c r="P137" s="169">
        <f>O137*H137</f>
        <v>0.754</v>
      </c>
      <c r="Q137" s="169">
        <v>0</v>
      </c>
      <c r="R137" s="169">
        <f>Q137*H137</f>
        <v>0</v>
      </c>
      <c r="S137" s="169">
        <v>0</v>
      </c>
      <c r="T137" s="170">
        <f>S137*H137</f>
        <v>0</v>
      </c>
      <c r="AR137" s="24" t="s">
        <v>190</v>
      </c>
      <c r="AT137" s="24" t="s">
        <v>173</v>
      </c>
      <c r="AU137" s="24" t="s">
        <v>90</v>
      </c>
      <c r="AY137" s="24" t="s">
        <v>170</v>
      </c>
      <c r="BE137" s="171">
        <f>IF(N137="základní",J137,0)</f>
        <v>3666</v>
      </c>
      <c r="BF137" s="171">
        <f>IF(N137="snížená",J137,0)</f>
        <v>0</v>
      </c>
      <c r="BG137" s="171">
        <f>IF(N137="zákl. přenesená",J137,0)</f>
        <v>0</v>
      </c>
      <c r="BH137" s="171">
        <f>IF(N137="sníž. přenesená",J137,0)</f>
        <v>0</v>
      </c>
      <c r="BI137" s="171">
        <f>IF(N137="nulová",J137,0)</f>
        <v>0</v>
      </c>
      <c r="BJ137" s="24" t="s">
        <v>87</v>
      </c>
      <c r="BK137" s="171">
        <f>ROUND(I137*H137,2)</f>
        <v>3666</v>
      </c>
      <c r="BL137" s="24" t="s">
        <v>190</v>
      </c>
      <c r="BM137" s="24" t="s">
        <v>784</v>
      </c>
    </row>
    <row r="138" spans="2:65" s="12" customFormat="1" ht="13.5">
      <c r="B138" s="172"/>
      <c r="D138" s="173" t="s">
        <v>180</v>
      </c>
      <c r="E138" s="174" t="s">
        <v>5</v>
      </c>
      <c r="F138" s="175" t="s">
        <v>736</v>
      </c>
      <c r="H138" s="176">
        <v>26</v>
      </c>
      <c r="L138" s="172"/>
      <c r="M138" s="177"/>
      <c r="N138" s="178"/>
      <c r="O138" s="178"/>
      <c r="P138" s="178"/>
      <c r="Q138" s="178"/>
      <c r="R138" s="178"/>
      <c r="S138" s="178"/>
      <c r="T138" s="179"/>
      <c r="AT138" s="174" t="s">
        <v>180</v>
      </c>
      <c r="AU138" s="174" t="s">
        <v>90</v>
      </c>
      <c r="AV138" s="12" t="s">
        <v>90</v>
      </c>
      <c r="AW138" s="12" t="s">
        <v>42</v>
      </c>
      <c r="AX138" s="12" t="s">
        <v>87</v>
      </c>
      <c r="AY138" s="174" t="s">
        <v>170</v>
      </c>
    </row>
    <row r="139" spans="2:65" s="1" customFormat="1" ht="25.5" customHeight="1">
      <c r="B139" s="160"/>
      <c r="C139" s="161" t="s">
        <v>379</v>
      </c>
      <c r="D139" s="161" t="s">
        <v>173</v>
      </c>
      <c r="E139" s="162" t="s">
        <v>525</v>
      </c>
      <c r="F139" s="163" t="s">
        <v>526</v>
      </c>
      <c r="G139" s="164" t="s">
        <v>257</v>
      </c>
      <c r="H139" s="165">
        <v>25</v>
      </c>
      <c r="I139" s="166">
        <v>209</v>
      </c>
      <c r="J139" s="166">
        <f>ROUND(I139*H139,2)</f>
        <v>5225</v>
      </c>
      <c r="K139" s="163" t="s">
        <v>177</v>
      </c>
      <c r="L139" s="39"/>
      <c r="M139" s="167" t="s">
        <v>5</v>
      </c>
      <c r="N139" s="168" t="s">
        <v>50</v>
      </c>
      <c r="O139" s="169">
        <v>4.1000000000000002E-2</v>
      </c>
      <c r="P139" s="169">
        <f>O139*H139</f>
        <v>1.0250000000000001</v>
      </c>
      <c r="Q139" s="169">
        <v>0</v>
      </c>
      <c r="R139" s="169">
        <f>Q139*H139</f>
        <v>0</v>
      </c>
      <c r="S139" s="169">
        <v>0</v>
      </c>
      <c r="T139" s="170">
        <f>S139*H139</f>
        <v>0</v>
      </c>
      <c r="AR139" s="24" t="s">
        <v>190</v>
      </c>
      <c r="AT139" s="24" t="s">
        <v>173</v>
      </c>
      <c r="AU139" s="24" t="s">
        <v>90</v>
      </c>
      <c r="AY139" s="24" t="s">
        <v>170</v>
      </c>
      <c r="BE139" s="171">
        <f>IF(N139="základní",J139,0)</f>
        <v>5225</v>
      </c>
      <c r="BF139" s="171">
        <f>IF(N139="snížená",J139,0)</f>
        <v>0</v>
      </c>
      <c r="BG139" s="171">
        <f>IF(N139="zákl. přenesená",J139,0)</f>
        <v>0</v>
      </c>
      <c r="BH139" s="171">
        <f>IF(N139="sníž. přenesená",J139,0)</f>
        <v>0</v>
      </c>
      <c r="BI139" s="171">
        <f>IF(N139="nulová",J139,0)</f>
        <v>0</v>
      </c>
      <c r="BJ139" s="24" t="s">
        <v>87</v>
      </c>
      <c r="BK139" s="171">
        <f>ROUND(I139*H139,2)</f>
        <v>5225</v>
      </c>
      <c r="BL139" s="24" t="s">
        <v>190</v>
      </c>
      <c r="BM139" s="24" t="s">
        <v>785</v>
      </c>
    </row>
    <row r="140" spans="2:65" s="12" customFormat="1" ht="13.5">
      <c r="B140" s="172"/>
      <c r="D140" s="173" t="s">
        <v>180</v>
      </c>
      <c r="E140" s="174" t="s">
        <v>5</v>
      </c>
      <c r="F140" s="175" t="s">
        <v>738</v>
      </c>
      <c r="H140" s="176">
        <v>25</v>
      </c>
      <c r="L140" s="172"/>
      <c r="M140" s="177"/>
      <c r="N140" s="178"/>
      <c r="O140" s="178"/>
      <c r="P140" s="178"/>
      <c r="Q140" s="178"/>
      <c r="R140" s="178"/>
      <c r="S140" s="178"/>
      <c r="T140" s="179"/>
      <c r="AT140" s="174" t="s">
        <v>180</v>
      </c>
      <c r="AU140" s="174" t="s">
        <v>90</v>
      </c>
      <c r="AV140" s="12" t="s">
        <v>90</v>
      </c>
      <c r="AW140" s="12" t="s">
        <v>42</v>
      </c>
      <c r="AX140" s="12" t="s">
        <v>87</v>
      </c>
      <c r="AY140" s="174" t="s">
        <v>170</v>
      </c>
    </row>
    <row r="141" spans="2:65" s="1" customFormat="1" ht="25.5" customHeight="1">
      <c r="B141" s="160"/>
      <c r="C141" s="161" t="s">
        <v>385</v>
      </c>
      <c r="D141" s="161" t="s">
        <v>173</v>
      </c>
      <c r="E141" s="162" t="s">
        <v>529</v>
      </c>
      <c r="F141" s="163" t="s">
        <v>530</v>
      </c>
      <c r="G141" s="164" t="s">
        <v>257</v>
      </c>
      <c r="H141" s="165">
        <v>26</v>
      </c>
      <c r="I141" s="166">
        <v>226</v>
      </c>
      <c r="J141" s="166">
        <f>ROUND(I141*H141,2)</f>
        <v>5876</v>
      </c>
      <c r="K141" s="163" t="s">
        <v>177</v>
      </c>
      <c r="L141" s="39"/>
      <c r="M141" s="167" t="s">
        <v>5</v>
      </c>
      <c r="N141" s="168" t="s">
        <v>50</v>
      </c>
      <c r="O141" s="169">
        <v>2.8000000000000001E-2</v>
      </c>
      <c r="P141" s="169">
        <f>O141*H141</f>
        <v>0.72799999999999998</v>
      </c>
      <c r="Q141" s="169">
        <v>0</v>
      </c>
      <c r="R141" s="169">
        <f>Q141*H141</f>
        <v>0</v>
      </c>
      <c r="S141" s="169">
        <v>0</v>
      </c>
      <c r="T141" s="170">
        <f>S141*H141</f>
        <v>0</v>
      </c>
      <c r="AR141" s="24" t="s">
        <v>190</v>
      </c>
      <c r="AT141" s="24" t="s">
        <v>173</v>
      </c>
      <c r="AU141" s="24" t="s">
        <v>90</v>
      </c>
      <c r="AY141" s="24" t="s">
        <v>170</v>
      </c>
      <c r="BE141" s="171">
        <f>IF(N141="základní",J141,0)</f>
        <v>5876</v>
      </c>
      <c r="BF141" s="171">
        <f>IF(N141="snížená",J141,0)</f>
        <v>0</v>
      </c>
      <c r="BG141" s="171">
        <f>IF(N141="zákl. přenesená",J141,0)</f>
        <v>0</v>
      </c>
      <c r="BH141" s="171">
        <f>IF(N141="sníž. přenesená",J141,0)</f>
        <v>0</v>
      </c>
      <c r="BI141" s="171">
        <f>IF(N141="nulová",J141,0)</f>
        <v>0</v>
      </c>
      <c r="BJ141" s="24" t="s">
        <v>87</v>
      </c>
      <c r="BK141" s="171">
        <f>ROUND(I141*H141,2)</f>
        <v>5876</v>
      </c>
      <c r="BL141" s="24" t="s">
        <v>190</v>
      </c>
      <c r="BM141" s="24" t="s">
        <v>786</v>
      </c>
    </row>
    <row r="142" spans="2:65" s="12" customFormat="1" ht="13.5">
      <c r="B142" s="172"/>
      <c r="D142" s="173" t="s">
        <v>180</v>
      </c>
      <c r="E142" s="174" t="s">
        <v>5</v>
      </c>
      <c r="F142" s="175" t="s">
        <v>736</v>
      </c>
      <c r="H142" s="176">
        <v>26</v>
      </c>
      <c r="L142" s="172"/>
      <c r="M142" s="177"/>
      <c r="N142" s="178"/>
      <c r="O142" s="178"/>
      <c r="P142" s="178"/>
      <c r="Q142" s="178"/>
      <c r="R142" s="178"/>
      <c r="S142" s="178"/>
      <c r="T142" s="179"/>
      <c r="AT142" s="174" t="s">
        <v>180</v>
      </c>
      <c r="AU142" s="174" t="s">
        <v>90</v>
      </c>
      <c r="AV142" s="12" t="s">
        <v>90</v>
      </c>
      <c r="AW142" s="12" t="s">
        <v>42</v>
      </c>
      <c r="AX142" s="12" t="s">
        <v>87</v>
      </c>
      <c r="AY142" s="174" t="s">
        <v>170</v>
      </c>
    </row>
    <row r="143" spans="2:65" s="1" customFormat="1" ht="38.25" customHeight="1">
      <c r="B143" s="160"/>
      <c r="C143" s="161" t="s">
        <v>390</v>
      </c>
      <c r="D143" s="161" t="s">
        <v>173</v>
      </c>
      <c r="E143" s="162" t="s">
        <v>533</v>
      </c>
      <c r="F143" s="163" t="s">
        <v>534</v>
      </c>
      <c r="G143" s="164" t="s">
        <v>257</v>
      </c>
      <c r="H143" s="165">
        <v>26</v>
      </c>
      <c r="I143" s="166">
        <v>277</v>
      </c>
      <c r="J143" s="166">
        <f>ROUND(I143*H143,2)</f>
        <v>7202</v>
      </c>
      <c r="K143" s="163" t="s">
        <v>177</v>
      </c>
      <c r="L143" s="39"/>
      <c r="M143" s="167" t="s">
        <v>5</v>
      </c>
      <c r="N143" s="168" t="s">
        <v>50</v>
      </c>
      <c r="O143" s="169">
        <v>5.6000000000000001E-2</v>
      </c>
      <c r="P143" s="169">
        <f>O143*H143</f>
        <v>1.456</v>
      </c>
      <c r="Q143" s="169">
        <v>0</v>
      </c>
      <c r="R143" s="169">
        <f>Q143*H143</f>
        <v>0</v>
      </c>
      <c r="S143" s="169">
        <v>0</v>
      </c>
      <c r="T143" s="170">
        <f>S143*H143</f>
        <v>0</v>
      </c>
      <c r="AR143" s="24" t="s">
        <v>190</v>
      </c>
      <c r="AT143" s="24" t="s">
        <v>173</v>
      </c>
      <c r="AU143" s="24" t="s">
        <v>90</v>
      </c>
      <c r="AY143" s="24" t="s">
        <v>170</v>
      </c>
      <c r="BE143" s="171">
        <f>IF(N143="základní",J143,0)</f>
        <v>7202</v>
      </c>
      <c r="BF143" s="171">
        <f>IF(N143="snížená",J143,0)</f>
        <v>0</v>
      </c>
      <c r="BG143" s="171">
        <f>IF(N143="zákl. přenesená",J143,0)</f>
        <v>0</v>
      </c>
      <c r="BH143" s="171">
        <f>IF(N143="sníž. přenesená",J143,0)</f>
        <v>0</v>
      </c>
      <c r="BI143" s="171">
        <f>IF(N143="nulová",J143,0)</f>
        <v>0</v>
      </c>
      <c r="BJ143" s="24" t="s">
        <v>87</v>
      </c>
      <c r="BK143" s="171">
        <f>ROUND(I143*H143,2)</f>
        <v>7202</v>
      </c>
      <c r="BL143" s="24" t="s">
        <v>190</v>
      </c>
      <c r="BM143" s="24" t="s">
        <v>787</v>
      </c>
    </row>
    <row r="144" spans="2:65" s="12" customFormat="1" ht="13.5">
      <c r="B144" s="172"/>
      <c r="D144" s="173" t="s">
        <v>180</v>
      </c>
      <c r="E144" s="174" t="s">
        <v>5</v>
      </c>
      <c r="F144" s="175" t="s">
        <v>736</v>
      </c>
      <c r="H144" s="176">
        <v>26</v>
      </c>
      <c r="L144" s="172"/>
      <c r="M144" s="177"/>
      <c r="N144" s="178"/>
      <c r="O144" s="178"/>
      <c r="P144" s="178"/>
      <c r="Q144" s="178"/>
      <c r="R144" s="178"/>
      <c r="S144" s="178"/>
      <c r="T144" s="179"/>
      <c r="AT144" s="174" t="s">
        <v>180</v>
      </c>
      <c r="AU144" s="174" t="s">
        <v>90</v>
      </c>
      <c r="AV144" s="12" t="s">
        <v>90</v>
      </c>
      <c r="AW144" s="12" t="s">
        <v>42</v>
      </c>
      <c r="AX144" s="12" t="s">
        <v>87</v>
      </c>
      <c r="AY144" s="174" t="s">
        <v>170</v>
      </c>
    </row>
    <row r="145" spans="2:65" s="1" customFormat="1" ht="38.25" customHeight="1">
      <c r="B145" s="160"/>
      <c r="C145" s="161" t="s">
        <v>395</v>
      </c>
      <c r="D145" s="161" t="s">
        <v>173</v>
      </c>
      <c r="E145" s="162" t="s">
        <v>537</v>
      </c>
      <c r="F145" s="163" t="s">
        <v>538</v>
      </c>
      <c r="G145" s="164" t="s">
        <v>257</v>
      </c>
      <c r="H145" s="165">
        <v>25</v>
      </c>
      <c r="I145" s="166">
        <v>550</v>
      </c>
      <c r="J145" s="166">
        <f>ROUND(I145*H145,2)</f>
        <v>13750</v>
      </c>
      <c r="K145" s="163" t="s">
        <v>177</v>
      </c>
      <c r="L145" s="39"/>
      <c r="M145" s="167" t="s">
        <v>5</v>
      </c>
      <c r="N145" s="168" t="s">
        <v>50</v>
      </c>
      <c r="O145" s="169">
        <v>9.9000000000000005E-2</v>
      </c>
      <c r="P145" s="169">
        <f>O145*H145</f>
        <v>2.4750000000000001</v>
      </c>
      <c r="Q145" s="169">
        <v>0</v>
      </c>
      <c r="R145" s="169">
        <f>Q145*H145</f>
        <v>0</v>
      </c>
      <c r="S145" s="169">
        <v>0</v>
      </c>
      <c r="T145" s="170">
        <f>S145*H145</f>
        <v>0</v>
      </c>
      <c r="AR145" s="24" t="s">
        <v>190</v>
      </c>
      <c r="AT145" s="24" t="s">
        <v>173</v>
      </c>
      <c r="AU145" s="24" t="s">
        <v>90</v>
      </c>
      <c r="AY145" s="24" t="s">
        <v>170</v>
      </c>
      <c r="BE145" s="171">
        <f>IF(N145="základní",J145,0)</f>
        <v>13750</v>
      </c>
      <c r="BF145" s="171">
        <f>IF(N145="snížená",J145,0)</f>
        <v>0</v>
      </c>
      <c r="BG145" s="171">
        <f>IF(N145="zákl. přenesená",J145,0)</f>
        <v>0</v>
      </c>
      <c r="BH145" s="171">
        <f>IF(N145="sníž. přenesená",J145,0)</f>
        <v>0</v>
      </c>
      <c r="BI145" s="171">
        <f>IF(N145="nulová",J145,0)</f>
        <v>0</v>
      </c>
      <c r="BJ145" s="24" t="s">
        <v>87</v>
      </c>
      <c r="BK145" s="171">
        <f>ROUND(I145*H145,2)</f>
        <v>13750</v>
      </c>
      <c r="BL145" s="24" t="s">
        <v>190</v>
      </c>
      <c r="BM145" s="24" t="s">
        <v>788</v>
      </c>
    </row>
    <row r="146" spans="2:65" s="12" customFormat="1" ht="13.5">
      <c r="B146" s="172"/>
      <c r="D146" s="173" t="s">
        <v>180</v>
      </c>
      <c r="E146" s="174" t="s">
        <v>5</v>
      </c>
      <c r="F146" s="175" t="s">
        <v>738</v>
      </c>
      <c r="H146" s="176">
        <v>25</v>
      </c>
      <c r="L146" s="172"/>
      <c r="M146" s="177"/>
      <c r="N146" s="178"/>
      <c r="O146" s="178"/>
      <c r="P146" s="178"/>
      <c r="Q146" s="178"/>
      <c r="R146" s="178"/>
      <c r="S146" s="178"/>
      <c r="T146" s="179"/>
      <c r="AT146" s="174" t="s">
        <v>180</v>
      </c>
      <c r="AU146" s="174" t="s">
        <v>90</v>
      </c>
      <c r="AV146" s="12" t="s">
        <v>90</v>
      </c>
      <c r="AW146" s="12" t="s">
        <v>42</v>
      </c>
      <c r="AX146" s="12" t="s">
        <v>87</v>
      </c>
      <c r="AY146" s="174" t="s">
        <v>170</v>
      </c>
    </row>
    <row r="147" spans="2:65" s="1" customFormat="1" ht="25.5" customHeight="1">
      <c r="B147" s="160"/>
      <c r="C147" s="161" t="s">
        <v>401</v>
      </c>
      <c r="D147" s="161" t="s">
        <v>173</v>
      </c>
      <c r="E147" s="162" t="s">
        <v>541</v>
      </c>
      <c r="F147" s="163" t="s">
        <v>542</v>
      </c>
      <c r="G147" s="164" t="s">
        <v>257</v>
      </c>
      <c r="H147" s="165">
        <v>25</v>
      </c>
      <c r="I147" s="166">
        <v>16.399999999999999</v>
      </c>
      <c r="J147" s="166">
        <f>ROUND(I147*H147,2)</f>
        <v>410</v>
      </c>
      <c r="K147" s="163" t="s">
        <v>177</v>
      </c>
      <c r="L147" s="39"/>
      <c r="M147" s="167" t="s">
        <v>5</v>
      </c>
      <c r="N147" s="168" t="s">
        <v>50</v>
      </c>
      <c r="O147" s="169">
        <v>4.0000000000000001E-3</v>
      </c>
      <c r="P147" s="169">
        <f>O147*H147</f>
        <v>0.1</v>
      </c>
      <c r="Q147" s="169">
        <v>0</v>
      </c>
      <c r="R147" s="169">
        <f>Q147*H147</f>
        <v>0</v>
      </c>
      <c r="S147" s="169">
        <v>0</v>
      </c>
      <c r="T147" s="170">
        <f>S147*H147</f>
        <v>0</v>
      </c>
      <c r="AR147" s="24" t="s">
        <v>190</v>
      </c>
      <c r="AT147" s="24" t="s">
        <v>173</v>
      </c>
      <c r="AU147" s="24" t="s">
        <v>90</v>
      </c>
      <c r="AY147" s="24" t="s">
        <v>170</v>
      </c>
      <c r="BE147" s="171">
        <f>IF(N147="základní",J147,0)</f>
        <v>410</v>
      </c>
      <c r="BF147" s="171">
        <f>IF(N147="snížená",J147,0)</f>
        <v>0</v>
      </c>
      <c r="BG147" s="171">
        <f>IF(N147="zákl. přenesená",J147,0)</f>
        <v>0</v>
      </c>
      <c r="BH147" s="171">
        <f>IF(N147="sníž. přenesená",J147,0)</f>
        <v>0</v>
      </c>
      <c r="BI147" s="171">
        <f>IF(N147="nulová",J147,0)</f>
        <v>0</v>
      </c>
      <c r="BJ147" s="24" t="s">
        <v>87</v>
      </c>
      <c r="BK147" s="171">
        <f>ROUND(I147*H147,2)</f>
        <v>410</v>
      </c>
      <c r="BL147" s="24" t="s">
        <v>190</v>
      </c>
      <c r="BM147" s="24" t="s">
        <v>789</v>
      </c>
    </row>
    <row r="148" spans="2:65" s="12" customFormat="1" ht="13.5">
      <c r="B148" s="172"/>
      <c r="D148" s="173" t="s">
        <v>180</v>
      </c>
      <c r="E148" s="174" t="s">
        <v>5</v>
      </c>
      <c r="F148" s="175" t="s">
        <v>738</v>
      </c>
      <c r="H148" s="176">
        <v>25</v>
      </c>
      <c r="L148" s="172"/>
      <c r="M148" s="177"/>
      <c r="N148" s="178"/>
      <c r="O148" s="178"/>
      <c r="P148" s="178"/>
      <c r="Q148" s="178"/>
      <c r="R148" s="178"/>
      <c r="S148" s="178"/>
      <c r="T148" s="179"/>
      <c r="AT148" s="174" t="s">
        <v>180</v>
      </c>
      <c r="AU148" s="174" t="s">
        <v>90</v>
      </c>
      <c r="AV148" s="12" t="s">
        <v>90</v>
      </c>
      <c r="AW148" s="12" t="s">
        <v>42</v>
      </c>
      <c r="AX148" s="12" t="s">
        <v>87</v>
      </c>
      <c r="AY148" s="174" t="s">
        <v>170</v>
      </c>
    </row>
    <row r="149" spans="2:65" s="1" customFormat="1" ht="25.5" customHeight="1">
      <c r="B149" s="160"/>
      <c r="C149" s="161" t="s">
        <v>406</v>
      </c>
      <c r="D149" s="161" t="s">
        <v>173</v>
      </c>
      <c r="E149" s="162" t="s">
        <v>545</v>
      </c>
      <c r="F149" s="163" t="s">
        <v>546</v>
      </c>
      <c r="G149" s="164" t="s">
        <v>257</v>
      </c>
      <c r="H149" s="165">
        <v>52</v>
      </c>
      <c r="I149" s="166">
        <v>6.86</v>
      </c>
      <c r="J149" s="166">
        <f>ROUND(I149*H149,2)</f>
        <v>356.72</v>
      </c>
      <c r="K149" s="163" t="s">
        <v>177</v>
      </c>
      <c r="L149" s="39"/>
      <c r="M149" s="167" t="s">
        <v>5</v>
      </c>
      <c r="N149" s="168" t="s">
        <v>50</v>
      </c>
      <c r="O149" s="169">
        <v>2E-3</v>
      </c>
      <c r="P149" s="169">
        <f>O149*H149</f>
        <v>0.10400000000000001</v>
      </c>
      <c r="Q149" s="169">
        <v>0</v>
      </c>
      <c r="R149" s="169">
        <f>Q149*H149</f>
        <v>0</v>
      </c>
      <c r="S149" s="169">
        <v>0</v>
      </c>
      <c r="T149" s="170">
        <f>S149*H149</f>
        <v>0</v>
      </c>
      <c r="AR149" s="24" t="s">
        <v>190</v>
      </c>
      <c r="AT149" s="24" t="s">
        <v>173</v>
      </c>
      <c r="AU149" s="24" t="s">
        <v>90</v>
      </c>
      <c r="AY149" s="24" t="s">
        <v>170</v>
      </c>
      <c r="BE149" s="171">
        <f>IF(N149="základní",J149,0)</f>
        <v>356.72</v>
      </c>
      <c r="BF149" s="171">
        <f>IF(N149="snížená",J149,0)</f>
        <v>0</v>
      </c>
      <c r="BG149" s="171">
        <f>IF(N149="zákl. přenesená",J149,0)</f>
        <v>0</v>
      </c>
      <c r="BH149" s="171">
        <f>IF(N149="sníž. přenesená",J149,0)</f>
        <v>0</v>
      </c>
      <c r="BI149" s="171">
        <f>IF(N149="nulová",J149,0)</f>
        <v>0</v>
      </c>
      <c r="BJ149" s="24" t="s">
        <v>87</v>
      </c>
      <c r="BK149" s="171">
        <f>ROUND(I149*H149,2)</f>
        <v>356.72</v>
      </c>
      <c r="BL149" s="24" t="s">
        <v>190</v>
      </c>
      <c r="BM149" s="24" t="s">
        <v>790</v>
      </c>
    </row>
    <row r="150" spans="2:65" s="12" customFormat="1" ht="13.5">
      <c r="B150" s="172"/>
      <c r="D150" s="173" t="s">
        <v>180</v>
      </c>
      <c r="E150" s="174" t="s">
        <v>5</v>
      </c>
      <c r="F150" s="175" t="s">
        <v>742</v>
      </c>
      <c r="H150" s="176">
        <v>52</v>
      </c>
      <c r="L150" s="172"/>
      <c r="M150" s="177"/>
      <c r="N150" s="178"/>
      <c r="O150" s="178"/>
      <c r="P150" s="178"/>
      <c r="Q150" s="178"/>
      <c r="R150" s="178"/>
      <c r="S150" s="178"/>
      <c r="T150" s="179"/>
      <c r="AT150" s="174" t="s">
        <v>180</v>
      </c>
      <c r="AU150" s="174" t="s">
        <v>90</v>
      </c>
      <c r="AV150" s="12" t="s">
        <v>90</v>
      </c>
      <c r="AW150" s="12" t="s">
        <v>42</v>
      </c>
      <c r="AX150" s="12" t="s">
        <v>87</v>
      </c>
      <c r="AY150" s="174" t="s">
        <v>170</v>
      </c>
    </row>
    <row r="151" spans="2:65" s="1" customFormat="1" ht="38.25" customHeight="1">
      <c r="B151" s="160"/>
      <c r="C151" s="161" t="s">
        <v>410</v>
      </c>
      <c r="D151" s="161" t="s">
        <v>173</v>
      </c>
      <c r="E151" s="162" t="s">
        <v>550</v>
      </c>
      <c r="F151" s="163" t="s">
        <v>551</v>
      </c>
      <c r="G151" s="164" t="s">
        <v>257</v>
      </c>
      <c r="H151" s="165">
        <v>52</v>
      </c>
      <c r="I151" s="166">
        <v>236</v>
      </c>
      <c r="J151" s="166">
        <f>ROUND(I151*H151,2)</f>
        <v>12272</v>
      </c>
      <c r="K151" s="163" t="s">
        <v>177</v>
      </c>
      <c r="L151" s="39"/>
      <c r="M151" s="167" t="s">
        <v>5</v>
      </c>
      <c r="N151" s="168" t="s">
        <v>50</v>
      </c>
      <c r="O151" s="169">
        <v>6.6000000000000003E-2</v>
      </c>
      <c r="P151" s="169">
        <f>O151*H151</f>
        <v>3.4320000000000004</v>
      </c>
      <c r="Q151" s="169">
        <v>0</v>
      </c>
      <c r="R151" s="169">
        <f>Q151*H151</f>
        <v>0</v>
      </c>
      <c r="S151" s="169">
        <v>0</v>
      </c>
      <c r="T151" s="170">
        <f>S151*H151</f>
        <v>0</v>
      </c>
      <c r="AR151" s="24" t="s">
        <v>190</v>
      </c>
      <c r="AT151" s="24" t="s">
        <v>173</v>
      </c>
      <c r="AU151" s="24" t="s">
        <v>90</v>
      </c>
      <c r="AY151" s="24" t="s">
        <v>170</v>
      </c>
      <c r="BE151" s="171">
        <f>IF(N151="základní",J151,0)</f>
        <v>12272</v>
      </c>
      <c r="BF151" s="171">
        <f>IF(N151="snížená",J151,0)</f>
        <v>0</v>
      </c>
      <c r="BG151" s="171">
        <f>IF(N151="zákl. přenesená",J151,0)</f>
        <v>0</v>
      </c>
      <c r="BH151" s="171">
        <f>IF(N151="sníž. přenesená",J151,0)</f>
        <v>0</v>
      </c>
      <c r="BI151" s="171">
        <f>IF(N151="nulová",J151,0)</f>
        <v>0</v>
      </c>
      <c r="BJ151" s="24" t="s">
        <v>87</v>
      </c>
      <c r="BK151" s="171">
        <f>ROUND(I151*H151,2)</f>
        <v>12272</v>
      </c>
      <c r="BL151" s="24" t="s">
        <v>190</v>
      </c>
      <c r="BM151" s="24" t="s">
        <v>791</v>
      </c>
    </row>
    <row r="152" spans="2:65" s="12" customFormat="1" ht="13.5">
      <c r="B152" s="172"/>
      <c r="D152" s="173" t="s">
        <v>180</v>
      </c>
      <c r="E152" s="174" t="s">
        <v>5</v>
      </c>
      <c r="F152" s="175" t="s">
        <v>742</v>
      </c>
      <c r="H152" s="176">
        <v>52</v>
      </c>
      <c r="L152" s="172"/>
      <c r="M152" s="177"/>
      <c r="N152" s="178"/>
      <c r="O152" s="178"/>
      <c r="P152" s="178"/>
      <c r="Q152" s="178"/>
      <c r="R152" s="178"/>
      <c r="S152" s="178"/>
      <c r="T152" s="179"/>
      <c r="AT152" s="174" t="s">
        <v>180</v>
      </c>
      <c r="AU152" s="174" t="s">
        <v>90</v>
      </c>
      <c r="AV152" s="12" t="s">
        <v>90</v>
      </c>
      <c r="AW152" s="12" t="s">
        <v>42</v>
      </c>
      <c r="AX152" s="12" t="s">
        <v>87</v>
      </c>
      <c r="AY152" s="174" t="s">
        <v>170</v>
      </c>
    </row>
    <row r="153" spans="2:65" s="1" customFormat="1" ht="25.5" customHeight="1">
      <c r="B153" s="160"/>
      <c r="C153" s="161" t="s">
        <v>415</v>
      </c>
      <c r="D153" s="161" t="s">
        <v>173</v>
      </c>
      <c r="E153" s="162" t="s">
        <v>554</v>
      </c>
      <c r="F153" s="163" t="s">
        <v>555</v>
      </c>
      <c r="G153" s="164" t="s">
        <v>257</v>
      </c>
      <c r="H153" s="165">
        <v>25</v>
      </c>
      <c r="I153" s="166">
        <v>345</v>
      </c>
      <c r="J153" s="166">
        <f>ROUND(I153*H153,2)</f>
        <v>8625</v>
      </c>
      <c r="K153" s="163" t="s">
        <v>177</v>
      </c>
      <c r="L153" s="39"/>
      <c r="M153" s="167" t="s">
        <v>5</v>
      </c>
      <c r="N153" s="168" t="s">
        <v>50</v>
      </c>
      <c r="O153" s="169">
        <v>0.09</v>
      </c>
      <c r="P153" s="169">
        <f>O153*H153</f>
        <v>2.25</v>
      </c>
      <c r="Q153" s="169">
        <v>0</v>
      </c>
      <c r="R153" s="169">
        <f>Q153*H153</f>
        <v>0</v>
      </c>
      <c r="S153" s="169">
        <v>0</v>
      </c>
      <c r="T153" s="170">
        <f>S153*H153</f>
        <v>0</v>
      </c>
      <c r="AR153" s="24" t="s">
        <v>190</v>
      </c>
      <c r="AT153" s="24" t="s">
        <v>173</v>
      </c>
      <c r="AU153" s="24" t="s">
        <v>90</v>
      </c>
      <c r="AY153" s="24" t="s">
        <v>170</v>
      </c>
      <c r="BE153" s="171">
        <f>IF(N153="základní",J153,0)</f>
        <v>8625</v>
      </c>
      <c r="BF153" s="171">
        <f>IF(N153="snížená",J153,0)</f>
        <v>0</v>
      </c>
      <c r="BG153" s="171">
        <f>IF(N153="zákl. přenesená",J153,0)</f>
        <v>0</v>
      </c>
      <c r="BH153" s="171">
        <f>IF(N153="sníž. přenesená",J153,0)</f>
        <v>0</v>
      </c>
      <c r="BI153" s="171">
        <f>IF(N153="nulová",J153,0)</f>
        <v>0</v>
      </c>
      <c r="BJ153" s="24" t="s">
        <v>87</v>
      </c>
      <c r="BK153" s="171">
        <f>ROUND(I153*H153,2)</f>
        <v>8625</v>
      </c>
      <c r="BL153" s="24" t="s">
        <v>190</v>
      </c>
      <c r="BM153" s="24" t="s">
        <v>792</v>
      </c>
    </row>
    <row r="154" spans="2:65" s="12" customFormat="1" ht="13.5">
      <c r="B154" s="172"/>
      <c r="D154" s="173" t="s">
        <v>180</v>
      </c>
      <c r="E154" s="174" t="s">
        <v>5</v>
      </c>
      <c r="F154" s="175" t="s">
        <v>738</v>
      </c>
      <c r="H154" s="176">
        <v>25</v>
      </c>
      <c r="L154" s="172"/>
      <c r="M154" s="177"/>
      <c r="N154" s="178"/>
      <c r="O154" s="178"/>
      <c r="P154" s="178"/>
      <c r="Q154" s="178"/>
      <c r="R154" s="178"/>
      <c r="S154" s="178"/>
      <c r="T154" s="179"/>
      <c r="AT154" s="174" t="s">
        <v>180</v>
      </c>
      <c r="AU154" s="174" t="s">
        <v>90</v>
      </c>
      <c r="AV154" s="12" t="s">
        <v>90</v>
      </c>
      <c r="AW154" s="12" t="s">
        <v>42</v>
      </c>
      <c r="AX154" s="12" t="s">
        <v>87</v>
      </c>
      <c r="AY154" s="174" t="s">
        <v>170</v>
      </c>
    </row>
    <row r="155" spans="2:65" s="11" customFormat="1" ht="29.85" customHeight="1">
      <c r="B155" s="148"/>
      <c r="D155" s="149" t="s">
        <v>78</v>
      </c>
      <c r="E155" s="158" t="s">
        <v>207</v>
      </c>
      <c r="F155" s="158" t="s">
        <v>557</v>
      </c>
      <c r="J155" s="159">
        <f>BK155</f>
        <v>541348.55000000005</v>
      </c>
      <c r="L155" s="148"/>
      <c r="M155" s="152"/>
      <c r="N155" s="153"/>
      <c r="O155" s="153"/>
      <c r="P155" s="154">
        <f>SUM(P156:P173)</f>
        <v>323.01828999999998</v>
      </c>
      <c r="Q155" s="153"/>
      <c r="R155" s="154">
        <f>SUM(R156:R173)</f>
        <v>6.4518883499999999</v>
      </c>
      <c r="S155" s="153"/>
      <c r="T155" s="155">
        <f>SUM(T156:T173)</f>
        <v>0</v>
      </c>
      <c r="AR155" s="149" t="s">
        <v>87</v>
      </c>
      <c r="AT155" s="156" t="s">
        <v>78</v>
      </c>
      <c r="AU155" s="156" t="s">
        <v>87</v>
      </c>
      <c r="AY155" s="149" t="s">
        <v>170</v>
      </c>
      <c r="BK155" s="157">
        <f>SUM(BK156:BK173)</f>
        <v>541348.55000000005</v>
      </c>
    </row>
    <row r="156" spans="2:65" s="1" customFormat="1" ht="25.5" customHeight="1">
      <c r="B156" s="160"/>
      <c r="C156" s="161" t="s">
        <v>419</v>
      </c>
      <c r="D156" s="161" t="s">
        <v>173</v>
      </c>
      <c r="E156" s="162" t="s">
        <v>793</v>
      </c>
      <c r="F156" s="163" t="s">
        <v>794</v>
      </c>
      <c r="G156" s="164" t="s">
        <v>282</v>
      </c>
      <c r="H156" s="165">
        <v>507.63</v>
      </c>
      <c r="I156" s="166">
        <v>334</v>
      </c>
      <c r="J156" s="166">
        <f>ROUND(I156*H156,2)</f>
        <v>169548.42</v>
      </c>
      <c r="K156" s="163" t="s">
        <v>177</v>
      </c>
      <c r="L156" s="39"/>
      <c r="M156" s="167" t="s">
        <v>5</v>
      </c>
      <c r="N156" s="168" t="s">
        <v>50</v>
      </c>
      <c r="O156" s="169">
        <v>0.25800000000000001</v>
      </c>
      <c r="P156" s="169">
        <f>O156*H156</f>
        <v>130.96853999999999</v>
      </c>
      <c r="Q156" s="169">
        <v>2.6800000000000001E-3</v>
      </c>
      <c r="R156" s="169">
        <f>Q156*H156</f>
        <v>1.3604484000000001</v>
      </c>
      <c r="S156" s="169">
        <v>0</v>
      </c>
      <c r="T156" s="170">
        <f>S156*H156</f>
        <v>0</v>
      </c>
      <c r="AR156" s="24" t="s">
        <v>190</v>
      </c>
      <c r="AT156" s="24" t="s">
        <v>173</v>
      </c>
      <c r="AU156" s="24" t="s">
        <v>90</v>
      </c>
      <c r="AY156" s="24" t="s">
        <v>170</v>
      </c>
      <c r="BE156" s="171">
        <f>IF(N156="základní",J156,0)</f>
        <v>169548.42</v>
      </c>
      <c r="BF156" s="171">
        <f>IF(N156="snížená",J156,0)</f>
        <v>0</v>
      </c>
      <c r="BG156" s="171">
        <f>IF(N156="zákl. přenesená",J156,0)</f>
        <v>0</v>
      </c>
      <c r="BH156" s="171">
        <f>IF(N156="sníž. přenesená",J156,0)</f>
        <v>0</v>
      </c>
      <c r="BI156" s="171">
        <f>IF(N156="nulová",J156,0)</f>
        <v>0</v>
      </c>
      <c r="BJ156" s="24" t="s">
        <v>87</v>
      </c>
      <c r="BK156" s="171">
        <f>ROUND(I156*H156,2)</f>
        <v>169548.42</v>
      </c>
      <c r="BL156" s="24" t="s">
        <v>190</v>
      </c>
      <c r="BM156" s="24" t="s">
        <v>795</v>
      </c>
    </row>
    <row r="157" spans="2:65" s="12" customFormat="1" ht="13.5">
      <c r="B157" s="172"/>
      <c r="D157" s="173" t="s">
        <v>180</v>
      </c>
      <c r="E157" s="174" t="s">
        <v>5</v>
      </c>
      <c r="F157" s="175" t="s">
        <v>796</v>
      </c>
      <c r="H157" s="176">
        <v>507.63</v>
      </c>
      <c r="L157" s="172"/>
      <c r="M157" s="177"/>
      <c r="N157" s="178"/>
      <c r="O157" s="178"/>
      <c r="P157" s="178"/>
      <c r="Q157" s="178"/>
      <c r="R157" s="178"/>
      <c r="S157" s="178"/>
      <c r="T157" s="179"/>
      <c r="AT157" s="174" t="s">
        <v>180</v>
      </c>
      <c r="AU157" s="174" t="s">
        <v>90</v>
      </c>
      <c r="AV157" s="12" t="s">
        <v>90</v>
      </c>
      <c r="AW157" s="12" t="s">
        <v>42</v>
      </c>
      <c r="AX157" s="12" t="s">
        <v>87</v>
      </c>
      <c r="AY157" s="174" t="s">
        <v>170</v>
      </c>
    </row>
    <row r="158" spans="2:65" s="1" customFormat="1" ht="25.5" customHeight="1">
      <c r="B158" s="160"/>
      <c r="C158" s="161" t="s">
        <v>425</v>
      </c>
      <c r="D158" s="161" t="s">
        <v>173</v>
      </c>
      <c r="E158" s="162" t="s">
        <v>797</v>
      </c>
      <c r="F158" s="163" t="s">
        <v>798</v>
      </c>
      <c r="G158" s="164" t="s">
        <v>487</v>
      </c>
      <c r="H158" s="165">
        <v>67</v>
      </c>
      <c r="I158" s="166">
        <v>187</v>
      </c>
      <c r="J158" s="166">
        <f>ROUND(I158*H158,2)</f>
        <v>12529</v>
      </c>
      <c r="K158" s="163" t="s">
        <v>177</v>
      </c>
      <c r="L158" s="39"/>
      <c r="M158" s="167" t="s">
        <v>5</v>
      </c>
      <c r="N158" s="168" t="s">
        <v>50</v>
      </c>
      <c r="O158" s="169">
        <v>0.68300000000000005</v>
      </c>
      <c r="P158" s="169">
        <f>O158*H158</f>
        <v>45.761000000000003</v>
      </c>
      <c r="Q158" s="169">
        <v>0</v>
      </c>
      <c r="R158" s="169">
        <f>Q158*H158</f>
        <v>0</v>
      </c>
      <c r="S158" s="169">
        <v>0</v>
      </c>
      <c r="T158" s="170">
        <f>S158*H158</f>
        <v>0</v>
      </c>
      <c r="AR158" s="24" t="s">
        <v>190</v>
      </c>
      <c r="AT158" s="24" t="s">
        <v>173</v>
      </c>
      <c r="AU158" s="24" t="s">
        <v>90</v>
      </c>
      <c r="AY158" s="24" t="s">
        <v>170</v>
      </c>
      <c r="BE158" s="171">
        <f>IF(N158="základní",J158,0)</f>
        <v>12529</v>
      </c>
      <c r="BF158" s="171">
        <f>IF(N158="snížená",J158,0)</f>
        <v>0</v>
      </c>
      <c r="BG158" s="171">
        <f>IF(N158="zákl. přenesená",J158,0)</f>
        <v>0</v>
      </c>
      <c r="BH158" s="171">
        <f>IF(N158="sníž. přenesená",J158,0)</f>
        <v>0</v>
      </c>
      <c r="BI158" s="171">
        <f>IF(N158="nulová",J158,0)</f>
        <v>0</v>
      </c>
      <c r="BJ158" s="24" t="s">
        <v>87</v>
      </c>
      <c r="BK158" s="171">
        <f>ROUND(I158*H158,2)</f>
        <v>12529</v>
      </c>
      <c r="BL158" s="24" t="s">
        <v>190</v>
      </c>
      <c r="BM158" s="24" t="s">
        <v>799</v>
      </c>
    </row>
    <row r="159" spans="2:65" s="12" customFormat="1" ht="13.5">
      <c r="B159" s="172"/>
      <c r="D159" s="173" t="s">
        <v>180</v>
      </c>
      <c r="E159" s="174" t="s">
        <v>5</v>
      </c>
      <c r="F159" s="175" t="s">
        <v>627</v>
      </c>
      <c r="H159" s="176">
        <v>67</v>
      </c>
      <c r="L159" s="172"/>
      <c r="M159" s="177"/>
      <c r="N159" s="178"/>
      <c r="O159" s="178"/>
      <c r="P159" s="178"/>
      <c r="Q159" s="178"/>
      <c r="R159" s="178"/>
      <c r="S159" s="178"/>
      <c r="T159" s="179"/>
      <c r="AT159" s="174" t="s">
        <v>180</v>
      </c>
      <c r="AU159" s="174" t="s">
        <v>90</v>
      </c>
      <c r="AV159" s="12" t="s">
        <v>90</v>
      </c>
      <c r="AW159" s="12" t="s">
        <v>42</v>
      </c>
      <c r="AX159" s="12" t="s">
        <v>87</v>
      </c>
      <c r="AY159" s="174" t="s">
        <v>170</v>
      </c>
    </row>
    <row r="160" spans="2:65" s="1" customFormat="1" ht="16.5" customHeight="1">
      <c r="B160" s="160"/>
      <c r="C160" s="193" t="s">
        <v>445</v>
      </c>
      <c r="D160" s="193" t="s">
        <v>452</v>
      </c>
      <c r="E160" s="194" t="s">
        <v>800</v>
      </c>
      <c r="F160" s="195" t="s">
        <v>801</v>
      </c>
      <c r="G160" s="196" t="s">
        <v>487</v>
      </c>
      <c r="H160" s="197">
        <v>68.004999999999995</v>
      </c>
      <c r="I160" s="198">
        <v>115</v>
      </c>
      <c r="J160" s="198">
        <f>ROUND(I160*H160,2)</f>
        <v>7820.58</v>
      </c>
      <c r="K160" s="195" t="s">
        <v>177</v>
      </c>
      <c r="L160" s="199"/>
      <c r="M160" s="200" t="s">
        <v>5</v>
      </c>
      <c r="N160" s="201" t="s">
        <v>50</v>
      </c>
      <c r="O160" s="169">
        <v>0</v>
      </c>
      <c r="P160" s="169">
        <f>O160*H160</f>
        <v>0</v>
      </c>
      <c r="Q160" s="169">
        <v>6.4999999999999997E-4</v>
      </c>
      <c r="R160" s="169">
        <f>Q160*H160</f>
        <v>4.4203249999999993E-2</v>
      </c>
      <c r="S160" s="169">
        <v>0</v>
      </c>
      <c r="T160" s="170">
        <f>S160*H160</f>
        <v>0</v>
      </c>
      <c r="AR160" s="24" t="s">
        <v>207</v>
      </c>
      <c r="AT160" s="24" t="s">
        <v>452</v>
      </c>
      <c r="AU160" s="24" t="s">
        <v>90</v>
      </c>
      <c r="AY160" s="24" t="s">
        <v>170</v>
      </c>
      <c r="BE160" s="171">
        <f>IF(N160="základní",J160,0)</f>
        <v>7820.58</v>
      </c>
      <c r="BF160" s="171">
        <f>IF(N160="snížená",J160,0)</f>
        <v>0</v>
      </c>
      <c r="BG160" s="171">
        <f>IF(N160="zákl. přenesená",J160,0)</f>
        <v>0</v>
      </c>
      <c r="BH160" s="171">
        <f>IF(N160="sníž. přenesená",J160,0)</f>
        <v>0</v>
      </c>
      <c r="BI160" s="171">
        <f>IF(N160="nulová",J160,0)</f>
        <v>0</v>
      </c>
      <c r="BJ160" s="24" t="s">
        <v>87</v>
      </c>
      <c r="BK160" s="171">
        <f>ROUND(I160*H160,2)</f>
        <v>7820.58</v>
      </c>
      <c r="BL160" s="24" t="s">
        <v>190</v>
      </c>
      <c r="BM160" s="24" t="s">
        <v>802</v>
      </c>
    </row>
    <row r="161" spans="2:65" s="12" customFormat="1" ht="13.5">
      <c r="B161" s="172"/>
      <c r="D161" s="173" t="s">
        <v>180</v>
      </c>
      <c r="E161" s="174" t="s">
        <v>5</v>
      </c>
      <c r="F161" s="175" t="s">
        <v>803</v>
      </c>
      <c r="H161" s="176">
        <v>68.004999999999995</v>
      </c>
      <c r="L161" s="172"/>
      <c r="M161" s="177"/>
      <c r="N161" s="178"/>
      <c r="O161" s="178"/>
      <c r="P161" s="178"/>
      <c r="Q161" s="178"/>
      <c r="R161" s="178"/>
      <c r="S161" s="178"/>
      <c r="T161" s="179"/>
      <c r="AT161" s="174" t="s">
        <v>180</v>
      </c>
      <c r="AU161" s="174" t="s">
        <v>90</v>
      </c>
      <c r="AV161" s="12" t="s">
        <v>90</v>
      </c>
      <c r="AW161" s="12" t="s">
        <v>42</v>
      </c>
      <c r="AX161" s="12" t="s">
        <v>87</v>
      </c>
      <c r="AY161" s="174" t="s">
        <v>170</v>
      </c>
    </row>
    <row r="162" spans="2:65" s="1" customFormat="1" ht="16.5" customHeight="1">
      <c r="B162" s="160"/>
      <c r="C162" s="161" t="s">
        <v>451</v>
      </c>
      <c r="D162" s="161" t="s">
        <v>173</v>
      </c>
      <c r="E162" s="162" t="s">
        <v>804</v>
      </c>
      <c r="F162" s="163" t="s">
        <v>805</v>
      </c>
      <c r="G162" s="164" t="s">
        <v>618</v>
      </c>
      <c r="H162" s="165">
        <v>67</v>
      </c>
      <c r="I162" s="166">
        <v>623</v>
      </c>
      <c r="J162" s="166">
        <f>ROUND(I162*H162,2)</f>
        <v>41741</v>
      </c>
      <c r="K162" s="163" t="s">
        <v>177</v>
      </c>
      <c r="L162" s="39"/>
      <c r="M162" s="167" t="s">
        <v>5</v>
      </c>
      <c r="N162" s="168" t="s">
        <v>50</v>
      </c>
      <c r="O162" s="169">
        <v>0.82799999999999996</v>
      </c>
      <c r="P162" s="169">
        <f>O162*H162</f>
        <v>55.475999999999999</v>
      </c>
      <c r="Q162" s="169">
        <v>1E-4</v>
      </c>
      <c r="R162" s="169">
        <f>Q162*H162</f>
        <v>6.7000000000000002E-3</v>
      </c>
      <c r="S162" s="169">
        <v>0</v>
      </c>
      <c r="T162" s="170">
        <f>S162*H162</f>
        <v>0</v>
      </c>
      <c r="AR162" s="24" t="s">
        <v>190</v>
      </c>
      <c r="AT162" s="24" t="s">
        <v>173</v>
      </c>
      <c r="AU162" s="24" t="s">
        <v>90</v>
      </c>
      <c r="AY162" s="24" t="s">
        <v>170</v>
      </c>
      <c r="BE162" s="171">
        <f>IF(N162="základní",J162,0)</f>
        <v>41741</v>
      </c>
      <c r="BF162" s="171">
        <f>IF(N162="snížená",J162,0)</f>
        <v>0</v>
      </c>
      <c r="BG162" s="171">
        <f>IF(N162="zákl. přenesená",J162,0)</f>
        <v>0</v>
      </c>
      <c r="BH162" s="171">
        <f>IF(N162="sníž. přenesená",J162,0)</f>
        <v>0</v>
      </c>
      <c r="BI162" s="171">
        <f>IF(N162="nulová",J162,0)</f>
        <v>0</v>
      </c>
      <c r="BJ162" s="24" t="s">
        <v>87</v>
      </c>
      <c r="BK162" s="171">
        <f>ROUND(I162*H162,2)</f>
        <v>41741</v>
      </c>
      <c r="BL162" s="24" t="s">
        <v>190</v>
      </c>
      <c r="BM162" s="24" t="s">
        <v>806</v>
      </c>
    </row>
    <row r="163" spans="2:65" s="12" customFormat="1" ht="13.5">
      <c r="B163" s="172"/>
      <c r="D163" s="173" t="s">
        <v>180</v>
      </c>
      <c r="E163" s="174" t="s">
        <v>5</v>
      </c>
      <c r="F163" s="175" t="s">
        <v>627</v>
      </c>
      <c r="H163" s="176">
        <v>67</v>
      </c>
      <c r="L163" s="172"/>
      <c r="M163" s="177"/>
      <c r="N163" s="178"/>
      <c r="O163" s="178"/>
      <c r="P163" s="178"/>
      <c r="Q163" s="178"/>
      <c r="R163" s="178"/>
      <c r="S163" s="178"/>
      <c r="T163" s="179"/>
      <c r="AT163" s="174" t="s">
        <v>180</v>
      </c>
      <c r="AU163" s="174" t="s">
        <v>90</v>
      </c>
      <c r="AV163" s="12" t="s">
        <v>90</v>
      </c>
      <c r="AW163" s="12" t="s">
        <v>42</v>
      </c>
      <c r="AX163" s="12" t="s">
        <v>87</v>
      </c>
      <c r="AY163" s="174" t="s">
        <v>170</v>
      </c>
    </row>
    <row r="164" spans="2:65" s="1" customFormat="1" ht="25.5" customHeight="1">
      <c r="B164" s="160"/>
      <c r="C164" s="161" t="s">
        <v>457</v>
      </c>
      <c r="D164" s="161" t="s">
        <v>173</v>
      </c>
      <c r="E164" s="162" t="s">
        <v>807</v>
      </c>
      <c r="F164" s="163" t="s">
        <v>808</v>
      </c>
      <c r="G164" s="164" t="s">
        <v>487</v>
      </c>
      <c r="H164" s="165">
        <v>67</v>
      </c>
      <c r="I164" s="166">
        <v>1110</v>
      </c>
      <c r="J164" s="166">
        <f>ROUND(I164*H164,2)</f>
        <v>74370</v>
      </c>
      <c r="K164" s="163" t="s">
        <v>177</v>
      </c>
      <c r="L164" s="39"/>
      <c r="M164" s="167" t="s">
        <v>5</v>
      </c>
      <c r="N164" s="168" t="s">
        <v>50</v>
      </c>
      <c r="O164" s="169">
        <v>0.5</v>
      </c>
      <c r="P164" s="169">
        <f>O164*H164</f>
        <v>33.5</v>
      </c>
      <c r="Q164" s="169">
        <v>3.9059999999999997E-2</v>
      </c>
      <c r="R164" s="169">
        <f>Q164*H164</f>
        <v>2.6170199999999997</v>
      </c>
      <c r="S164" s="169">
        <v>0</v>
      </c>
      <c r="T164" s="170">
        <f>S164*H164</f>
        <v>0</v>
      </c>
      <c r="AR164" s="24" t="s">
        <v>190</v>
      </c>
      <c r="AT164" s="24" t="s">
        <v>173</v>
      </c>
      <c r="AU164" s="24" t="s">
        <v>90</v>
      </c>
      <c r="AY164" s="24" t="s">
        <v>170</v>
      </c>
      <c r="BE164" s="171">
        <f>IF(N164="základní",J164,0)</f>
        <v>74370</v>
      </c>
      <c r="BF164" s="171">
        <f>IF(N164="snížená",J164,0)</f>
        <v>0</v>
      </c>
      <c r="BG164" s="171">
        <f>IF(N164="zákl. přenesená",J164,0)</f>
        <v>0</v>
      </c>
      <c r="BH164" s="171">
        <f>IF(N164="sníž. přenesená",J164,0)</f>
        <v>0</v>
      </c>
      <c r="BI164" s="171">
        <f>IF(N164="nulová",J164,0)</f>
        <v>0</v>
      </c>
      <c r="BJ164" s="24" t="s">
        <v>87</v>
      </c>
      <c r="BK164" s="171">
        <f>ROUND(I164*H164,2)</f>
        <v>74370</v>
      </c>
      <c r="BL164" s="24" t="s">
        <v>190</v>
      </c>
      <c r="BM164" s="24" t="s">
        <v>809</v>
      </c>
    </row>
    <row r="165" spans="2:65" s="12" customFormat="1" ht="13.5">
      <c r="B165" s="172"/>
      <c r="D165" s="173" t="s">
        <v>180</v>
      </c>
      <c r="E165" s="174" t="s">
        <v>5</v>
      </c>
      <c r="F165" s="175" t="s">
        <v>627</v>
      </c>
      <c r="H165" s="176">
        <v>67</v>
      </c>
      <c r="L165" s="172"/>
      <c r="M165" s="177"/>
      <c r="N165" s="178"/>
      <c r="O165" s="178"/>
      <c r="P165" s="178"/>
      <c r="Q165" s="178"/>
      <c r="R165" s="178"/>
      <c r="S165" s="178"/>
      <c r="T165" s="179"/>
      <c r="AT165" s="174" t="s">
        <v>180</v>
      </c>
      <c r="AU165" s="174" t="s">
        <v>90</v>
      </c>
      <c r="AV165" s="12" t="s">
        <v>90</v>
      </c>
      <c r="AW165" s="12" t="s">
        <v>42</v>
      </c>
      <c r="AX165" s="12" t="s">
        <v>87</v>
      </c>
      <c r="AY165" s="174" t="s">
        <v>170</v>
      </c>
    </row>
    <row r="166" spans="2:65" s="1" customFormat="1" ht="25.5" customHeight="1">
      <c r="B166" s="160"/>
      <c r="C166" s="161" t="s">
        <v>462</v>
      </c>
      <c r="D166" s="161" t="s">
        <v>173</v>
      </c>
      <c r="E166" s="162" t="s">
        <v>810</v>
      </c>
      <c r="F166" s="163" t="s">
        <v>811</v>
      </c>
      <c r="G166" s="164" t="s">
        <v>487</v>
      </c>
      <c r="H166" s="165">
        <v>67</v>
      </c>
      <c r="I166" s="166">
        <v>658</v>
      </c>
      <c r="J166" s="166">
        <f>ROUND(I166*H166,2)</f>
        <v>44086</v>
      </c>
      <c r="K166" s="163" t="s">
        <v>177</v>
      </c>
      <c r="L166" s="39"/>
      <c r="M166" s="167" t="s">
        <v>5</v>
      </c>
      <c r="N166" s="168" t="s">
        <v>50</v>
      </c>
      <c r="O166" s="169">
        <v>0.16600000000000001</v>
      </c>
      <c r="P166" s="169">
        <f>O166*H166</f>
        <v>11.122</v>
      </c>
      <c r="Q166" s="169">
        <v>6.1999999999999998E-3</v>
      </c>
      <c r="R166" s="169">
        <f>Q166*H166</f>
        <v>0.41539999999999999</v>
      </c>
      <c r="S166" s="169">
        <v>0</v>
      </c>
      <c r="T166" s="170">
        <f>S166*H166</f>
        <v>0</v>
      </c>
      <c r="AR166" s="24" t="s">
        <v>190</v>
      </c>
      <c r="AT166" s="24" t="s">
        <v>173</v>
      </c>
      <c r="AU166" s="24" t="s">
        <v>90</v>
      </c>
      <c r="AY166" s="24" t="s">
        <v>170</v>
      </c>
      <c r="BE166" s="171">
        <f>IF(N166="základní",J166,0)</f>
        <v>44086</v>
      </c>
      <c r="BF166" s="171">
        <f>IF(N166="snížená",J166,0)</f>
        <v>0</v>
      </c>
      <c r="BG166" s="171">
        <f>IF(N166="zákl. přenesená",J166,0)</f>
        <v>0</v>
      </c>
      <c r="BH166" s="171">
        <f>IF(N166="sníž. přenesená",J166,0)</f>
        <v>0</v>
      </c>
      <c r="BI166" s="171">
        <f>IF(N166="nulová",J166,0)</f>
        <v>0</v>
      </c>
      <c r="BJ166" s="24" t="s">
        <v>87</v>
      </c>
      <c r="BK166" s="171">
        <f>ROUND(I166*H166,2)</f>
        <v>44086</v>
      </c>
      <c r="BL166" s="24" t="s">
        <v>190</v>
      </c>
      <c r="BM166" s="24" t="s">
        <v>812</v>
      </c>
    </row>
    <row r="167" spans="2:65" s="12" customFormat="1" ht="13.5">
      <c r="B167" s="172"/>
      <c r="D167" s="173" t="s">
        <v>180</v>
      </c>
      <c r="E167" s="174" t="s">
        <v>5</v>
      </c>
      <c r="F167" s="175" t="s">
        <v>627</v>
      </c>
      <c r="H167" s="176">
        <v>67</v>
      </c>
      <c r="L167" s="172"/>
      <c r="M167" s="177"/>
      <c r="N167" s="178"/>
      <c r="O167" s="178"/>
      <c r="P167" s="178"/>
      <c r="Q167" s="178"/>
      <c r="R167" s="178"/>
      <c r="S167" s="178"/>
      <c r="T167" s="179"/>
      <c r="AT167" s="174" t="s">
        <v>180</v>
      </c>
      <c r="AU167" s="174" t="s">
        <v>90</v>
      </c>
      <c r="AV167" s="12" t="s">
        <v>90</v>
      </c>
      <c r="AW167" s="12" t="s">
        <v>42</v>
      </c>
      <c r="AX167" s="12" t="s">
        <v>87</v>
      </c>
      <c r="AY167" s="174" t="s">
        <v>170</v>
      </c>
    </row>
    <row r="168" spans="2:65" s="1" customFormat="1" ht="38.25" customHeight="1">
      <c r="B168" s="160"/>
      <c r="C168" s="161" t="s">
        <v>466</v>
      </c>
      <c r="D168" s="161" t="s">
        <v>173</v>
      </c>
      <c r="E168" s="162" t="s">
        <v>813</v>
      </c>
      <c r="F168" s="163" t="s">
        <v>814</v>
      </c>
      <c r="G168" s="164" t="s">
        <v>487</v>
      </c>
      <c r="H168" s="165">
        <v>67</v>
      </c>
      <c r="I168" s="166">
        <v>47.4</v>
      </c>
      <c r="J168" s="166">
        <f>ROUND(I168*H168,2)</f>
        <v>3175.8</v>
      </c>
      <c r="K168" s="163" t="s">
        <v>177</v>
      </c>
      <c r="L168" s="39"/>
      <c r="M168" s="167" t="s">
        <v>5</v>
      </c>
      <c r="N168" s="168" t="s">
        <v>50</v>
      </c>
      <c r="O168" s="169">
        <v>0.16700000000000001</v>
      </c>
      <c r="P168" s="169">
        <f>O168*H168</f>
        <v>11.189</v>
      </c>
      <c r="Q168" s="169">
        <v>0</v>
      </c>
      <c r="R168" s="169">
        <f>Q168*H168</f>
        <v>0</v>
      </c>
      <c r="S168" s="169">
        <v>0</v>
      </c>
      <c r="T168" s="170">
        <f>S168*H168</f>
        <v>0</v>
      </c>
      <c r="AR168" s="24" t="s">
        <v>190</v>
      </c>
      <c r="AT168" s="24" t="s">
        <v>173</v>
      </c>
      <c r="AU168" s="24" t="s">
        <v>90</v>
      </c>
      <c r="AY168" s="24" t="s">
        <v>170</v>
      </c>
      <c r="BE168" s="171">
        <f>IF(N168="základní",J168,0)</f>
        <v>3175.8</v>
      </c>
      <c r="BF168" s="171">
        <f>IF(N168="snížená",J168,0)</f>
        <v>0</v>
      </c>
      <c r="BG168" s="171">
        <f>IF(N168="zákl. přenesená",J168,0)</f>
        <v>0</v>
      </c>
      <c r="BH168" s="171">
        <f>IF(N168="sníž. přenesená",J168,0)</f>
        <v>0</v>
      </c>
      <c r="BI168" s="171">
        <f>IF(N168="nulová",J168,0)</f>
        <v>0</v>
      </c>
      <c r="BJ168" s="24" t="s">
        <v>87</v>
      </c>
      <c r="BK168" s="171">
        <f>ROUND(I168*H168,2)</f>
        <v>3175.8</v>
      </c>
      <c r="BL168" s="24" t="s">
        <v>190</v>
      </c>
      <c r="BM168" s="24" t="s">
        <v>815</v>
      </c>
    </row>
    <row r="169" spans="2:65" s="12" customFormat="1" ht="13.5">
      <c r="B169" s="172"/>
      <c r="D169" s="173" t="s">
        <v>180</v>
      </c>
      <c r="E169" s="174" t="s">
        <v>5</v>
      </c>
      <c r="F169" s="175" t="s">
        <v>627</v>
      </c>
      <c r="H169" s="176">
        <v>67</v>
      </c>
      <c r="L169" s="172"/>
      <c r="M169" s="177"/>
      <c r="N169" s="178"/>
      <c r="O169" s="178"/>
      <c r="P169" s="178"/>
      <c r="Q169" s="178"/>
      <c r="R169" s="178"/>
      <c r="S169" s="178"/>
      <c r="T169" s="179"/>
      <c r="AT169" s="174" t="s">
        <v>180</v>
      </c>
      <c r="AU169" s="174" t="s">
        <v>90</v>
      </c>
      <c r="AV169" s="12" t="s">
        <v>90</v>
      </c>
      <c r="AW169" s="12" t="s">
        <v>42</v>
      </c>
      <c r="AX169" s="12" t="s">
        <v>87</v>
      </c>
      <c r="AY169" s="174" t="s">
        <v>170</v>
      </c>
    </row>
    <row r="170" spans="2:65" s="1" customFormat="1" ht="25.5" customHeight="1">
      <c r="B170" s="160"/>
      <c r="C170" s="161" t="s">
        <v>473</v>
      </c>
      <c r="D170" s="161" t="s">
        <v>173</v>
      </c>
      <c r="E170" s="162" t="s">
        <v>816</v>
      </c>
      <c r="F170" s="163" t="s">
        <v>817</v>
      </c>
      <c r="G170" s="164" t="s">
        <v>487</v>
      </c>
      <c r="H170" s="165">
        <v>67</v>
      </c>
      <c r="I170" s="166">
        <v>2720</v>
      </c>
      <c r="J170" s="166">
        <f>ROUND(I170*H170,2)</f>
        <v>182240</v>
      </c>
      <c r="K170" s="163" t="s">
        <v>177</v>
      </c>
      <c r="L170" s="39"/>
      <c r="M170" s="167" t="s">
        <v>5</v>
      </c>
      <c r="N170" s="168" t="s">
        <v>50</v>
      </c>
      <c r="O170" s="169">
        <v>0.33300000000000002</v>
      </c>
      <c r="P170" s="169">
        <f>O170*H170</f>
        <v>22.311</v>
      </c>
      <c r="Q170" s="169">
        <v>2.929E-2</v>
      </c>
      <c r="R170" s="169">
        <f>Q170*H170</f>
        <v>1.9624299999999999</v>
      </c>
      <c r="S170" s="169">
        <v>0</v>
      </c>
      <c r="T170" s="170">
        <f>S170*H170</f>
        <v>0</v>
      </c>
      <c r="AR170" s="24" t="s">
        <v>190</v>
      </c>
      <c r="AT170" s="24" t="s">
        <v>173</v>
      </c>
      <c r="AU170" s="24" t="s">
        <v>90</v>
      </c>
      <c r="AY170" s="24" t="s">
        <v>170</v>
      </c>
      <c r="BE170" s="171">
        <f>IF(N170="základní",J170,0)</f>
        <v>182240</v>
      </c>
      <c r="BF170" s="171">
        <f>IF(N170="snížená",J170,0)</f>
        <v>0</v>
      </c>
      <c r="BG170" s="171">
        <f>IF(N170="zákl. přenesená",J170,0)</f>
        <v>0</v>
      </c>
      <c r="BH170" s="171">
        <f>IF(N170="sníž. přenesená",J170,0)</f>
        <v>0</v>
      </c>
      <c r="BI170" s="171">
        <f>IF(N170="nulová",J170,0)</f>
        <v>0</v>
      </c>
      <c r="BJ170" s="24" t="s">
        <v>87</v>
      </c>
      <c r="BK170" s="171">
        <f>ROUND(I170*H170,2)</f>
        <v>182240</v>
      </c>
      <c r="BL170" s="24" t="s">
        <v>190</v>
      </c>
      <c r="BM170" s="24" t="s">
        <v>818</v>
      </c>
    </row>
    <row r="171" spans="2:65" s="12" customFormat="1" ht="13.5">
      <c r="B171" s="172"/>
      <c r="D171" s="173" t="s">
        <v>180</v>
      </c>
      <c r="E171" s="174" t="s">
        <v>5</v>
      </c>
      <c r="F171" s="175" t="s">
        <v>627</v>
      </c>
      <c r="H171" s="176">
        <v>67</v>
      </c>
      <c r="L171" s="172"/>
      <c r="M171" s="177"/>
      <c r="N171" s="178"/>
      <c r="O171" s="178"/>
      <c r="P171" s="178"/>
      <c r="Q171" s="178"/>
      <c r="R171" s="178"/>
      <c r="S171" s="178"/>
      <c r="T171" s="179"/>
      <c r="AT171" s="174" t="s">
        <v>180</v>
      </c>
      <c r="AU171" s="174" t="s">
        <v>90</v>
      </c>
      <c r="AV171" s="12" t="s">
        <v>90</v>
      </c>
      <c r="AW171" s="12" t="s">
        <v>42</v>
      </c>
      <c r="AX171" s="12" t="s">
        <v>87</v>
      </c>
      <c r="AY171" s="174" t="s">
        <v>170</v>
      </c>
    </row>
    <row r="172" spans="2:65" s="1" customFormat="1" ht="16.5" customHeight="1">
      <c r="B172" s="160"/>
      <c r="C172" s="161" t="s">
        <v>479</v>
      </c>
      <c r="D172" s="161" t="s">
        <v>173</v>
      </c>
      <c r="E172" s="162" t="s">
        <v>688</v>
      </c>
      <c r="F172" s="163" t="s">
        <v>689</v>
      </c>
      <c r="G172" s="164" t="s">
        <v>282</v>
      </c>
      <c r="H172" s="165">
        <v>507.63</v>
      </c>
      <c r="I172" s="166">
        <v>11.5</v>
      </c>
      <c r="J172" s="166">
        <f>ROUND(I172*H172,2)</f>
        <v>5837.75</v>
      </c>
      <c r="K172" s="163" t="s">
        <v>177</v>
      </c>
      <c r="L172" s="39"/>
      <c r="M172" s="167" t="s">
        <v>5</v>
      </c>
      <c r="N172" s="168" t="s">
        <v>50</v>
      </c>
      <c r="O172" s="169">
        <v>2.5000000000000001E-2</v>
      </c>
      <c r="P172" s="169">
        <f>O172*H172</f>
        <v>12.690750000000001</v>
      </c>
      <c r="Q172" s="169">
        <v>9.0000000000000006E-5</v>
      </c>
      <c r="R172" s="169">
        <f>Q172*H172</f>
        <v>4.5686700000000004E-2</v>
      </c>
      <c r="S172" s="169">
        <v>0</v>
      </c>
      <c r="T172" s="170">
        <f>S172*H172</f>
        <v>0</v>
      </c>
      <c r="AR172" s="24" t="s">
        <v>190</v>
      </c>
      <c r="AT172" s="24" t="s">
        <v>173</v>
      </c>
      <c r="AU172" s="24" t="s">
        <v>90</v>
      </c>
      <c r="AY172" s="24" t="s">
        <v>170</v>
      </c>
      <c r="BE172" s="171">
        <f>IF(N172="základní",J172,0)</f>
        <v>5837.75</v>
      </c>
      <c r="BF172" s="171">
        <f>IF(N172="snížená",J172,0)</f>
        <v>0</v>
      </c>
      <c r="BG172" s="171">
        <f>IF(N172="zákl. přenesená",J172,0)</f>
        <v>0</v>
      </c>
      <c r="BH172" s="171">
        <f>IF(N172="sníž. přenesená",J172,0)</f>
        <v>0</v>
      </c>
      <c r="BI172" s="171">
        <f>IF(N172="nulová",J172,0)</f>
        <v>0</v>
      </c>
      <c r="BJ172" s="24" t="s">
        <v>87</v>
      </c>
      <c r="BK172" s="171">
        <f>ROUND(I172*H172,2)</f>
        <v>5837.75</v>
      </c>
      <c r="BL172" s="24" t="s">
        <v>190</v>
      </c>
      <c r="BM172" s="24" t="s">
        <v>819</v>
      </c>
    </row>
    <row r="173" spans="2:65" s="12" customFormat="1" ht="13.5">
      <c r="B173" s="172"/>
      <c r="D173" s="173" t="s">
        <v>180</v>
      </c>
      <c r="E173" s="174" t="s">
        <v>5</v>
      </c>
      <c r="F173" s="175" t="s">
        <v>796</v>
      </c>
      <c r="H173" s="176">
        <v>507.63</v>
      </c>
      <c r="L173" s="172"/>
      <c r="M173" s="177"/>
      <c r="N173" s="178"/>
      <c r="O173" s="178"/>
      <c r="P173" s="178"/>
      <c r="Q173" s="178"/>
      <c r="R173" s="178"/>
      <c r="S173" s="178"/>
      <c r="T173" s="179"/>
      <c r="AT173" s="174" t="s">
        <v>180</v>
      </c>
      <c r="AU173" s="174" t="s">
        <v>90</v>
      </c>
      <c r="AV173" s="12" t="s">
        <v>90</v>
      </c>
      <c r="AW173" s="12" t="s">
        <v>42</v>
      </c>
      <c r="AX173" s="12" t="s">
        <v>87</v>
      </c>
      <c r="AY173" s="174" t="s">
        <v>170</v>
      </c>
    </row>
    <row r="174" spans="2:65" s="11" customFormat="1" ht="29.85" customHeight="1">
      <c r="B174" s="148"/>
      <c r="D174" s="149" t="s">
        <v>78</v>
      </c>
      <c r="E174" s="158" t="s">
        <v>211</v>
      </c>
      <c r="F174" s="158" t="s">
        <v>696</v>
      </c>
      <c r="J174" s="159">
        <f>BK174</f>
        <v>24250.23</v>
      </c>
      <c r="L174" s="148"/>
      <c r="M174" s="152"/>
      <c r="N174" s="153"/>
      <c r="O174" s="153"/>
      <c r="P174" s="154">
        <f>SUM(P175:P180)</f>
        <v>54.873180000000005</v>
      </c>
      <c r="Q174" s="153"/>
      <c r="R174" s="154">
        <f>SUM(R175:R180)</f>
        <v>5.2435599999999992E-2</v>
      </c>
      <c r="S174" s="153"/>
      <c r="T174" s="155">
        <f>SUM(T175:T180)</f>
        <v>0</v>
      </c>
      <c r="AR174" s="149" t="s">
        <v>87</v>
      </c>
      <c r="AT174" s="156" t="s">
        <v>78</v>
      </c>
      <c r="AU174" s="156" t="s">
        <v>87</v>
      </c>
      <c r="AY174" s="149" t="s">
        <v>170</v>
      </c>
      <c r="BK174" s="157">
        <f>SUM(BK175:BK180)</f>
        <v>24250.23</v>
      </c>
    </row>
    <row r="175" spans="2:65" s="1" customFormat="1" ht="38.25" customHeight="1">
      <c r="B175" s="160"/>
      <c r="C175" s="161" t="s">
        <v>484</v>
      </c>
      <c r="D175" s="161" t="s">
        <v>173</v>
      </c>
      <c r="E175" s="162" t="s">
        <v>698</v>
      </c>
      <c r="F175" s="163" t="s">
        <v>699</v>
      </c>
      <c r="G175" s="164" t="s">
        <v>282</v>
      </c>
      <c r="H175" s="165">
        <v>85.96</v>
      </c>
      <c r="I175" s="166">
        <v>88.4</v>
      </c>
      <c r="J175" s="166">
        <f>ROUND(I175*H175,2)</f>
        <v>7598.86</v>
      </c>
      <c r="K175" s="163" t="s">
        <v>177</v>
      </c>
      <c r="L175" s="39"/>
      <c r="M175" s="167" t="s">
        <v>5</v>
      </c>
      <c r="N175" s="168" t="s">
        <v>50</v>
      </c>
      <c r="O175" s="169">
        <v>0.186</v>
      </c>
      <c r="P175" s="169">
        <f>O175*H175</f>
        <v>15.988559999999998</v>
      </c>
      <c r="Q175" s="169">
        <v>6.0999999999999997E-4</v>
      </c>
      <c r="R175" s="169">
        <f>Q175*H175</f>
        <v>5.2435599999999992E-2</v>
      </c>
      <c r="S175" s="169">
        <v>0</v>
      </c>
      <c r="T175" s="170">
        <f>S175*H175</f>
        <v>0</v>
      </c>
      <c r="AR175" s="24" t="s">
        <v>190</v>
      </c>
      <c r="AT175" s="24" t="s">
        <v>173</v>
      </c>
      <c r="AU175" s="24" t="s">
        <v>90</v>
      </c>
      <c r="AY175" s="24" t="s">
        <v>170</v>
      </c>
      <c r="BE175" s="171">
        <f>IF(N175="základní",J175,0)</f>
        <v>7598.86</v>
      </c>
      <c r="BF175" s="171">
        <f>IF(N175="snížená",J175,0)</f>
        <v>0</v>
      </c>
      <c r="BG175" s="171">
        <f>IF(N175="zákl. přenesená",J175,0)</f>
        <v>0</v>
      </c>
      <c r="BH175" s="171">
        <f>IF(N175="sníž. přenesená",J175,0)</f>
        <v>0</v>
      </c>
      <c r="BI175" s="171">
        <f>IF(N175="nulová",J175,0)</f>
        <v>0</v>
      </c>
      <c r="BJ175" s="24" t="s">
        <v>87</v>
      </c>
      <c r="BK175" s="171">
        <f>ROUND(I175*H175,2)</f>
        <v>7598.86</v>
      </c>
      <c r="BL175" s="24" t="s">
        <v>190</v>
      </c>
      <c r="BM175" s="24" t="s">
        <v>820</v>
      </c>
    </row>
    <row r="176" spans="2:65" s="12" customFormat="1" ht="13.5">
      <c r="B176" s="172"/>
      <c r="D176" s="173" t="s">
        <v>180</v>
      </c>
      <c r="E176" s="174" t="s">
        <v>5</v>
      </c>
      <c r="F176" s="175" t="s">
        <v>821</v>
      </c>
      <c r="H176" s="176">
        <v>85.96</v>
      </c>
      <c r="L176" s="172"/>
      <c r="M176" s="177"/>
      <c r="N176" s="178"/>
      <c r="O176" s="178"/>
      <c r="P176" s="178"/>
      <c r="Q176" s="178"/>
      <c r="R176" s="178"/>
      <c r="S176" s="178"/>
      <c r="T176" s="179"/>
      <c r="AT176" s="174" t="s">
        <v>180</v>
      </c>
      <c r="AU176" s="174" t="s">
        <v>90</v>
      </c>
      <c r="AV176" s="12" t="s">
        <v>90</v>
      </c>
      <c r="AW176" s="12" t="s">
        <v>42</v>
      </c>
      <c r="AX176" s="12" t="s">
        <v>87</v>
      </c>
      <c r="AY176" s="174" t="s">
        <v>170</v>
      </c>
    </row>
    <row r="177" spans="2:65" s="1" customFormat="1" ht="25.5" customHeight="1">
      <c r="B177" s="160"/>
      <c r="C177" s="161" t="s">
        <v>490</v>
      </c>
      <c r="D177" s="161" t="s">
        <v>173</v>
      </c>
      <c r="E177" s="162" t="s">
        <v>703</v>
      </c>
      <c r="F177" s="163" t="s">
        <v>704</v>
      </c>
      <c r="G177" s="164" t="s">
        <v>282</v>
      </c>
      <c r="H177" s="165">
        <v>85.96</v>
      </c>
      <c r="I177" s="166">
        <v>74.3</v>
      </c>
      <c r="J177" s="166">
        <f>ROUND(I177*H177,2)</f>
        <v>6386.83</v>
      </c>
      <c r="K177" s="163" t="s">
        <v>177</v>
      </c>
      <c r="L177" s="39"/>
      <c r="M177" s="167" t="s">
        <v>5</v>
      </c>
      <c r="N177" s="168" t="s">
        <v>50</v>
      </c>
      <c r="O177" s="169">
        <v>0.19600000000000001</v>
      </c>
      <c r="P177" s="169">
        <f>O177*H177</f>
        <v>16.84816</v>
      </c>
      <c r="Q177" s="169">
        <v>0</v>
      </c>
      <c r="R177" s="169">
        <f>Q177*H177</f>
        <v>0</v>
      </c>
      <c r="S177" s="169">
        <v>0</v>
      </c>
      <c r="T177" s="170">
        <f>S177*H177</f>
        <v>0</v>
      </c>
      <c r="AR177" s="24" t="s">
        <v>190</v>
      </c>
      <c r="AT177" s="24" t="s">
        <v>173</v>
      </c>
      <c r="AU177" s="24" t="s">
        <v>90</v>
      </c>
      <c r="AY177" s="24" t="s">
        <v>170</v>
      </c>
      <c r="BE177" s="171">
        <f>IF(N177="základní",J177,0)</f>
        <v>6386.83</v>
      </c>
      <c r="BF177" s="171">
        <f>IF(N177="snížená",J177,0)</f>
        <v>0</v>
      </c>
      <c r="BG177" s="171">
        <f>IF(N177="zákl. přenesená",J177,0)</f>
        <v>0</v>
      </c>
      <c r="BH177" s="171">
        <f>IF(N177="sníž. přenesená",J177,0)</f>
        <v>0</v>
      </c>
      <c r="BI177" s="171">
        <f>IF(N177="nulová",J177,0)</f>
        <v>0</v>
      </c>
      <c r="BJ177" s="24" t="s">
        <v>87</v>
      </c>
      <c r="BK177" s="171">
        <f>ROUND(I177*H177,2)</f>
        <v>6386.83</v>
      </c>
      <c r="BL177" s="24" t="s">
        <v>190</v>
      </c>
      <c r="BM177" s="24" t="s">
        <v>822</v>
      </c>
    </row>
    <row r="178" spans="2:65" s="12" customFormat="1" ht="13.5">
      <c r="B178" s="172"/>
      <c r="D178" s="173" t="s">
        <v>180</v>
      </c>
      <c r="E178" s="174" t="s">
        <v>5</v>
      </c>
      <c r="F178" s="175" t="s">
        <v>821</v>
      </c>
      <c r="H178" s="176">
        <v>85.96</v>
      </c>
      <c r="L178" s="172"/>
      <c r="M178" s="177"/>
      <c r="N178" s="178"/>
      <c r="O178" s="178"/>
      <c r="P178" s="178"/>
      <c r="Q178" s="178"/>
      <c r="R178" s="178"/>
      <c r="S178" s="178"/>
      <c r="T178" s="179"/>
      <c r="AT178" s="174" t="s">
        <v>180</v>
      </c>
      <c r="AU178" s="174" t="s">
        <v>90</v>
      </c>
      <c r="AV178" s="12" t="s">
        <v>90</v>
      </c>
      <c r="AW178" s="12" t="s">
        <v>42</v>
      </c>
      <c r="AX178" s="12" t="s">
        <v>87</v>
      </c>
      <c r="AY178" s="174" t="s">
        <v>170</v>
      </c>
    </row>
    <row r="179" spans="2:65" s="1" customFormat="1" ht="25.5" customHeight="1">
      <c r="B179" s="160"/>
      <c r="C179" s="161" t="s">
        <v>144</v>
      </c>
      <c r="D179" s="161" t="s">
        <v>173</v>
      </c>
      <c r="E179" s="162" t="s">
        <v>707</v>
      </c>
      <c r="F179" s="163" t="s">
        <v>708</v>
      </c>
      <c r="G179" s="164" t="s">
        <v>282</v>
      </c>
      <c r="H179" s="165">
        <v>71.78</v>
      </c>
      <c r="I179" s="166">
        <v>143</v>
      </c>
      <c r="J179" s="166">
        <f>ROUND(I179*H179,2)</f>
        <v>10264.540000000001</v>
      </c>
      <c r="K179" s="163" t="s">
        <v>177</v>
      </c>
      <c r="L179" s="39"/>
      <c r="M179" s="167" t="s">
        <v>5</v>
      </c>
      <c r="N179" s="168" t="s">
        <v>50</v>
      </c>
      <c r="O179" s="169">
        <v>0.307</v>
      </c>
      <c r="P179" s="169">
        <f>O179*H179</f>
        <v>22.036460000000002</v>
      </c>
      <c r="Q179" s="169">
        <v>0</v>
      </c>
      <c r="R179" s="169">
        <f>Q179*H179</f>
        <v>0</v>
      </c>
      <c r="S179" s="169">
        <v>0</v>
      </c>
      <c r="T179" s="170">
        <f>S179*H179</f>
        <v>0</v>
      </c>
      <c r="AR179" s="24" t="s">
        <v>190</v>
      </c>
      <c r="AT179" s="24" t="s">
        <v>173</v>
      </c>
      <c r="AU179" s="24" t="s">
        <v>90</v>
      </c>
      <c r="AY179" s="24" t="s">
        <v>170</v>
      </c>
      <c r="BE179" s="171">
        <f>IF(N179="základní",J179,0)</f>
        <v>10264.540000000001</v>
      </c>
      <c r="BF179" s="171">
        <f>IF(N179="snížená",J179,0)</f>
        <v>0</v>
      </c>
      <c r="BG179" s="171">
        <f>IF(N179="zákl. přenesená",J179,0)</f>
        <v>0</v>
      </c>
      <c r="BH179" s="171">
        <f>IF(N179="sníž. přenesená",J179,0)</f>
        <v>0</v>
      </c>
      <c r="BI179" s="171">
        <f>IF(N179="nulová",J179,0)</f>
        <v>0</v>
      </c>
      <c r="BJ179" s="24" t="s">
        <v>87</v>
      </c>
      <c r="BK179" s="171">
        <f>ROUND(I179*H179,2)</f>
        <v>10264.540000000001</v>
      </c>
      <c r="BL179" s="24" t="s">
        <v>190</v>
      </c>
      <c r="BM179" s="24" t="s">
        <v>823</v>
      </c>
    </row>
    <row r="180" spans="2:65" s="12" customFormat="1" ht="13.5">
      <c r="B180" s="172"/>
      <c r="D180" s="173" t="s">
        <v>180</v>
      </c>
      <c r="E180" s="174" t="s">
        <v>5</v>
      </c>
      <c r="F180" s="175" t="s">
        <v>824</v>
      </c>
      <c r="H180" s="176">
        <v>71.78</v>
      </c>
      <c r="L180" s="172"/>
      <c r="M180" s="177"/>
      <c r="N180" s="178"/>
      <c r="O180" s="178"/>
      <c r="P180" s="178"/>
      <c r="Q180" s="178"/>
      <c r="R180" s="178"/>
      <c r="S180" s="178"/>
      <c r="T180" s="179"/>
      <c r="AT180" s="174" t="s">
        <v>180</v>
      </c>
      <c r="AU180" s="174" t="s">
        <v>90</v>
      </c>
      <c r="AV180" s="12" t="s">
        <v>90</v>
      </c>
      <c r="AW180" s="12" t="s">
        <v>42</v>
      </c>
      <c r="AX180" s="12" t="s">
        <v>87</v>
      </c>
      <c r="AY180" s="174" t="s">
        <v>170</v>
      </c>
    </row>
    <row r="181" spans="2:65" s="11" customFormat="1" ht="29.85" customHeight="1">
      <c r="B181" s="148"/>
      <c r="D181" s="149" t="s">
        <v>78</v>
      </c>
      <c r="E181" s="158" t="s">
        <v>711</v>
      </c>
      <c r="F181" s="158" t="s">
        <v>712</v>
      </c>
      <c r="J181" s="159">
        <f>BK181</f>
        <v>9116.369999999999</v>
      </c>
      <c r="L181" s="148"/>
      <c r="M181" s="152"/>
      <c r="N181" s="153"/>
      <c r="O181" s="153"/>
      <c r="P181" s="154">
        <f>SUM(P182:P186)</f>
        <v>1.5181680000000002</v>
      </c>
      <c r="Q181" s="153"/>
      <c r="R181" s="154">
        <f>SUM(R182:R186)</f>
        <v>0</v>
      </c>
      <c r="S181" s="153"/>
      <c r="T181" s="155">
        <f>SUM(T182:T186)</f>
        <v>0</v>
      </c>
      <c r="AR181" s="149" t="s">
        <v>87</v>
      </c>
      <c r="AT181" s="156" t="s">
        <v>78</v>
      </c>
      <c r="AU181" s="156" t="s">
        <v>87</v>
      </c>
      <c r="AY181" s="149" t="s">
        <v>170</v>
      </c>
      <c r="BK181" s="157">
        <f>SUM(BK182:BK186)</f>
        <v>9116.369999999999</v>
      </c>
    </row>
    <row r="182" spans="2:65" s="1" customFormat="1" ht="25.5" customHeight="1">
      <c r="B182" s="160"/>
      <c r="C182" s="161" t="s">
        <v>499</v>
      </c>
      <c r="D182" s="161" t="s">
        <v>173</v>
      </c>
      <c r="E182" s="162" t="s">
        <v>714</v>
      </c>
      <c r="F182" s="163" t="s">
        <v>715</v>
      </c>
      <c r="G182" s="164" t="s">
        <v>422</v>
      </c>
      <c r="H182" s="165">
        <v>22.326000000000001</v>
      </c>
      <c r="I182" s="166">
        <v>39.799999999999997</v>
      </c>
      <c r="J182" s="166">
        <f>ROUND(I182*H182,2)</f>
        <v>888.57</v>
      </c>
      <c r="K182" s="163" t="s">
        <v>177</v>
      </c>
      <c r="L182" s="39"/>
      <c r="M182" s="167" t="s">
        <v>5</v>
      </c>
      <c r="N182" s="168" t="s">
        <v>50</v>
      </c>
      <c r="O182" s="169">
        <v>0.03</v>
      </c>
      <c r="P182" s="169">
        <f>O182*H182</f>
        <v>0.66978000000000004</v>
      </c>
      <c r="Q182" s="169">
        <v>0</v>
      </c>
      <c r="R182" s="169">
        <f>Q182*H182</f>
        <v>0</v>
      </c>
      <c r="S182" s="169">
        <v>0</v>
      </c>
      <c r="T182" s="170">
        <f>S182*H182</f>
        <v>0</v>
      </c>
      <c r="AR182" s="24" t="s">
        <v>190</v>
      </c>
      <c r="AT182" s="24" t="s">
        <v>173</v>
      </c>
      <c r="AU182" s="24" t="s">
        <v>90</v>
      </c>
      <c r="AY182" s="24" t="s">
        <v>170</v>
      </c>
      <c r="BE182" s="171">
        <f>IF(N182="základní",J182,0)</f>
        <v>888.57</v>
      </c>
      <c r="BF182" s="171">
        <f>IF(N182="snížená",J182,0)</f>
        <v>0</v>
      </c>
      <c r="BG182" s="171">
        <f>IF(N182="zákl. přenesená",J182,0)</f>
        <v>0</v>
      </c>
      <c r="BH182" s="171">
        <f>IF(N182="sníž. přenesená",J182,0)</f>
        <v>0</v>
      </c>
      <c r="BI182" s="171">
        <f>IF(N182="nulová",J182,0)</f>
        <v>0</v>
      </c>
      <c r="BJ182" s="24" t="s">
        <v>87</v>
      </c>
      <c r="BK182" s="171">
        <f>ROUND(I182*H182,2)</f>
        <v>888.57</v>
      </c>
      <c r="BL182" s="24" t="s">
        <v>190</v>
      </c>
      <c r="BM182" s="24" t="s">
        <v>825</v>
      </c>
    </row>
    <row r="183" spans="2:65" s="1" customFormat="1" ht="25.5" customHeight="1">
      <c r="B183" s="160"/>
      <c r="C183" s="161" t="s">
        <v>504</v>
      </c>
      <c r="D183" s="161" t="s">
        <v>173</v>
      </c>
      <c r="E183" s="162" t="s">
        <v>718</v>
      </c>
      <c r="F183" s="163" t="s">
        <v>719</v>
      </c>
      <c r="G183" s="164" t="s">
        <v>422</v>
      </c>
      <c r="H183" s="165">
        <v>424.19400000000002</v>
      </c>
      <c r="I183" s="166">
        <v>8.8699999999999992</v>
      </c>
      <c r="J183" s="166">
        <f>ROUND(I183*H183,2)</f>
        <v>3762.6</v>
      </c>
      <c r="K183" s="163" t="s">
        <v>177</v>
      </c>
      <c r="L183" s="39"/>
      <c r="M183" s="167" t="s">
        <v>5</v>
      </c>
      <c r="N183" s="168" t="s">
        <v>50</v>
      </c>
      <c r="O183" s="169">
        <v>2E-3</v>
      </c>
      <c r="P183" s="169">
        <f>O183*H183</f>
        <v>0.84838800000000003</v>
      </c>
      <c r="Q183" s="169">
        <v>0</v>
      </c>
      <c r="R183" s="169">
        <f>Q183*H183</f>
        <v>0</v>
      </c>
      <c r="S183" s="169">
        <v>0</v>
      </c>
      <c r="T183" s="170">
        <f>S183*H183</f>
        <v>0</v>
      </c>
      <c r="AR183" s="24" t="s">
        <v>190</v>
      </c>
      <c r="AT183" s="24" t="s">
        <v>173</v>
      </c>
      <c r="AU183" s="24" t="s">
        <v>90</v>
      </c>
      <c r="AY183" s="24" t="s">
        <v>170</v>
      </c>
      <c r="BE183" s="171">
        <f>IF(N183="základní",J183,0)</f>
        <v>3762.6</v>
      </c>
      <c r="BF183" s="171">
        <f>IF(N183="snížená",J183,0)</f>
        <v>0</v>
      </c>
      <c r="BG183" s="171">
        <f>IF(N183="zákl. přenesená",J183,0)</f>
        <v>0</v>
      </c>
      <c r="BH183" s="171">
        <f>IF(N183="sníž. přenesená",J183,0)</f>
        <v>0</v>
      </c>
      <c r="BI183" s="171">
        <f>IF(N183="nulová",J183,0)</f>
        <v>0</v>
      </c>
      <c r="BJ183" s="24" t="s">
        <v>87</v>
      </c>
      <c r="BK183" s="171">
        <f>ROUND(I183*H183,2)</f>
        <v>3762.6</v>
      </c>
      <c r="BL183" s="24" t="s">
        <v>190</v>
      </c>
      <c r="BM183" s="24" t="s">
        <v>826</v>
      </c>
    </row>
    <row r="184" spans="2:65" s="12" customFormat="1" ht="13.5">
      <c r="B184" s="172"/>
      <c r="D184" s="173" t="s">
        <v>180</v>
      </c>
      <c r="F184" s="175" t="s">
        <v>827</v>
      </c>
      <c r="H184" s="176">
        <v>424.19400000000002</v>
      </c>
      <c r="L184" s="172"/>
      <c r="M184" s="177"/>
      <c r="N184" s="178"/>
      <c r="O184" s="178"/>
      <c r="P184" s="178"/>
      <c r="Q184" s="178"/>
      <c r="R184" s="178"/>
      <c r="S184" s="178"/>
      <c r="T184" s="179"/>
      <c r="AT184" s="174" t="s">
        <v>180</v>
      </c>
      <c r="AU184" s="174" t="s">
        <v>90</v>
      </c>
      <c r="AV184" s="12" t="s">
        <v>90</v>
      </c>
      <c r="AW184" s="12" t="s">
        <v>6</v>
      </c>
      <c r="AX184" s="12" t="s">
        <v>87</v>
      </c>
      <c r="AY184" s="174" t="s">
        <v>170</v>
      </c>
    </row>
    <row r="185" spans="2:65" s="1" customFormat="1" ht="25.5" customHeight="1">
      <c r="B185" s="160"/>
      <c r="C185" s="161" t="s">
        <v>509</v>
      </c>
      <c r="D185" s="161" t="s">
        <v>173</v>
      </c>
      <c r="E185" s="162" t="s">
        <v>723</v>
      </c>
      <c r="F185" s="163" t="s">
        <v>724</v>
      </c>
      <c r="G185" s="164" t="s">
        <v>422</v>
      </c>
      <c r="H185" s="165">
        <v>22.326000000000001</v>
      </c>
      <c r="I185" s="166">
        <v>200</v>
      </c>
      <c r="J185" s="166">
        <f>ROUND(I185*H185,2)</f>
        <v>4465.2</v>
      </c>
      <c r="K185" s="163" t="s">
        <v>177</v>
      </c>
      <c r="L185" s="39"/>
      <c r="M185" s="167" t="s">
        <v>5</v>
      </c>
      <c r="N185" s="168" t="s">
        <v>50</v>
      </c>
      <c r="O185" s="169">
        <v>0</v>
      </c>
      <c r="P185" s="169">
        <f>O185*H185</f>
        <v>0</v>
      </c>
      <c r="Q185" s="169">
        <v>0</v>
      </c>
      <c r="R185" s="169">
        <f>Q185*H185</f>
        <v>0</v>
      </c>
      <c r="S185" s="169">
        <v>0</v>
      </c>
      <c r="T185" s="170">
        <f>S185*H185</f>
        <v>0</v>
      </c>
      <c r="AR185" s="24" t="s">
        <v>190</v>
      </c>
      <c r="AT185" s="24" t="s">
        <v>173</v>
      </c>
      <c r="AU185" s="24" t="s">
        <v>90</v>
      </c>
      <c r="AY185" s="24" t="s">
        <v>170</v>
      </c>
      <c r="BE185" s="171">
        <f>IF(N185="základní",J185,0)</f>
        <v>4465.2</v>
      </c>
      <c r="BF185" s="171">
        <f>IF(N185="snížená",J185,0)</f>
        <v>0</v>
      </c>
      <c r="BG185" s="171">
        <f>IF(N185="zákl. přenesená",J185,0)</f>
        <v>0</v>
      </c>
      <c r="BH185" s="171">
        <f>IF(N185="sníž. přenesená",J185,0)</f>
        <v>0</v>
      </c>
      <c r="BI185" s="171">
        <f>IF(N185="nulová",J185,0)</f>
        <v>0</v>
      </c>
      <c r="BJ185" s="24" t="s">
        <v>87</v>
      </c>
      <c r="BK185" s="171">
        <f>ROUND(I185*H185,2)</f>
        <v>4465.2</v>
      </c>
      <c r="BL185" s="24" t="s">
        <v>190</v>
      </c>
      <c r="BM185" s="24" t="s">
        <v>828</v>
      </c>
    </row>
    <row r="186" spans="2:65" s="12" customFormat="1" ht="13.5">
      <c r="B186" s="172"/>
      <c r="D186" s="173" t="s">
        <v>180</v>
      </c>
      <c r="E186" s="174" t="s">
        <v>5</v>
      </c>
      <c r="F186" s="175" t="s">
        <v>829</v>
      </c>
      <c r="H186" s="176">
        <v>22.326000000000001</v>
      </c>
      <c r="L186" s="172"/>
      <c r="M186" s="177"/>
      <c r="N186" s="178"/>
      <c r="O186" s="178"/>
      <c r="P186" s="178"/>
      <c r="Q186" s="178"/>
      <c r="R186" s="178"/>
      <c r="S186" s="178"/>
      <c r="T186" s="179"/>
      <c r="AT186" s="174" t="s">
        <v>180</v>
      </c>
      <c r="AU186" s="174" t="s">
        <v>90</v>
      </c>
      <c r="AV186" s="12" t="s">
        <v>90</v>
      </c>
      <c r="AW186" s="12" t="s">
        <v>42</v>
      </c>
      <c r="AX186" s="12" t="s">
        <v>87</v>
      </c>
      <c r="AY186" s="174" t="s">
        <v>170</v>
      </c>
    </row>
    <row r="187" spans="2:65" s="11" customFormat="1" ht="29.85" customHeight="1">
      <c r="B187" s="148"/>
      <c r="D187" s="149" t="s">
        <v>78</v>
      </c>
      <c r="E187" s="158" t="s">
        <v>727</v>
      </c>
      <c r="F187" s="158" t="s">
        <v>728</v>
      </c>
      <c r="J187" s="159">
        <f>BK187</f>
        <v>200107.85</v>
      </c>
      <c r="L187" s="148"/>
      <c r="M187" s="152"/>
      <c r="N187" s="153"/>
      <c r="O187" s="153"/>
      <c r="P187" s="154">
        <f>P188</f>
        <v>348.42307999999997</v>
      </c>
      <c r="Q187" s="153"/>
      <c r="R187" s="154">
        <f>R188</f>
        <v>0</v>
      </c>
      <c r="S187" s="153"/>
      <c r="T187" s="155">
        <f>T188</f>
        <v>0</v>
      </c>
      <c r="AR187" s="149" t="s">
        <v>87</v>
      </c>
      <c r="AT187" s="156" t="s">
        <v>78</v>
      </c>
      <c r="AU187" s="156" t="s">
        <v>87</v>
      </c>
      <c r="AY187" s="149" t="s">
        <v>170</v>
      </c>
      <c r="BK187" s="157">
        <f>BK188</f>
        <v>200107.85</v>
      </c>
    </row>
    <row r="188" spans="2:65" s="1" customFormat="1" ht="38.25" customHeight="1">
      <c r="B188" s="160"/>
      <c r="C188" s="161" t="s">
        <v>513</v>
      </c>
      <c r="D188" s="161" t="s">
        <v>173</v>
      </c>
      <c r="E188" s="162" t="s">
        <v>730</v>
      </c>
      <c r="F188" s="163" t="s">
        <v>731</v>
      </c>
      <c r="G188" s="164" t="s">
        <v>422</v>
      </c>
      <c r="H188" s="165">
        <v>235.42099999999999</v>
      </c>
      <c r="I188" s="166">
        <v>850</v>
      </c>
      <c r="J188" s="166">
        <f>ROUND(I188*H188,2)</f>
        <v>200107.85</v>
      </c>
      <c r="K188" s="163" t="s">
        <v>177</v>
      </c>
      <c r="L188" s="39"/>
      <c r="M188" s="167" t="s">
        <v>5</v>
      </c>
      <c r="N188" s="202" t="s">
        <v>50</v>
      </c>
      <c r="O188" s="203">
        <v>1.48</v>
      </c>
      <c r="P188" s="203">
        <f>O188*H188</f>
        <v>348.42307999999997</v>
      </c>
      <c r="Q188" s="203">
        <v>0</v>
      </c>
      <c r="R188" s="203">
        <f>Q188*H188</f>
        <v>0</v>
      </c>
      <c r="S188" s="203">
        <v>0</v>
      </c>
      <c r="T188" s="204">
        <f>S188*H188</f>
        <v>0</v>
      </c>
      <c r="AR188" s="24" t="s">
        <v>190</v>
      </c>
      <c r="AT188" s="24" t="s">
        <v>173</v>
      </c>
      <c r="AU188" s="24" t="s">
        <v>90</v>
      </c>
      <c r="AY188" s="24" t="s">
        <v>170</v>
      </c>
      <c r="BE188" s="171">
        <f>IF(N188="základní",J188,0)</f>
        <v>200107.85</v>
      </c>
      <c r="BF188" s="171">
        <f>IF(N188="snížená",J188,0)</f>
        <v>0</v>
      </c>
      <c r="BG188" s="171">
        <f>IF(N188="zákl. přenesená",J188,0)</f>
        <v>0</v>
      </c>
      <c r="BH188" s="171">
        <f>IF(N188="sníž. přenesená",J188,0)</f>
        <v>0</v>
      </c>
      <c r="BI188" s="171">
        <f>IF(N188="nulová",J188,0)</f>
        <v>0</v>
      </c>
      <c r="BJ188" s="24" t="s">
        <v>87</v>
      </c>
      <c r="BK188" s="171">
        <f>ROUND(I188*H188,2)</f>
        <v>200107.85</v>
      </c>
      <c r="BL188" s="24" t="s">
        <v>190</v>
      </c>
      <c r="BM188" s="24" t="s">
        <v>830</v>
      </c>
    </row>
    <row r="189" spans="2:65" s="1" customFormat="1" ht="6.95" customHeight="1">
      <c r="B189" s="54"/>
      <c r="C189" s="55"/>
      <c r="D189" s="55"/>
      <c r="E189" s="55"/>
      <c r="F189" s="55"/>
      <c r="G189" s="55"/>
      <c r="H189" s="55"/>
      <c r="I189" s="55"/>
      <c r="J189" s="55"/>
      <c r="K189" s="55"/>
      <c r="L189" s="39"/>
    </row>
  </sheetData>
  <autoFilter ref="C83:K188"/>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3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106</v>
      </c>
    </row>
    <row r="3" spans="1:70" ht="6.95" customHeight="1">
      <c r="B3" s="25"/>
      <c r="C3" s="26"/>
      <c r="D3" s="26"/>
      <c r="E3" s="26"/>
      <c r="F3" s="26"/>
      <c r="G3" s="26"/>
      <c r="H3" s="26"/>
      <c r="I3" s="26"/>
      <c r="J3" s="26"/>
      <c r="K3" s="27"/>
      <c r="AT3" s="24"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c r="B8" s="28"/>
      <c r="C8" s="29"/>
      <c r="D8" s="36" t="s">
        <v>141</v>
      </c>
      <c r="E8" s="29"/>
      <c r="F8" s="29"/>
      <c r="G8" s="29"/>
      <c r="H8" s="29"/>
      <c r="I8" s="29"/>
      <c r="J8" s="29"/>
      <c r="K8" s="31"/>
    </row>
    <row r="9" spans="1:70" s="1" customFormat="1" ht="16.5" customHeight="1">
      <c r="B9" s="39"/>
      <c r="C9" s="40"/>
      <c r="D9" s="40"/>
      <c r="E9" s="327" t="s">
        <v>831</v>
      </c>
      <c r="F9" s="330"/>
      <c r="G9" s="330"/>
      <c r="H9" s="330"/>
      <c r="I9" s="40"/>
      <c r="J9" s="40"/>
      <c r="K9" s="43"/>
    </row>
    <row r="10" spans="1:70" s="1" customFormat="1">
      <c r="B10" s="39"/>
      <c r="C10" s="40"/>
      <c r="D10" s="36" t="s">
        <v>832</v>
      </c>
      <c r="E10" s="40"/>
      <c r="F10" s="40"/>
      <c r="G10" s="40"/>
      <c r="H10" s="40"/>
      <c r="I10" s="40"/>
      <c r="J10" s="40"/>
      <c r="K10" s="43"/>
    </row>
    <row r="11" spans="1:70" s="1" customFormat="1" ht="36.950000000000003" customHeight="1">
      <c r="B11" s="39"/>
      <c r="C11" s="40"/>
      <c r="D11" s="40"/>
      <c r="E11" s="329" t="s">
        <v>833</v>
      </c>
      <c r="F11" s="330"/>
      <c r="G11" s="330"/>
      <c r="H11" s="330"/>
      <c r="I11" s="40"/>
      <c r="J11" s="40"/>
      <c r="K11" s="43"/>
    </row>
    <row r="12" spans="1:70" s="1" customFormat="1" ht="13.5">
      <c r="B12" s="39"/>
      <c r="C12" s="40"/>
      <c r="D12" s="40"/>
      <c r="E12" s="40"/>
      <c r="F12" s="40"/>
      <c r="G12" s="40"/>
      <c r="H12" s="40"/>
      <c r="I12" s="40"/>
      <c r="J12" s="40"/>
      <c r="K12" s="43"/>
    </row>
    <row r="13" spans="1:70" s="1" customFormat="1" ht="14.45" customHeight="1">
      <c r="B13" s="39"/>
      <c r="C13" s="40"/>
      <c r="D13" s="36" t="s">
        <v>19</v>
      </c>
      <c r="E13" s="40"/>
      <c r="F13" s="34" t="s">
        <v>102</v>
      </c>
      <c r="G13" s="40"/>
      <c r="H13" s="40"/>
      <c r="I13" s="36" t="s">
        <v>21</v>
      </c>
      <c r="J13" s="34" t="s">
        <v>22</v>
      </c>
      <c r="K13" s="43"/>
    </row>
    <row r="14" spans="1:70" s="1" customFormat="1" ht="14.45" customHeight="1">
      <c r="B14" s="39"/>
      <c r="C14" s="40"/>
      <c r="D14" s="36" t="s">
        <v>23</v>
      </c>
      <c r="E14" s="40"/>
      <c r="F14" s="34" t="s">
        <v>24</v>
      </c>
      <c r="G14" s="40"/>
      <c r="H14" s="40"/>
      <c r="I14" s="36" t="s">
        <v>25</v>
      </c>
      <c r="J14" s="107" t="str">
        <f>'Rekapitulace stavby'!AN8</f>
        <v>5. 3. 2018</v>
      </c>
      <c r="K14" s="43"/>
    </row>
    <row r="15" spans="1:70" s="1" customFormat="1" ht="21.75" customHeight="1">
      <c r="B15" s="39"/>
      <c r="C15" s="40"/>
      <c r="D15" s="33" t="s">
        <v>27</v>
      </c>
      <c r="E15" s="40"/>
      <c r="F15" s="37" t="s">
        <v>28</v>
      </c>
      <c r="G15" s="40"/>
      <c r="H15" s="40"/>
      <c r="I15" s="33" t="s">
        <v>29</v>
      </c>
      <c r="J15" s="37" t="s">
        <v>834</v>
      </c>
      <c r="K15" s="43"/>
    </row>
    <row r="16" spans="1:70" s="1" customFormat="1" ht="14.45" customHeight="1">
      <c r="B16" s="39"/>
      <c r="C16" s="40"/>
      <c r="D16" s="36" t="s">
        <v>31</v>
      </c>
      <c r="E16" s="40"/>
      <c r="F16" s="40"/>
      <c r="G16" s="40"/>
      <c r="H16" s="40"/>
      <c r="I16" s="36" t="s">
        <v>32</v>
      </c>
      <c r="J16" s="34" t="s">
        <v>33</v>
      </c>
      <c r="K16" s="43"/>
    </row>
    <row r="17" spans="2:11" s="1" customFormat="1" ht="18" customHeight="1">
      <c r="B17" s="39"/>
      <c r="C17" s="40"/>
      <c r="D17" s="40"/>
      <c r="E17" s="34" t="s">
        <v>34</v>
      </c>
      <c r="F17" s="40"/>
      <c r="G17" s="40"/>
      <c r="H17" s="40"/>
      <c r="I17" s="36" t="s">
        <v>35</v>
      </c>
      <c r="J17" s="34" t="s">
        <v>5</v>
      </c>
      <c r="K17" s="43"/>
    </row>
    <row r="18" spans="2:11" s="1" customFormat="1" ht="6.95" customHeight="1">
      <c r="B18" s="39"/>
      <c r="C18" s="40"/>
      <c r="D18" s="40"/>
      <c r="E18" s="40"/>
      <c r="F18" s="40"/>
      <c r="G18" s="40"/>
      <c r="H18" s="40"/>
      <c r="I18" s="40"/>
      <c r="J18" s="40"/>
      <c r="K18" s="43"/>
    </row>
    <row r="19" spans="2:11" s="1" customFormat="1" ht="14.45" customHeight="1">
      <c r="B19" s="39"/>
      <c r="C19" s="40"/>
      <c r="D19" s="36" t="s">
        <v>36</v>
      </c>
      <c r="E19" s="40"/>
      <c r="F19" s="40"/>
      <c r="G19" s="40"/>
      <c r="H19" s="40"/>
      <c r="I19" s="36" t="s">
        <v>32</v>
      </c>
      <c r="J19" s="34" t="str">
        <f>IF('Rekapitulace stavby'!AN13="Vyplň údaj","",IF('Rekapitulace stavby'!AN13="","",'Rekapitulace stavby'!AN13))</f>
        <v/>
      </c>
      <c r="K19" s="43"/>
    </row>
    <row r="20" spans="2:11" s="1" customFormat="1" ht="18" customHeight="1">
      <c r="B20" s="39"/>
      <c r="C20" s="40"/>
      <c r="D20" s="40"/>
      <c r="E20" s="34" t="str">
        <f>IF('Rekapitulace stavby'!E14="Vyplň údaj","",IF('Rekapitulace stavby'!E14="","",'Rekapitulace stavby'!E14))</f>
        <v xml:space="preserve"> </v>
      </c>
      <c r="F20" s="40"/>
      <c r="G20" s="40"/>
      <c r="H20" s="40"/>
      <c r="I20" s="36" t="s">
        <v>35</v>
      </c>
      <c r="J20" s="34" t="str">
        <f>IF('Rekapitulace stavby'!AN14="Vyplň údaj","",IF('Rekapitulace stavby'!AN14="","",'Rekapitulace stavby'!AN14))</f>
        <v/>
      </c>
      <c r="K20" s="43"/>
    </row>
    <row r="21" spans="2:11" s="1" customFormat="1" ht="6.95" customHeight="1">
      <c r="B21" s="39"/>
      <c r="C21" s="40"/>
      <c r="D21" s="40"/>
      <c r="E21" s="40"/>
      <c r="F21" s="40"/>
      <c r="G21" s="40"/>
      <c r="H21" s="40"/>
      <c r="I21" s="40"/>
      <c r="J21" s="40"/>
      <c r="K21" s="43"/>
    </row>
    <row r="22" spans="2:11" s="1" customFormat="1" ht="14.45" customHeight="1">
      <c r="B22" s="39"/>
      <c r="C22" s="40"/>
      <c r="D22" s="36" t="s">
        <v>38</v>
      </c>
      <c r="E22" s="40"/>
      <c r="F22" s="40"/>
      <c r="G22" s="40"/>
      <c r="H22" s="40"/>
      <c r="I22" s="36" t="s">
        <v>32</v>
      </c>
      <c r="J22" s="34" t="s">
        <v>39</v>
      </c>
      <c r="K22" s="43"/>
    </row>
    <row r="23" spans="2:11" s="1" customFormat="1" ht="18" customHeight="1">
      <c r="B23" s="39"/>
      <c r="C23" s="40"/>
      <c r="D23" s="40"/>
      <c r="E23" s="34" t="s">
        <v>40</v>
      </c>
      <c r="F23" s="40"/>
      <c r="G23" s="40"/>
      <c r="H23" s="40"/>
      <c r="I23" s="36" t="s">
        <v>35</v>
      </c>
      <c r="J23" s="34" t="s">
        <v>41</v>
      </c>
      <c r="K23" s="43"/>
    </row>
    <row r="24" spans="2:11" s="1" customFormat="1" ht="6.95" customHeight="1">
      <c r="B24" s="39"/>
      <c r="C24" s="40"/>
      <c r="D24" s="40"/>
      <c r="E24" s="40"/>
      <c r="F24" s="40"/>
      <c r="G24" s="40"/>
      <c r="H24" s="40"/>
      <c r="I24" s="40"/>
      <c r="J24" s="40"/>
      <c r="K24" s="43"/>
    </row>
    <row r="25" spans="2:11" s="1" customFormat="1" ht="14.45" customHeight="1">
      <c r="B25" s="39"/>
      <c r="C25" s="40"/>
      <c r="D25" s="36" t="s">
        <v>43</v>
      </c>
      <c r="E25" s="40"/>
      <c r="F25" s="40"/>
      <c r="G25" s="40"/>
      <c r="H25" s="40"/>
      <c r="I25" s="40"/>
      <c r="J25" s="40"/>
      <c r="K25" s="43"/>
    </row>
    <row r="26" spans="2:11" s="7" customFormat="1" ht="16.5" customHeight="1">
      <c r="B26" s="108"/>
      <c r="C26" s="109"/>
      <c r="D26" s="109"/>
      <c r="E26" s="293" t="s">
        <v>5</v>
      </c>
      <c r="F26" s="293"/>
      <c r="G26" s="293"/>
      <c r="H26" s="293"/>
      <c r="I26" s="109"/>
      <c r="J26" s="109"/>
      <c r="K26" s="110"/>
    </row>
    <row r="27" spans="2:11" s="1" customFormat="1" ht="6.95" customHeight="1">
      <c r="B27" s="39"/>
      <c r="C27" s="40"/>
      <c r="D27" s="40"/>
      <c r="E27" s="40"/>
      <c r="F27" s="40"/>
      <c r="G27" s="40"/>
      <c r="H27" s="40"/>
      <c r="I27" s="40"/>
      <c r="J27" s="40"/>
      <c r="K27" s="43"/>
    </row>
    <row r="28" spans="2:11" s="1" customFormat="1" ht="6.95" customHeight="1">
      <c r="B28" s="39"/>
      <c r="C28" s="40"/>
      <c r="D28" s="66"/>
      <c r="E28" s="66"/>
      <c r="F28" s="66"/>
      <c r="G28" s="66"/>
      <c r="H28" s="66"/>
      <c r="I28" s="66"/>
      <c r="J28" s="66"/>
      <c r="K28" s="111"/>
    </row>
    <row r="29" spans="2:11" s="1" customFormat="1" ht="25.35" customHeight="1">
      <c r="B29" s="39"/>
      <c r="C29" s="40"/>
      <c r="D29" s="112" t="s">
        <v>45</v>
      </c>
      <c r="E29" s="40"/>
      <c r="F29" s="40"/>
      <c r="G29" s="40"/>
      <c r="H29" s="40"/>
      <c r="I29" s="40"/>
      <c r="J29" s="113">
        <f>ROUND(J112,2)</f>
        <v>2656660.7200000002</v>
      </c>
      <c r="K29" s="43"/>
    </row>
    <row r="30" spans="2:11" s="1" customFormat="1" ht="6.95" customHeight="1">
      <c r="B30" s="39"/>
      <c r="C30" s="40"/>
      <c r="D30" s="66"/>
      <c r="E30" s="66"/>
      <c r="F30" s="66"/>
      <c r="G30" s="66"/>
      <c r="H30" s="66"/>
      <c r="I30" s="66"/>
      <c r="J30" s="66"/>
      <c r="K30" s="111"/>
    </row>
    <row r="31" spans="2:11" s="1" customFormat="1" ht="14.45" customHeight="1">
      <c r="B31" s="39"/>
      <c r="C31" s="40"/>
      <c r="D31" s="40"/>
      <c r="E31" s="40"/>
      <c r="F31" s="44" t="s">
        <v>47</v>
      </c>
      <c r="G31" s="40"/>
      <c r="H31" s="40"/>
      <c r="I31" s="44" t="s">
        <v>46</v>
      </c>
      <c r="J31" s="44" t="s">
        <v>48</v>
      </c>
      <c r="K31" s="43"/>
    </row>
    <row r="32" spans="2:11" s="1" customFormat="1" ht="14.45" customHeight="1">
      <c r="B32" s="39"/>
      <c r="C32" s="40"/>
      <c r="D32" s="47" t="s">
        <v>49</v>
      </c>
      <c r="E32" s="47" t="s">
        <v>50</v>
      </c>
      <c r="F32" s="114">
        <f>ROUND(SUM(BE112:BE733), 2)</f>
        <v>2656660.7200000002</v>
      </c>
      <c r="G32" s="40"/>
      <c r="H32" s="40"/>
      <c r="I32" s="115">
        <v>0.21</v>
      </c>
      <c r="J32" s="114">
        <f>ROUND(ROUND((SUM(BE112:BE733)), 2)*I32, 2)</f>
        <v>557898.75</v>
      </c>
      <c r="K32" s="43"/>
    </row>
    <row r="33" spans="2:11" s="1" customFormat="1" ht="14.45" customHeight="1">
      <c r="B33" s="39"/>
      <c r="C33" s="40"/>
      <c r="D33" s="40"/>
      <c r="E33" s="47" t="s">
        <v>51</v>
      </c>
      <c r="F33" s="114">
        <f>ROUND(SUM(BF112:BF733), 2)</f>
        <v>0</v>
      </c>
      <c r="G33" s="40"/>
      <c r="H33" s="40"/>
      <c r="I33" s="115">
        <v>0.15</v>
      </c>
      <c r="J33" s="114">
        <f>ROUND(ROUND((SUM(BF112:BF733)), 2)*I33, 2)</f>
        <v>0</v>
      </c>
      <c r="K33" s="43"/>
    </row>
    <row r="34" spans="2:11" s="1" customFormat="1" ht="14.45" hidden="1" customHeight="1">
      <c r="B34" s="39"/>
      <c r="C34" s="40"/>
      <c r="D34" s="40"/>
      <c r="E34" s="47" t="s">
        <v>52</v>
      </c>
      <c r="F34" s="114">
        <f>ROUND(SUM(BG112:BG733), 2)</f>
        <v>0</v>
      </c>
      <c r="G34" s="40"/>
      <c r="H34" s="40"/>
      <c r="I34" s="115">
        <v>0.21</v>
      </c>
      <c r="J34" s="114">
        <v>0</v>
      </c>
      <c r="K34" s="43"/>
    </row>
    <row r="35" spans="2:11" s="1" customFormat="1" ht="14.45" hidden="1" customHeight="1">
      <c r="B35" s="39"/>
      <c r="C35" s="40"/>
      <c r="D35" s="40"/>
      <c r="E35" s="47" t="s">
        <v>53</v>
      </c>
      <c r="F35" s="114">
        <f>ROUND(SUM(BH112:BH733), 2)</f>
        <v>0</v>
      </c>
      <c r="G35" s="40"/>
      <c r="H35" s="40"/>
      <c r="I35" s="115">
        <v>0.15</v>
      </c>
      <c r="J35" s="114">
        <v>0</v>
      </c>
      <c r="K35" s="43"/>
    </row>
    <row r="36" spans="2:11" s="1" customFormat="1" ht="14.45" hidden="1" customHeight="1">
      <c r="B36" s="39"/>
      <c r="C36" s="40"/>
      <c r="D36" s="40"/>
      <c r="E36" s="47" t="s">
        <v>54</v>
      </c>
      <c r="F36" s="114">
        <f>ROUND(SUM(BI112:BI733), 2)</f>
        <v>0</v>
      </c>
      <c r="G36" s="40"/>
      <c r="H36" s="40"/>
      <c r="I36" s="115">
        <v>0</v>
      </c>
      <c r="J36" s="114">
        <v>0</v>
      </c>
      <c r="K36" s="43"/>
    </row>
    <row r="37" spans="2:11" s="1" customFormat="1" ht="6.95" customHeight="1">
      <c r="B37" s="39"/>
      <c r="C37" s="40"/>
      <c r="D37" s="40"/>
      <c r="E37" s="40"/>
      <c r="F37" s="40"/>
      <c r="G37" s="40"/>
      <c r="H37" s="40"/>
      <c r="I37" s="40"/>
      <c r="J37" s="40"/>
      <c r="K37" s="43"/>
    </row>
    <row r="38" spans="2:11" s="1" customFormat="1" ht="25.35" customHeight="1">
      <c r="B38" s="39"/>
      <c r="C38" s="116"/>
      <c r="D38" s="117" t="s">
        <v>55</v>
      </c>
      <c r="E38" s="69"/>
      <c r="F38" s="69"/>
      <c r="G38" s="118" t="s">
        <v>56</v>
      </c>
      <c r="H38" s="119" t="s">
        <v>57</v>
      </c>
      <c r="I38" s="69"/>
      <c r="J38" s="120">
        <f>SUM(J29:J36)</f>
        <v>3214559.47</v>
      </c>
      <c r="K38" s="121"/>
    </row>
    <row r="39" spans="2:11" s="1" customFormat="1" ht="14.45" customHeight="1">
      <c r="B39" s="54"/>
      <c r="C39" s="55"/>
      <c r="D39" s="55"/>
      <c r="E39" s="55"/>
      <c r="F39" s="55"/>
      <c r="G39" s="55"/>
      <c r="H39" s="55"/>
      <c r="I39" s="55"/>
      <c r="J39" s="55"/>
      <c r="K39" s="56"/>
    </row>
    <row r="43" spans="2:11" s="1" customFormat="1" ht="6.95" customHeight="1">
      <c r="B43" s="57"/>
      <c r="C43" s="58"/>
      <c r="D43" s="58"/>
      <c r="E43" s="58"/>
      <c r="F43" s="58"/>
      <c r="G43" s="58"/>
      <c r="H43" s="58"/>
      <c r="I43" s="58"/>
      <c r="J43" s="58"/>
      <c r="K43" s="122"/>
    </row>
    <row r="44" spans="2:11" s="1" customFormat="1" ht="36.950000000000003" customHeight="1">
      <c r="B44" s="39"/>
      <c r="C44" s="30" t="s">
        <v>145</v>
      </c>
      <c r="D44" s="40"/>
      <c r="E44" s="40"/>
      <c r="F44" s="40"/>
      <c r="G44" s="40"/>
      <c r="H44" s="40"/>
      <c r="I44" s="40"/>
      <c r="J44" s="40"/>
      <c r="K44" s="43"/>
    </row>
    <row r="45" spans="2:11" s="1" customFormat="1" ht="6.95" customHeight="1">
      <c r="B45" s="39"/>
      <c r="C45" s="40"/>
      <c r="D45" s="40"/>
      <c r="E45" s="40"/>
      <c r="F45" s="40"/>
      <c r="G45" s="40"/>
      <c r="H45" s="40"/>
      <c r="I45" s="40"/>
      <c r="J45" s="40"/>
      <c r="K45" s="43"/>
    </row>
    <row r="46" spans="2:11" s="1" customFormat="1" ht="14.45" customHeight="1">
      <c r="B46" s="39"/>
      <c r="C46" s="36" t="s">
        <v>17</v>
      </c>
      <c r="D46" s="40"/>
      <c r="E46" s="40"/>
      <c r="F46" s="40"/>
      <c r="G46" s="40"/>
      <c r="H46" s="40"/>
      <c r="I46" s="40"/>
      <c r="J46" s="40"/>
      <c r="K46" s="43"/>
    </row>
    <row r="47" spans="2:11" s="1" customFormat="1" ht="16.5" customHeight="1">
      <c r="B47" s="39"/>
      <c r="C47" s="40"/>
      <c r="D47" s="40"/>
      <c r="E47" s="327" t="str">
        <f>E7</f>
        <v>Kanalizace a ČOV Holašovice</v>
      </c>
      <c r="F47" s="328"/>
      <c r="G47" s="328"/>
      <c r="H47" s="328"/>
      <c r="I47" s="40"/>
      <c r="J47" s="40"/>
      <c r="K47" s="43"/>
    </row>
    <row r="48" spans="2:11">
      <c r="B48" s="28"/>
      <c r="C48" s="36" t="s">
        <v>141</v>
      </c>
      <c r="D48" s="29"/>
      <c r="E48" s="29"/>
      <c r="F48" s="29"/>
      <c r="G48" s="29"/>
      <c r="H48" s="29"/>
      <c r="I48" s="29"/>
      <c r="J48" s="29"/>
      <c r="K48" s="31"/>
    </row>
    <row r="49" spans="2:47" s="1" customFormat="1" ht="16.5" customHeight="1">
      <c r="B49" s="39"/>
      <c r="C49" s="40"/>
      <c r="D49" s="40"/>
      <c r="E49" s="327" t="s">
        <v>831</v>
      </c>
      <c r="F49" s="330"/>
      <c r="G49" s="330"/>
      <c r="H49" s="330"/>
      <c r="I49" s="40"/>
      <c r="J49" s="40"/>
      <c r="K49" s="43"/>
    </row>
    <row r="50" spans="2:47" s="1" customFormat="1" ht="14.45" customHeight="1">
      <c r="B50" s="39"/>
      <c r="C50" s="36" t="s">
        <v>832</v>
      </c>
      <c r="D50" s="40"/>
      <c r="E50" s="40"/>
      <c r="F50" s="40"/>
      <c r="G50" s="40"/>
      <c r="H50" s="40"/>
      <c r="I50" s="40"/>
      <c r="J50" s="40"/>
      <c r="K50" s="43"/>
    </row>
    <row r="51" spans="2:47" s="1" customFormat="1" ht="17.25" customHeight="1">
      <c r="B51" s="39"/>
      <c r="C51" s="40"/>
      <c r="D51" s="40"/>
      <c r="E51" s="329" t="str">
        <f>E11</f>
        <v>SO-03.1 - ČOV</v>
      </c>
      <c r="F51" s="330"/>
      <c r="G51" s="330"/>
      <c r="H51" s="330"/>
      <c r="I51" s="40"/>
      <c r="J51" s="40"/>
      <c r="K51" s="43"/>
    </row>
    <row r="52" spans="2:47" s="1" customFormat="1" ht="6.95" customHeight="1">
      <c r="B52" s="39"/>
      <c r="C52" s="40"/>
      <c r="D52" s="40"/>
      <c r="E52" s="40"/>
      <c r="F52" s="40"/>
      <c r="G52" s="40"/>
      <c r="H52" s="40"/>
      <c r="I52" s="40"/>
      <c r="J52" s="40"/>
      <c r="K52" s="43"/>
    </row>
    <row r="53" spans="2:47" s="1" customFormat="1" ht="18" customHeight="1">
      <c r="B53" s="39"/>
      <c r="C53" s="36" t="s">
        <v>23</v>
      </c>
      <c r="D53" s="40"/>
      <c r="E53" s="40"/>
      <c r="F53" s="34" t="str">
        <f>F14</f>
        <v>Obec Holašovice</v>
      </c>
      <c r="G53" s="40"/>
      <c r="H53" s="40"/>
      <c r="I53" s="36" t="s">
        <v>25</v>
      </c>
      <c r="J53" s="107" t="str">
        <f>IF(J14="","",J14)</f>
        <v>5. 3. 2018</v>
      </c>
      <c r="K53" s="43"/>
    </row>
    <row r="54" spans="2:47" s="1" customFormat="1" ht="6.95" customHeight="1">
      <c r="B54" s="39"/>
      <c r="C54" s="40"/>
      <c r="D54" s="40"/>
      <c r="E54" s="40"/>
      <c r="F54" s="40"/>
      <c r="G54" s="40"/>
      <c r="H54" s="40"/>
      <c r="I54" s="40"/>
      <c r="J54" s="40"/>
      <c r="K54" s="43"/>
    </row>
    <row r="55" spans="2:47" s="1" customFormat="1">
      <c r="B55" s="39"/>
      <c r="C55" s="36" t="s">
        <v>31</v>
      </c>
      <c r="D55" s="40"/>
      <c r="E55" s="40"/>
      <c r="F55" s="34" t="str">
        <f>E17</f>
        <v>Obec Jankov</v>
      </c>
      <c r="G55" s="40"/>
      <c r="H55" s="40"/>
      <c r="I55" s="36" t="s">
        <v>38</v>
      </c>
      <c r="J55" s="293" t="str">
        <f>E23</f>
        <v>VAK projekt s.r.o.</v>
      </c>
      <c r="K55" s="43"/>
    </row>
    <row r="56" spans="2:47" s="1" customFormat="1" ht="14.45" customHeight="1">
      <c r="B56" s="39"/>
      <c r="C56" s="36" t="s">
        <v>36</v>
      </c>
      <c r="D56" s="40"/>
      <c r="E56" s="40"/>
      <c r="F56" s="34" t="str">
        <f>IF(E20="","",E20)</f>
        <v xml:space="preserve"> </v>
      </c>
      <c r="G56" s="40"/>
      <c r="H56" s="40"/>
      <c r="I56" s="40"/>
      <c r="J56" s="331"/>
      <c r="K56" s="43"/>
    </row>
    <row r="57" spans="2:47" s="1" customFormat="1" ht="10.35" customHeight="1">
      <c r="B57" s="39"/>
      <c r="C57" s="40"/>
      <c r="D57" s="40"/>
      <c r="E57" s="40"/>
      <c r="F57" s="40"/>
      <c r="G57" s="40"/>
      <c r="H57" s="40"/>
      <c r="I57" s="40"/>
      <c r="J57" s="40"/>
      <c r="K57" s="43"/>
    </row>
    <row r="58" spans="2:47" s="1" customFormat="1" ht="29.25" customHeight="1">
      <c r="B58" s="39"/>
      <c r="C58" s="123" t="s">
        <v>146</v>
      </c>
      <c r="D58" s="116"/>
      <c r="E58" s="116"/>
      <c r="F58" s="116"/>
      <c r="G58" s="116"/>
      <c r="H58" s="116"/>
      <c r="I58" s="116"/>
      <c r="J58" s="124" t="s">
        <v>147</v>
      </c>
      <c r="K58" s="125"/>
    </row>
    <row r="59" spans="2:47" s="1" customFormat="1" ht="10.35" customHeight="1">
      <c r="B59" s="39"/>
      <c r="C59" s="40"/>
      <c r="D59" s="40"/>
      <c r="E59" s="40"/>
      <c r="F59" s="40"/>
      <c r="G59" s="40"/>
      <c r="H59" s="40"/>
      <c r="I59" s="40"/>
      <c r="J59" s="40"/>
      <c r="K59" s="43"/>
    </row>
    <row r="60" spans="2:47" s="1" customFormat="1" ht="29.25" customHeight="1">
      <c r="B60" s="39"/>
      <c r="C60" s="126" t="s">
        <v>148</v>
      </c>
      <c r="D60" s="40"/>
      <c r="E60" s="40"/>
      <c r="F60" s="40"/>
      <c r="G60" s="40"/>
      <c r="H60" s="40"/>
      <c r="I60" s="40"/>
      <c r="J60" s="113">
        <f>J112</f>
        <v>2656660.7199999997</v>
      </c>
      <c r="K60" s="43"/>
      <c r="AU60" s="24" t="s">
        <v>149</v>
      </c>
    </row>
    <row r="61" spans="2:47" s="8" customFormat="1" ht="24.95" customHeight="1">
      <c r="B61" s="127"/>
      <c r="C61" s="128"/>
      <c r="D61" s="129" t="s">
        <v>243</v>
      </c>
      <c r="E61" s="130"/>
      <c r="F61" s="130"/>
      <c r="G61" s="130"/>
      <c r="H61" s="130"/>
      <c r="I61" s="130"/>
      <c r="J61" s="131">
        <f>J113</f>
        <v>1702165.3699999999</v>
      </c>
      <c r="K61" s="132"/>
    </row>
    <row r="62" spans="2:47" s="9" customFormat="1" ht="19.899999999999999" customHeight="1">
      <c r="B62" s="133"/>
      <c r="C62" s="134"/>
      <c r="D62" s="135" t="s">
        <v>244</v>
      </c>
      <c r="E62" s="136"/>
      <c r="F62" s="136"/>
      <c r="G62" s="136"/>
      <c r="H62" s="136"/>
      <c r="I62" s="136"/>
      <c r="J62" s="137">
        <f>J114</f>
        <v>402232.28</v>
      </c>
      <c r="K62" s="138"/>
    </row>
    <row r="63" spans="2:47" s="9" customFormat="1" ht="19.899999999999999" customHeight="1">
      <c r="B63" s="133"/>
      <c r="C63" s="134"/>
      <c r="D63" s="135" t="s">
        <v>835</v>
      </c>
      <c r="E63" s="136"/>
      <c r="F63" s="136"/>
      <c r="G63" s="136"/>
      <c r="H63" s="136"/>
      <c r="I63" s="136"/>
      <c r="J63" s="137">
        <f>J162</f>
        <v>87101.94</v>
      </c>
      <c r="K63" s="138"/>
    </row>
    <row r="64" spans="2:47" s="9" customFormat="1" ht="19.899999999999999" customHeight="1">
      <c r="B64" s="133"/>
      <c r="C64" s="134"/>
      <c r="D64" s="135" t="s">
        <v>245</v>
      </c>
      <c r="E64" s="136"/>
      <c r="F64" s="136"/>
      <c r="G64" s="136"/>
      <c r="H64" s="136"/>
      <c r="I64" s="136"/>
      <c r="J64" s="137">
        <f>J195</f>
        <v>751660.01</v>
      </c>
      <c r="K64" s="138"/>
    </row>
    <row r="65" spans="2:11" s="9" customFormat="1" ht="19.899999999999999" customHeight="1">
      <c r="B65" s="133"/>
      <c r="C65" s="134"/>
      <c r="D65" s="135" t="s">
        <v>246</v>
      </c>
      <c r="E65" s="136"/>
      <c r="F65" s="136"/>
      <c r="G65" s="136"/>
      <c r="H65" s="136"/>
      <c r="I65" s="136"/>
      <c r="J65" s="137">
        <f>J250</f>
        <v>113995.35999999999</v>
      </c>
      <c r="K65" s="138"/>
    </row>
    <row r="66" spans="2:11" s="9" customFormat="1" ht="19.899999999999999" customHeight="1">
      <c r="B66" s="133"/>
      <c r="C66" s="134"/>
      <c r="D66" s="135" t="s">
        <v>836</v>
      </c>
      <c r="E66" s="136"/>
      <c r="F66" s="136"/>
      <c r="G66" s="136"/>
      <c r="H66" s="136"/>
      <c r="I66" s="136"/>
      <c r="J66" s="137">
        <f>J289</f>
        <v>126448.68000000001</v>
      </c>
      <c r="K66" s="138"/>
    </row>
    <row r="67" spans="2:11" s="9" customFormat="1" ht="19.899999999999999" customHeight="1">
      <c r="B67" s="133"/>
      <c r="C67" s="134"/>
      <c r="D67" s="135" t="s">
        <v>249</v>
      </c>
      <c r="E67" s="136"/>
      <c r="F67" s="136"/>
      <c r="G67" s="136"/>
      <c r="H67" s="136"/>
      <c r="I67" s="136"/>
      <c r="J67" s="137">
        <f>J337</f>
        <v>140267.06999999998</v>
      </c>
      <c r="K67" s="138"/>
    </row>
    <row r="68" spans="2:11" s="9" customFormat="1" ht="19.899999999999999" customHeight="1">
      <c r="B68" s="133"/>
      <c r="C68" s="134"/>
      <c r="D68" s="135" t="s">
        <v>251</v>
      </c>
      <c r="E68" s="136"/>
      <c r="F68" s="136"/>
      <c r="G68" s="136"/>
      <c r="H68" s="136"/>
      <c r="I68" s="136"/>
      <c r="J68" s="137">
        <f>J414</f>
        <v>80460.03</v>
      </c>
      <c r="K68" s="138"/>
    </row>
    <row r="69" spans="2:11" s="8" customFormat="1" ht="24.95" customHeight="1">
      <c r="B69" s="127"/>
      <c r="C69" s="128"/>
      <c r="D69" s="129" t="s">
        <v>837</v>
      </c>
      <c r="E69" s="130"/>
      <c r="F69" s="130"/>
      <c r="G69" s="130"/>
      <c r="H69" s="130"/>
      <c r="I69" s="130"/>
      <c r="J69" s="131">
        <f>J416</f>
        <v>940774.85</v>
      </c>
      <c r="K69" s="132"/>
    </row>
    <row r="70" spans="2:11" s="9" customFormat="1" ht="19.899999999999999" customHeight="1">
      <c r="B70" s="133"/>
      <c r="C70" s="134"/>
      <c r="D70" s="135" t="s">
        <v>838</v>
      </c>
      <c r="E70" s="136"/>
      <c r="F70" s="136"/>
      <c r="G70" s="136"/>
      <c r="H70" s="136"/>
      <c r="I70" s="136"/>
      <c r="J70" s="137">
        <f>J417</f>
        <v>303224.58999999997</v>
      </c>
      <c r="K70" s="138"/>
    </row>
    <row r="71" spans="2:11" s="9" customFormat="1" ht="19.899999999999999" customHeight="1">
      <c r="B71" s="133"/>
      <c r="C71" s="134"/>
      <c r="D71" s="135" t="s">
        <v>839</v>
      </c>
      <c r="E71" s="136"/>
      <c r="F71" s="136"/>
      <c r="G71" s="136"/>
      <c r="H71" s="136"/>
      <c r="I71" s="136"/>
      <c r="J71" s="137">
        <f>J467</f>
        <v>84485.31</v>
      </c>
      <c r="K71" s="138"/>
    </row>
    <row r="72" spans="2:11" s="9" customFormat="1" ht="19.899999999999999" customHeight="1">
      <c r="B72" s="133"/>
      <c r="C72" s="134"/>
      <c r="D72" s="135" t="s">
        <v>840</v>
      </c>
      <c r="E72" s="136"/>
      <c r="F72" s="136"/>
      <c r="G72" s="136"/>
      <c r="H72" s="136"/>
      <c r="I72" s="136"/>
      <c r="J72" s="137">
        <f>J485</f>
        <v>331.05</v>
      </c>
      <c r="K72" s="138"/>
    </row>
    <row r="73" spans="2:11" s="9" customFormat="1" ht="19.899999999999999" customHeight="1">
      <c r="B73" s="133"/>
      <c r="C73" s="134"/>
      <c r="D73" s="135" t="s">
        <v>841</v>
      </c>
      <c r="E73" s="136"/>
      <c r="F73" s="136"/>
      <c r="G73" s="136"/>
      <c r="H73" s="136"/>
      <c r="I73" s="136"/>
      <c r="J73" s="137">
        <f>J491</f>
        <v>4106.99</v>
      </c>
      <c r="K73" s="138"/>
    </row>
    <row r="74" spans="2:11" s="9" customFormat="1" ht="19.899999999999999" customHeight="1">
      <c r="B74" s="133"/>
      <c r="C74" s="134"/>
      <c r="D74" s="135" t="s">
        <v>842</v>
      </c>
      <c r="E74" s="136"/>
      <c r="F74" s="136"/>
      <c r="G74" s="136"/>
      <c r="H74" s="136"/>
      <c r="I74" s="136"/>
      <c r="J74" s="137">
        <f>J515</f>
        <v>15188.16</v>
      </c>
      <c r="K74" s="138"/>
    </row>
    <row r="75" spans="2:11" s="9" customFormat="1" ht="19.899999999999999" customHeight="1">
      <c r="B75" s="133"/>
      <c r="C75" s="134"/>
      <c r="D75" s="135" t="s">
        <v>843</v>
      </c>
      <c r="E75" s="136"/>
      <c r="F75" s="136"/>
      <c r="G75" s="136"/>
      <c r="H75" s="136"/>
      <c r="I75" s="136"/>
      <c r="J75" s="137">
        <f>J535</f>
        <v>53400.800000000003</v>
      </c>
      <c r="K75" s="138"/>
    </row>
    <row r="76" spans="2:11" s="9" customFormat="1" ht="19.899999999999999" customHeight="1">
      <c r="B76" s="133"/>
      <c r="C76" s="134"/>
      <c r="D76" s="135" t="s">
        <v>844</v>
      </c>
      <c r="E76" s="136"/>
      <c r="F76" s="136"/>
      <c r="G76" s="136"/>
      <c r="H76" s="136"/>
      <c r="I76" s="136"/>
      <c r="J76" s="137">
        <f>J545</f>
        <v>9831.7899999999991</v>
      </c>
      <c r="K76" s="138"/>
    </row>
    <row r="77" spans="2:11" s="9" customFormat="1" ht="19.899999999999999" customHeight="1">
      <c r="B77" s="133"/>
      <c r="C77" s="134"/>
      <c r="D77" s="135" t="s">
        <v>845</v>
      </c>
      <c r="E77" s="136"/>
      <c r="F77" s="136"/>
      <c r="G77" s="136"/>
      <c r="H77" s="136"/>
      <c r="I77" s="136"/>
      <c r="J77" s="137">
        <f>J555</f>
        <v>85600.56</v>
      </c>
      <c r="K77" s="138"/>
    </row>
    <row r="78" spans="2:11" s="9" customFormat="1" ht="19.899999999999999" customHeight="1">
      <c r="B78" s="133"/>
      <c r="C78" s="134"/>
      <c r="D78" s="135" t="s">
        <v>846</v>
      </c>
      <c r="E78" s="136"/>
      <c r="F78" s="136"/>
      <c r="G78" s="136"/>
      <c r="H78" s="136"/>
      <c r="I78" s="136"/>
      <c r="J78" s="137">
        <f>J575</f>
        <v>55853.97</v>
      </c>
      <c r="K78" s="138"/>
    </row>
    <row r="79" spans="2:11" s="9" customFormat="1" ht="19.899999999999999" customHeight="1">
      <c r="B79" s="133"/>
      <c r="C79" s="134"/>
      <c r="D79" s="135" t="s">
        <v>847</v>
      </c>
      <c r="E79" s="136"/>
      <c r="F79" s="136"/>
      <c r="G79" s="136"/>
      <c r="H79" s="136"/>
      <c r="I79" s="136"/>
      <c r="J79" s="137">
        <f>J589</f>
        <v>92574.16</v>
      </c>
      <c r="K79" s="138"/>
    </row>
    <row r="80" spans="2:11" s="9" customFormat="1" ht="19.899999999999999" customHeight="1">
      <c r="B80" s="133"/>
      <c r="C80" s="134"/>
      <c r="D80" s="135" t="s">
        <v>848</v>
      </c>
      <c r="E80" s="136"/>
      <c r="F80" s="136"/>
      <c r="G80" s="136"/>
      <c r="H80" s="136"/>
      <c r="I80" s="136"/>
      <c r="J80" s="137">
        <f>J609</f>
        <v>58215.909999999996</v>
      </c>
      <c r="K80" s="138"/>
    </row>
    <row r="81" spans="2:12" s="9" customFormat="1" ht="19.899999999999999" customHeight="1">
      <c r="B81" s="133"/>
      <c r="C81" s="134"/>
      <c r="D81" s="135" t="s">
        <v>849</v>
      </c>
      <c r="E81" s="136"/>
      <c r="F81" s="136"/>
      <c r="G81" s="136"/>
      <c r="H81" s="136"/>
      <c r="I81" s="136"/>
      <c r="J81" s="137">
        <f>J642</f>
        <v>99430.05</v>
      </c>
      <c r="K81" s="138"/>
    </row>
    <row r="82" spans="2:12" s="9" customFormat="1" ht="19.899999999999999" customHeight="1">
      <c r="B82" s="133"/>
      <c r="C82" s="134"/>
      <c r="D82" s="135" t="s">
        <v>850</v>
      </c>
      <c r="E82" s="136"/>
      <c r="F82" s="136"/>
      <c r="G82" s="136"/>
      <c r="H82" s="136"/>
      <c r="I82" s="136"/>
      <c r="J82" s="137">
        <f>J662</f>
        <v>19755.7</v>
      </c>
      <c r="K82" s="138"/>
    </row>
    <row r="83" spans="2:12" s="9" customFormat="1" ht="19.899999999999999" customHeight="1">
      <c r="B83" s="133"/>
      <c r="C83" s="134"/>
      <c r="D83" s="135" t="s">
        <v>851</v>
      </c>
      <c r="E83" s="136"/>
      <c r="F83" s="136"/>
      <c r="G83" s="136"/>
      <c r="H83" s="136"/>
      <c r="I83" s="136"/>
      <c r="J83" s="137">
        <f>J672</f>
        <v>44669.630000000005</v>
      </c>
      <c r="K83" s="138"/>
    </row>
    <row r="84" spans="2:12" s="9" customFormat="1" ht="19.899999999999999" customHeight="1">
      <c r="B84" s="133"/>
      <c r="C84" s="134"/>
      <c r="D84" s="135" t="s">
        <v>852</v>
      </c>
      <c r="E84" s="136"/>
      <c r="F84" s="136"/>
      <c r="G84" s="136"/>
      <c r="H84" s="136"/>
      <c r="I84" s="136"/>
      <c r="J84" s="137">
        <f>J686</f>
        <v>6542.43</v>
      </c>
      <c r="K84" s="138"/>
    </row>
    <row r="85" spans="2:12" s="9" customFormat="1" ht="19.899999999999999" customHeight="1">
      <c r="B85" s="133"/>
      <c r="C85" s="134"/>
      <c r="D85" s="135" t="s">
        <v>853</v>
      </c>
      <c r="E85" s="136"/>
      <c r="F85" s="136"/>
      <c r="G85" s="136"/>
      <c r="H85" s="136"/>
      <c r="I85" s="136"/>
      <c r="J85" s="137">
        <f>J691</f>
        <v>4429.5</v>
      </c>
      <c r="K85" s="138"/>
    </row>
    <row r="86" spans="2:12" s="9" customFormat="1" ht="19.899999999999999" customHeight="1">
      <c r="B86" s="133"/>
      <c r="C86" s="134"/>
      <c r="D86" s="135" t="s">
        <v>854</v>
      </c>
      <c r="E86" s="136"/>
      <c r="F86" s="136"/>
      <c r="G86" s="136"/>
      <c r="H86" s="136"/>
      <c r="I86" s="136"/>
      <c r="J86" s="137">
        <f>J709</f>
        <v>3134.25</v>
      </c>
      <c r="K86" s="138"/>
    </row>
    <row r="87" spans="2:12" s="8" customFormat="1" ht="24.95" customHeight="1">
      <c r="B87" s="127"/>
      <c r="C87" s="128"/>
      <c r="D87" s="129" t="s">
        <v>855</v>
      </c>
      <c r="E87" s="130"/>
      <c r="F87" s="130"/>
      <c r="G87" s="130"/>
      <c r="H87" s="130"/>
      <c r="I87" s="130"/>
      <c r="J87" s="131">
        <f>J712</f>
        <v>13720.5</v>
      </c>
      <c r="K87" s="132"/>
    </row>
    <row r="88" spans="2:12" s="9" customFormat="1" ht="19.899999999999999" customHeight="1">
      <c r="B88" s="133"/>
      <c r="C88" s="134"/>
      <c r="D88" s="135" t="s">
        <v>856</v>
      </c>
      <c r="E88" s="136"/>
      <c r="F88" s="136"/>
      <c r="G88" s="136"/>
      <c r="H88" s="136"/>
      <c r="I88" s="136"/>
      <c r="J88" s="137">
        <f>J713</f>
        <v>1140</v>
      </c>
      <c r="K88" s="138"/>
    </row>
    <row r="89" spans="2:12" s="9" customFormat="1" ht="19.899999999999999" customHeight="1">
      <c r="B89" s="133"/>
      <c r="C89" s="134"/>
      <c r="D89" s="135" t="s">
        <v>857</v>
      </c>
      <c r="E89" s="136"/>
      <c r="F89" s="136"/>
      <c r="G89" s="136"/>
      <c r="H89" s="136"/>
      <c r="I89" s="136"/>
      <c r="J89" s="137">
        <f>J718</f>
        <v>5325</v>
      </c>
      <c r="K89" s="138"/>
    </row>
    <row r="90" spans="2:12" s="9" customFormat="1" ht="19.899999999999999" customHeight="1">
      <c r="B90" s="133"/>
      <c r="C90" s="134"/>
      <c r="D90" s="135" t="s">
        <v>858</v>
      </c>
      <c r="E90" s="136"/>
      <c r="F90" s="136"/>
      <c r="G90" s="136"/>
      <c r="H90" s="136"/>
      <c r="I90" s="136"/>
      <c r="J90" s="137">
        <f>J723</f>
        <v>7255.5</v>
      </c>
      <c r="K90" s="138"/>
    </row>
    <row r="91" spans="2:12" s="1" customFormat="1" ht="21.75" customHeight="1">
      <c r="B91" s="39"/>
      <c r="C91" s="40"/>
      <c r="D91" s="40"/>
      <c r="E91" s="40"/>
      <c r="F91" s="40"/>
      <c r="G91" s="40"/>
      <c r="H91" s="40"/>
      <c r="I91" s="40"/>
      <c r="J91" s="40"/>
      <c r="K91" s="43"/>
    </row>
    <row r="92" spans="2:12" s="1" customFormat="1" ht="6.95" customHeight="1">
      <c r="B92" s="54"/>
      <c r="C92" s="55"/>
      <c r="D92" s="55"/>
      <c r="E92" s="55"/>
      <c r="F92" s="55"/>
      <c r="G92" s="55"/>
      <c r="H92" s="55"/>
      <c r="I92" s="55"/>
      <c r="J92" s="55"/>
      <c r="K92" s="56"/>
    </row>
    <row r="96" spans="2:12" s="1" customFormat="1" ht="6.95" customHeight="1">
      <c r="B96" s="57"/>
      <c r="C96" s="58"/>
      <c r="D96" s="58"/>
      <c r="E96" s="58"/>
      <c r="F96" s="58"/>
      <c r="G96" s="58"/>
      <c r="H96" s="58"/>
      <c r="I96" s="58"/>
      <c r="J96" s="58"/>
      <c r="K96" s="58"/>
      <c r="L96" s="39"/>
    </row>
    <row r="97" spans="2:63" s="1" customFormat="1" ht="36.950000000000003" customHeight="1">
      <c r="B97" s="39"/>
      <c r="C97" s="59" t="s">
        <v>154</v>
      </c>
      <c r="L97" s="39"/>
    </row>
    <row r="98" spans="2:63" s="1" customFormat="1" ht="6.95" customHeight="1">
      <c r="B98" s="39"/>
      <c r="L98" s="39"/>
    </row>
    <row r="99" spans="2:63" s="1" customFormat="1" ht="14.45" customHeight="1">
      <c r="B99" s="39"/>
      <c r="C99" s="61" t="s">
        <v>17</v>
      </c>
      <c r="L99" s="39"/>
    </row>
    <row r="100" spans="2:63" s="1" customFormat="1" ht="16.5" customHeight="1">
      <c r="B100" s="39"/>
      <c r="E100" s="332" t="str">
        <f>E7</f>
        <v>Kanalizace a ČOV Holašovice</v>
      </c>
      <c r="F100" s="333"/>
      <c r="G100" s="333"/>
      <c r="H100" s="333"/>
      <c r="L100" s="39"/>
    </row>
    <row r="101" spans="2:63">
      <c r="B101" s="28"/>
      <c r="C101" s="61" t="s">
        <v>141</v>
      </c>
      <c r="L101" s="28"/>
    </row>
    <row r="102" spans="2:63" s="1" customFormat="1" ht="16.5" customHeight="1">
      <c r="B102" s="39"/>
      <c r="E102" s="332" t="s">
        <v>831</v>
      </c>
      <c r="F102" s="334"/>
      <c r="G102" s="334"/>
      <c r="H102" s="334"/>
      <c r="L102" s="39"/>
    </row>
    <row r="103" spans="2:63" s="1" customFormat="1" ht="14.45" customHeight="1">
      <c r="B103" s="39"/>
      <c r="C103" s="61" t="s">
        <v>832</v>
      </c>
      <c r="L103" s="39"/>
    </row>
    <row r="104" spans="2:63" s="1" customFormat="1" ht="17.25" customHeight="1">
      <c r="B104" s="39"/>
      <c r="E104" s="304" t="str">
        <f>E11</f>
        <v>SO-03.1 - ČOV</v>
      </c>
      <c r="F104" s="334"/>
      <c r="G104" s="334"/>
      <c r="H104" s="334"/>
      <c r="L104" s="39"/>
    </row>
    <row r="105" spans="2:63" s="1" customFormat="1" ht="6.95" customHeight="1">
      <c r="B105" s="39"/>
      <c r="L105" s="39"/>
    </row>
    <row r="106" spans="2:63" s="1" customFormat="1" ht="18" customHeight="1">
      <c r="B106" s="39"/>
      <c r="C106" s="61" t="s">
        <v>23</v>
      </c>
      <c r="F106" s="139" t="str">
        <f>F14</f>
        <v>Obec Holašovice</v>
      </c>
      <c r="I106" s="61" t="s">
        <v>25</v>
      </c>
      <c r="J106" s="65" t="str">
        <f>IF(J14="","",J14)</f>
        <v>5. 3. 2018</v>
      </c>
      <c r="L106" s="39"/>
    </row>
    <row r="107" spans="2:63" s="1" customFormat="1" ht="6.95" customHeight="1">
      <c r="B107" s="39"/>
      <c r="L107" s="39"/>
    </row>
    <row r="108" spans="2:63" s="1" customFormat="1">
      <c r="B108" s="39"/>
      <c r="C108" s="61" t="s">
        <v>31</v>
      </c>
      <c r="F108" s="139" t="str">
        <f>E17</f>
        <v>Obec Jankov</v>
      </c>
      <c r="I108" s="61" t="s">
        <v>38</v>
      </c>
      <c r="J108" s="139" t="str">
        <f>E23</f>
        <v>VAK projekt s.r.o.</v>
      </c>
      <c r="L108" s="39"/>
    </row>
    <row r="109" spans="2:63" s="1" customFormat="1" ht="14.45" customHeight="1">
      <c r="B109" s="39"/>
      <c r="C109" s="61" t="s">
        <v>36</v>
      </c>
      <c r="F109" s="139" t="str">
        <f>IF(E20="","",E20)</f>
        <v xml:space="preserve"> </v>
      </c>
      <c r="L109" s="39"/>
    </row>
    <row r="110" spans="2:63" s="1" customFormat="1" ht="10.35" customHeight="1">
      <c r="B110" s="39"/>
      <c r="L110" s="39"/>
    </row>
    <row r="111" spans="2:63" s="10" customFormat="1" ht="29.25" customHeight="1">
      <c r="B111" s="140"/>
      <c r="C111" s="141" t="s">
        <v>155</v>
      </c>
      <c r="D111" s="142" t="s">
        <v>64</v>
      </c>
      <c r="E111" s="142" t="s">
        <v>60</v>
      </c>
      <c r="F111" s="142" t="s">
        <v>156</v>
      </c>
      <c r="G111" s="142" t="s">
        <v>157</v>
      </c>
      <c r="H111" s="142" t="s">
        <v>158</v>
      </c>
      <c r="I111" s="142" t="s">
        <v>159</v>
      </c>
      <c r="J111" s="142" t="s">
        <v>147</v>
      </c>
      <c r="K111" s="143" t="s">
        <v>160</v>
      </c>
      <c r="L111" s="140"/>
      <c r="M111" s="71" t="s">
        <v>161</v>
      </c>
      <c r="N111" s="72" t="s">
        <v>49</v>
      </c>
      <c r="O111" s="72" t="s">
        <v>162</v>
      </c>
      <c r="P111" s="72" t="s">
        <v>163</v>
      </c>
      <c r="Q111" s="72" t="s">
        <v>164</v>
      </c>
      <c r="R111" s="72" t="s">
        <v>165</v>
      </c>
      <c r="S111" s="72" t="s">
        <v>166</v>
      </c>
      <c r="T111" s="73" t="s">
        <v>167</v>
      </c>
    </row>
    <row r="112" spans="2:63" s="1" customFormat="1" ht="29.25" customHeight="1">
      <c r="B112" s="39"/>
      <c r="C112" s="75" t="s">
        <v>148</v>
      </c>
      <c r="J112" s="144">
        <f>BK112</f>
        <v>2656660.7199999997</v>
      </c>
      <c r="L112" s="39"/>
      <c r="M112" s="74"/>
      <c r="N112" s="66"/>
      <c r="O112" s="66"/>
      <c r="P112" s="145">
        <f>P113+P416+P712</f>
        <v>2715.3628269999999</v>
      </c>
      <c r="Q112" s="66"/>
      <c r="R112" s="145">
        <f>R113+R416+R712</f>
        <v>366.25457875000001</v>
      </c>
      <c r="S112" s="66"/>
      <c r="T112" s="146">
        <f>T113+T416+T712</f>
        <v>0.66243999999999992</v>
      </c>
      <c r="AT112" s="24" t="s">
        <v>78</v>
      </c>
      <c r="AU112" s="24" t="s">
        <v>149</v>
      </c>
      <c r="BK112" s="147">
        <f>BK113+BK416+BK712</f>
        <v>2656660.7199999997</v>
      </c>
    </row>
    <row r="113" spans="2:65" s="11" customFormat="1" ht="37.35" customHeight="1">
      <c r="B113" s="148"/>
      <c r="D113" s="149" t="s">
        <v>78</v>
      </c>
      <c r="E113" s="150" t="s">
        <v>252</v>
      </c>
      <c r="F113" s="150" t="s">
        <v>253</v>
      </c>
      <c r="J113" s="151">
        <f>BK113</f>
        <v>1702165.3699999999</v>
      </c>
      <c r="L113" s="148"/>
      <c r="M113" s="152"/>
      <c r="N113" s="153"/>
      <c r="O113" s="153"/>
      <c r="P113" s="154">
        <f>P114+P162+P195+P250+P289+P337+P414</f>
        <v>2228.8478879999998</v>
      </c>
      <c r="Q113" s="153"/>
      <c r="R113" s="154">
        <f>R114+R162+R195+R250+R289+R337+R414</f>
        <v>345.32194193000004</v>
      </c>
      <c r="S113" s="153"/>
      <c r="T113" s="155">
        <f>T114+T162+T195+T250+T289+T337+T414</f>
        <v>0.66243999999999992</v>
      </c>
      <c r="AR113" s="149" t="s">
        <v>87</v>
      </c>
      <c r="AT113" s="156" t="s">
        <v>78</v>
      </c>
      <c r="AU113" s="156" t="s">
        <v>79</v>
      </c>
      <c r="AY113" s="149" t="s">
        <v>170</v>
      </c>
      <c r="BK113" s="157">
        <f>BK114+BK162+BK195+BK250+BK289+BK337+BK414</f>
        <v>1702165.3699999999</v>
      </c>
    </row>
    <row r="114" spans="2:65" s="11" customFormat="1" ht="19.899999999999999" customHeight="1">
      <c r="B114" s="148"/>
      <c r="D114" s="149" t="s">
        <v>78</v>
      </c>
      <c r="E114" s="158" t="s">
        <v>87</v>
      </c>
      <c r="F114" s="158" t="s">
        <v>254</v>
      </c>
      <c r="J114" s="159">
        <f>BK114</f>
        <v>402232.28</v>
      </c>
      <c r="L114" s="148"/>
      <c r="M114" s="152"/>
      <c r="N114" s="153"/>
      <c r="O114" s="153"/>
      <c r="P114" s="154">
        <f>SUM(P115:P161)</f>
        <v>598.34878500000002</v>
      </c>
      <c r="Q114" s="153"/>
      <c r="R114" s="154">
        <f>SUM(R115:R161)</f>
        <v>2.2502469</v>
      </c>
      <c r="S114" s="153"/>
      <c r="T114" s="155">
        <f>SUM(T115:T161)</f>
        <v>0</v>
      </c>
      <c r="AR114" s="149" t="s">
        <v>87</v>
      </c>
      <c r="AT114" s="156" t="s">
        <v>78</v>
      </c>
      <c r="AU114" s="156" t="s">
        <v>87</v>
      </c>
      <c r="AY114" s="149" t="s">
        <v>170</v>
      </c>
      <c r="BK114" s="157">
        <f>SUM(BK115:BK161)</f>
        <v>402232.28</v>
      </c>
    </row>
    <row r="115" spans="2:65" s="1" customFormat="1" ht="25.5" customHeight="1">
      <c r="B115" s="160"/>
      <c r="C115" s="161" t="s">
        <v>87</v>
      </c>
      <c r="D115" s="161" t="s">
        <v>173</v>
      </c>
      <c r="E115" s="162" t="s">
        <v>270</v>
      </c>
      <c r="F115" s="163" t="s">
        <v>271</v>
      </c>
      <c r="G115" s="164" t="s">
        <v>272</v>
      </c>
      <c r="H115" s="165">
        <v>480</v>
      </c>
      <c r="I115" s="166">
        <v>61.2</v>
      </c>
      <c r="J115" s="166">
        <f>ROUND(I115*H115,2)</f>
        <v>29376</v>
      </c>
      <c r="K115" s="163" t="s">
        <v>177</v>
      </c>
      <c r="L115" s="39"/>
      <c r="M115" s="167" t="s">
        <v>5</v>
      </c>
      <c r="N115" s="168" t="s">
        <v>50</v>
      </c>
      <c r="O115" s="169">
        <v>0.2</v>
      </c>
      <c r="P115" s="169">
        <f>O115*H115</f>
        <v>96</v>
      </c>
      <c r="Q115" s="169">
        <v>0</v>
      </c>
      <c r="R115" s="169">
        <f>Q115*H115</f>
        <v>0</v>
      </c>
      <c r="S115" s="169">
        <v>0</v>
      </c>
      <c r="T115" s="170">
        <f>S115*H115</f>
        <v>0</v>
      </c>
      <c r="AR115" s="24" t="s">
        <v>190</v>
      </c>
      <c r="AT115" s="24" t="s">
        <v>173</v>
      </c>
      <c r="AU115" s="24" t="s">
        <v>90</v>
      </c>
      <c r="AY115" s="24" t="s">
        <v>170</v>
      </c>
      <c r="BE115" s="171">
        <f>IF(N115="základní",J115,0)</f>
        <v>29376</v>
      </c>
      <c r="BF115" s="171">
        <f>IF(N115="snížená",J115,0)</f>
        <v>0</v>
      </c>
      <c r="BG115" s="171">
        <f>IF(N115="zákl. přenesená",J115,0)</f>
        <v>0</v>
      </c>
      <c r="BH115" s="171">
        <f>IF(N115="sníž. přenesená",J115,0)</f>
        <v>0</v>
      </c>
      <c r="BI115" s="171">
        <f>IF(N115="nulová",J115,0)</f>
        <v>0</v>
      </c>
      <c r="BJ115" s="24" t="s">
        <v>87</v>
      </c>
      <c r="BK115" s="171">
        <f>ROUND(I115*H115,2)</f>
        <v>29376</v>
      </c>
      <c r="BL115" s="24" t="s">
        <v>190</v>
      </c>
      <c r="BM115" s="24" t="s">
        <v>859</v>
      </c>
    </row>
    <row r="116" spans="2:65" s="12" customFormat="1" ht="13.5">
      <c r="B116" s="172"/>
      <c r="D116" s="173" t="s">
        <v>180</v>
      </c>
      <c r="E116" s="174" t="s">
        <v>5</v>
      </c>
      <c r="F116" s="175" t="s">
        <v>860</v>
      </c>
      <c r="H116" s="176">
        <v>480</v>
      </c>
      <c r="L116" s="172"/>
      <c r="M116" s="177"/>
      <c r="N116" s="178"/>
      <c r="O116" s="178"/>
      <c r="P116" s="178"/>
      <c r="Q116" s="178"/>
      <c r="R116" s="178"/>
      <c r="S116" s="178"/>
      <c r="T116" s="179"/>
      <c r="AT116" s="174" t="s">
        <v>180</v>
      </c>
      <c r="AU116" s="174" t="s">
        <v>90</v>
      </c>
      <c r="AV116" s="12" t="s">
        <v>90</v>
      </c>
      <c r="AW116" s="12" t="s">
        <v>42</v>
      </c>
      <c r="AX116" s="12" t="s">
        <v>87</v>
      </c>
      <c r="AY116" s="174" t="s">
        <v>170</v>
      </c>
    </row>
    <row r="117" spans="2:65" s="1" customFormat="1" ht="25.5" customHeight="1">
      <c r="B117" s="160"/>
      <c r="C117" s="161" t="s">
        <v>90</v>
      </c>
      <c r="D117" s="161" t="s">
        <v>173</v>
      </c>
      <c r="E117" s="162" t="s">
        <v>275</v>
      </c>
      <c r="F117" s="163" t="s">
        <v>276</v>
      </c>
      <c r="G117" s="164" t="s">
        <v>277</v>
      </c>
      <c r="H117" s="165">
        <v>24</v>
      </c>
      <c r="I117" s="166">
        <v>42.2</v>
      </c>
      <c r="J117" s="166">
        <f>ROUND(I117*H117,2)</f>
        <v>1012.8</v>
      </c>
      <c r="K117" s="163" t="s">
        <v>177</v>
      </c>
      <c r="L117" s="39"/>
      <c r="M117" s="167" t="s">
        <v>5</v>
      </c>
      <c r="N117" s="168" t="s">
        <v>50</v>
      </c>
      <c r="O117" s="169">
        <v>0</v>
      </c>
      <c r="P117" s="169">
        <f>O117*H117</f>
        <v>0</v>
      </c>
      <c r="Q117" s="169">
        <v>0</v>
      </c>
      <c r="R117" s="169">
        <f>Q117*H117</f>
        <v>0</v>
      </c>
      <c r="S117" s="169">
        <v>0</v>
      </c>
      <c r="T117" s="170">
        <f>S117*H117</f>
        <v>0</v>
      </c>
      <c r="AR117" s="24" t="s">
        <v>190</v>
      </c>
      <c r="AT117" s="24" t="s">
        <v>173</v>
      </c>
      <c r="AU117" s="24" t="s">
        <v>90</v>
      </c>
      <c r="AY117" s="24" t="s">
        <v>170</v>
      </c>
      <c r="BE117" s="171">
        <f>IF(N117="základní",J117,0)</f>
        <v>1012.8</v>
      </c>
      <c r="BF117" s="171">
        <f>IF(N117="snížená",J117,0)</f>
        <v>0</v>
      </c>
      <c r="BG117" s="171">
        <f>IF(N117="zákl. přenesená",J117,0)</f>
        <v>0</v>
      </c>
      <c r="BH117" s="171">
        <f>IF(N117="sníž. přenesená",J117,0)</f>
        <v>0</v>
      </c>
      <c r="BI117" s="171">
        <f>IF(N117="nulová",J117,0)</f>
        <v>0</v>
      </c>
      <c r="BJ117" s="24" t="s">
        <v>87</v>
      </c>
      <c r="BK117" s="171">
        <f>ROUND(I117*H117,2)</f>
        <v>1012.8</v>
      </c>
      <c r="BL117" s="24" t="s">
        <v>190</v>
      </c>
      <c r="BM117" s="24" t="s">
        <v>861</v>
      </c>
    </row>
    <row r="118" spans="2:65" s="12" customFormat="1" ht="13.5">
      <c r="B118" s="172"/>
      <c r="D118" s="173" t="s">
        <v>180</v>
      </c>
      <c r="E118" s="174" t="s">
        <v>5</v>
      </c>
      <c r="F118" s="175" t="s">
        <v>385</v>
      </c>
      <c r="H118" s="176">
        <v>24</v>
      </c>
      <c r="L118" s="172"/>
      <c r="M118" s="177"/>
      <c r="N118" s="178"/>
      <c r="O118" s="178"/>
      <c r="P118" s="178"/>
      <c r="Q118" s="178"/>
      <c r="R118" s="178"/>
      <c r="S118" s="178"/>
      <c r="T118" s="179"/>
      <c r="AT118" s="174" t="s">
        <v>180</v>
      </c>
      <c r="AU118" s="174" t="s">
        <v>90</v>
      </c>
      <c r="AV118" s="12" t="s">
        <v>90</v>
      </c>
      <c r="AW118" s="12" t="s">
        <v>42</v>
      </c>
      <c r="AX118" s="12" t="s">
        <v>87</v>
      </c>
      <c r="AY118" s="174" t="s">
        <v>170</v>
      </c>
    </row>
    <row r="119" spans="2:65" s="1" customFormat="1" ht="25.5" customHeight="1">
      <c r="B119" s="160"/>
      <c r="C119" s="161" t="s">
        <v>186</v>
      </c>
      <c r="D119" s="161" t="s">
        <v>173</v>
      </c>
      <c r="E119" s="162" t="s">
        <v>862</v>
      </c>
      <c r="F119" s="163" t="s">
        <v>863</v>
      </c>
      <c r="G119" s="164" t="s">
        <v>305</v>
      </c>
      <c r="H119" s="165">
        <v>182.98099999999999</v>
      </c>
      <c r="I119" s="166">
        <v>157</v>
      </c>
      <c r="J119" s="166">
        <f>ROUND(I119*H119,2)</f>
        <v>28728.02</v>
      </c>
      <c r="K119" s="163" t="s">
        <v>177</v>
      </c>
      <c r="L119" s="39"/>
      <c r="M119" s="167" t="s">
        <v>5</v>
      </c>
      <c r="N119" s="168" t="s">
        <v>50</v>
      </c>
      <c r="O119" s="169">
        <v>0.46700000000000003</v>
      </c>
      <c r="P119" s="169">
        <f>O119*H119</f>
        <v>85.452127000000004</v>
      </c>
      <c r="Q119" s="169">
        <v>0</v>
      </c>
      <c r="R119" s="169">
        <f>Q119*H119</f>
        <v>0</v>
      </c>
      <c r="S119" s="169">
        <v>0</v>
      </c>
      <c r="T119" s="170">
        <f>S119*H119</f>
        <v>0</v>
      </c>
      <c r="AR119" s="24" t="s">
        <v>190</v>
      </c>
      <c r="AT119" s="24" t="s">
        <v>173</v>
      </c>
      <c r="AU119" s="24" t="s">
        <v>90</v>
      </c>
      <c r="AY119" s="24" t="s">
        <v>170</v>
      </c>
      <c r="BE119" s="171">
        <f>IF(N119="základní",J119,0)</f>
        <v>28728.02</v>
      </c>
      <c r="BF119" s="171">
        <f>IF(N119="snížená",J119,0)</f>
        <v>0</v>
      </c>
      <c r="BG119" s="171">
        <f>IF(N119="zákl. přenesená",J119,0)</f>
        <v>0</v>
      </c>
      <c r="BH119" s="171">
        <f>IF(N119="sníž. přenesená",J119,0)</f>
        <v>0</v>
      </c>
      <c r="BI119" s="171">
        <f>IF(N119="nulová",J119,0)</f>
        <v>0</v>
      </c>
      <c r="BJ119" s="24" t="s">
        <v>87</v>
      </c>
      <c r="BK119" s="171">
        <f>ROUND(I119*H119,2)</f>
        <v>28728.02</v>
      </c>
      <c r="BL119" s="24" t="s">
        <v>190</v>
      </c>
      <c r="BM119" s="24" t="s">
        <v>864</v>
      </c>
    </row>
    <row r="120" spans="2:65" s="12" customFormat="1" ht="13.5">
      <c r="B120" s="172"/>
      <c r="D120" s="173" t="s">
        <v>180</v>
      </c>
      <c r="E120" s="174" t="s">
        <v>5</v>
      </c>
      <c r="F120" s="175" t="s">
        <v>865</v>
      </c>
      <c r="H120" s="176">
        <v>182.98099999999999</v>
      </c>
      <c r="L120" s="172"/>
      <c r="M120" s="177"/>
      <c r="N120" s="178"/>
      <c r="O120" s="178"/>
      <c r="P120" s="178"/>
      <c r="Q120" s="178"/>
      <c r="R120" s="178"/>
      <c r="S120" s="178"/>
      <c r="T120" s="179"/>
      <c r="AT120" s="174" t="s">
        <v>180</v>
      </c>
      <c r="AU120" s="174" t="s">
        <v>90</v>
      </c>
      <c r="AV120" s="12" t="s">
        <v>90</v>
      </c>
      <c r="AW120" s="12" t="s">
        <v>42</v>
      </c>
      <c r="AX120" s="12" t="s">
        <v>87</v>
      </c>
      <c r="AY120" s="174" t="s">
        <v>170</v>
      </c>
    </row>
    <row r="121" spans="2:65" s="1" customFormat="1" ht="25.5" customHeight="1">
      <c r="B121" s="160"/>
      <c r="C121" s="161" t="s">
        <v>190</v>
      </c>
      <c r="D121" s="161" t="s">
        <v>173</v>
      </c>
      <c r="E121" s="162" t="s">
        <v>866</v>
      </c>
      <c r="F121" s="163" t="s">
        <v>867</v>
      </c>
      <c r="G121" s="164" t="s">
        <v>305</v>
      </c>
      <c r="H121" s="165">
        <v>36.595999999999997</v>
      </c>
      <c r="I121" s="166">
        <v>20.9</v>
      </c>
      <c r="J121" s="166">
        <f>ROUND(I121*H121,2)</f>
        <v>764.86</v>
      </c>
      <c r="K121" s="163" t="s">
        <v>177</v>
      </c>
      <c r="L121" s="39"/>
      <c r="M121" s="167" t="s">
        <v>5</v>
      </c>
      <c r="N121" s="168" t="s">
        <v>50</v>
      </c>
      <c r="O121" s="169">
        <v>0.04</v>
      </c>
      <c r="P121" s="169">
        <f>O121*H121</f>
        <v>1.4638399999999998</v>
      </c>
      <c r="Q121" s="169">
        <v>0</v>
      </c>
      <c r="R121" s="169">
        <f>Q121*H121</f>
        <v>0</v>
      </c>
      <c r="S121" s="169">
        <v>0</v>
      </c>
      <c r="T121" s="170">
        <f>S121*H121</f>
        <v>0</v>
      </c>
      <c r="AR121" s="24" t="s">
        <v>190</v>
      </c>
      <c r="AT121" s="24" t="s">
        <v>173</v>
      </c>
      <c r="AU121" s="24" t="s">
        <v>90</v>
      </c>
      <c r="AY121" s="24" t="s">
        <v>170</v>
      </c>
      <c r="BE121" s="171">
        <f>IF(N121="základní",J121,0)</f>
        <v>764.86</v>
      </c>
      <c r="BF121" s="171">
        <f>IF(N121="snížená",J121,0)</f>
        <v>0</v>
      </c>
      <c r="BG121" s="171">
        <f>IF(N121="zákl. přenesená",J121,0)</f>
        <v>0</v>
      </c>
      <c r="BH121" s="171">
        <f>IF(N121="sníž. přenesená",J121,0)</f>
        <v>0</v>
      </c>
      <c r="BI121" s="171">
        <f>IF(N121="nulová",J121,0)</f>
        <v>0</v>
      </c>
      <c r="BJ121" s="24" t="s">
        <v>87</v>
      </c>
      <c r="BK121" s="171">
        <f>ROUND(I121*H121,2)</f>
        <v>764.86</v>
      </c>
      <c r="BL121" s="24" t="s">
        <v>190</v>
      </c>
      <c r="BM121" s="24" t="s">
        <v>868</v>
      </c>
    </row>
    <row r="122" spans="2:65" s="12" customFormat="1" ht="13.5">
      <c r="B122" s="172"/>
      <c r="D122" s="173" t="s">
        <v>180</v>
      </c>
      <c r="E122" s="174" t="s">
        <v>5</v>
      </c>
      <c r="F122" s="175" t="s">
        <v>869</v>
      </c>
      <c r="H122" s="176">
        <v>36.595999999999997</v>
      </c>
      <c r="L122" s="172"/>
      <c r="M122" s="177"/>
      <c r="N122" s="178"/>
      <c r="O122" s="178"/>
      <c r="P122" s="178"/>
      <c r="Q122" s="178"/>
      <c r="R122" s="178"/>
      <c r="S122" s="178"/>
      <c r="T122" s="179"/>
      <c r="AT122" s="174" t="s">
        <v>180</v>
      </c>
      <c r="AU122" s="174" t="s">
        <v>90</v>
      </c>
      <c r="AV122" s="12" t="s">
        <v>90</v>
      </c>
      <c r="AW122" s="12" t="s">
        <v>42</v>
      </c>
      <c r="AX122" s="12" t="s">
        <v>87</v>
      </c>
      <c r="AY122" s="174" t="s">
        <v>170</v>
      </c>
    </row>
    <row r="123" spans="2:65" s="1" customFormat="1" ht="25.5" customHeight="1">
      <c r="B123" s="160"/>
      <c r="C123" s="161" t="s">
        <v>169</v>
      </c>
      <c r="D123" s="161" t="s">
        <v>173</v>
      </c>
      <c r="E123" s="162" t="s">
        <v>870</v>
      </c>
      <c r="F123" s="163" t="s">
        <v>871</v>
      </c>
      <c r="G123" s="164" t="s">
        <v>305</v>
      </c>
      <c r="H123" s="165">
        <v>34.295000000000002</v>
      </c>
      <c r="I123" s="166">
        <v>192</v>
      </c>
      <c r="J123" s="166">
        <f>ROUND(I123*H123,2)</f>
        <v>6584.64</v>
      </c>
      <c r="K123" s="163" t="s">
        <v>177</v>
      </c>
      <c r="L123" s="39"/>
      <c r="M123" s="167" t="s">
        <v>5</v>
      </c>
      <c r="N123" s="168" t="s">
        <v>50</v>
      </c>
      <c r="O123" s="169">
        <v>0.64300000000000002</v>
      </c>
      <c r="P123" s="169">
        <f>O123*H123</f>
        <v>22.051685000000003</v>
      </c>
      <c r="Q123" s="169">
        <v>0</v>
      </c>
      <c r="R123" s="169">
        <f>Q123*H123</f>
        <v>0</v>
      </c>
      <c r="S123" s="169">
        <v>0</v>
      </c>
      <c r="T123" s="170">
        <f>S123*H123</f>
        <v>0</v>
      </c>
      <c r="AR123" s="24" t="s">
        <v>190</v>
      </c>
      <c r="AT123" s="24" t="s">
        <v>173</v>
      </c>
      <c r="AU123" s="24" t="s">
        <v>90</v>
      </c>
      <c r="AY123" s="24" t="s">
        <v>170</v>
      </c>
      <c r="BE123" s="171">
        <f>IF(N123="základní",J123,0)</f>
        <v>6584.64</v>
      </c>
      <c r="BF123" s="171">
        <f>IF(N123="snížená",J123,0)</f>
        <v>0</v>
      </c>
      <c r="BG123" s="171">
        <f>IF(N123="zákl. přenesená",J123,0)</f>
        <v>0</v>
      </c>
      <c r="BH123" s="171">
        <f>IF(N123="sníž. přenesená",J123,0)</f>
        <v>0</v>
      </c>
      <c r="BI123" s="171">
        <f>IF(N123="nulová",J123,0)</f>
        <v>0</v>
      </c>
      <c r="BJ123" s="24" t="s">
        <v>87</v>
      </c>
      <c r="BK123" s="171">
        <f>ROUND(I123*H123,2)</f>
        <v>6584.64</v>
      </c>
      <c r="BL123" s="24" t="s">
        <v>190</v>
      </c>
      <c r="BM123" s="24" t="s">
        <v>872</v>
      </c>
    </row>
    <row r="124" spans="2:65" s="12" customFormat="1" ht="13.5">
      <c r="B124" s="172"/>
      <c r="D124" s="173" t="s">
        <v>180</v>
      </c>
      <c r="E124" s="174" t="s">
        <v>5</v>
      </c>
      <c r="F124" s="175" t="s">
        <v>873</v>
      </c>
      <c r="H124" s="176">
        <v>34.295000000000002</v>
      </c>
      <c r="L124" s="172"/>
      <c r="M124" s="177"/>
      <c r="N124" s="178"/>
      <c r="O124" s="178"/>
      <c r="P124" s="178"/>
      <c r="Q124" s="178"/>
      <c r="R124" s="178"/>
      <c r="S124" s="178"/>
      <c r="T124" s="179"/>
      <c r="AT124" s="174" t="s">
        <v>180</v>
      </c>
      <c r="AU124" s="174" t="s">
        <v>90</v>
      </c>
      <c r="AV124" s="12" t="s">
        <v>90</v>
      </c>
      <c r="AW124" s="12" t="s">
        <v>42</v>
      </c>
      <c r="AX124" s="12" t="s">
        <v>87</v>
      </c>
      <c r="AY124" s="174" t="s">
        <v>170</v>
      </c>
    </row>
    <row r="125" spans="2:65" s="1" customFormat="1" ht="25.5" customHeight="1">
      <c r="B125" s="160"/>
      <c r="C125" s="161" t="s">
        <v>197</v>
      </c>
      <c r="D125" s="161" t="s">
        <v>173</v>
      </c>
      <c r="E125" s="162" t="s">
        <v>874</v>
      </c>
      <c r="F125" s="163" t="s">
        <v>875</v>
      </c>
      <c r="G125" s="164" t="s">
        <v>305</v>
      </c>
      <c r="H125" s="165">
        <v>6.859</v>
      </c>
      <c r="I125" s="166">
        <v>43.9</v>
      </c>
      <c r="J125" s="166">
        <f>ROUND(I125*H125,2)</f>
        <v>301.11</v>
      </c>
      <c r="K125" s="163" t="s">
        <v>177</v>
      </c>
      <c r="L125" s="39"/>
      <c r="M125" s="167" t="s">
        <v>5</v>
      </c>
      <c r="N125" s="168" t="s">
        <v>50</v>
      </c>
      <c r="O125" s="169">
        <v>0.10199999999999999</v>
      </c>
      <c r="P125" s="169">
        <f>O125*H125</f>
        <v>0.69961799999999996</v>
      </c>
      <c r="Q125" s="169">
        <v>0</v>
      </c>
      <c r="R125" s="169">
        <f>Q125*H125</f>
        <v>0</v>
      </c>
      <c r="S125" s="169">
        <v>0</v>
      </c>
      <c r="T125" s="170">
        <f>S125*H125</f>
        <v>0</v>
      </c>
      <c r="AR125" s="24" t="s">
        <v>190</v>
      </c>
      <c r="AT125" s="24" t="s">
        <v>173</v>
      </c>
      <c r="AU125" s="24" t="s">
        <v>90</v>
      </c>
      <c r="AY125" s="24" t="s">
        <v>170</v>
      </c>
      <c r="BE125" s="171">
        <f>IF(N125="základní",J125,0)</f>
        <v>301.11</v>
      </c>
      <c r="BF125" s="171">
        <f>IF(N125="snížená",J125,0)</f>
        <v>0</v>
      </c>
      <c r="BG125" s="171">
        <f>IF(N125="zákl. přenesená",J125,0)</f>
        <v>0</v>
      </c>
      <c r="BH125" s="171">
        <f>IF(N125="sníž. přenesená",J125,0)</f>
        <v>0</v>
      </c>
      <c r="BI125" s="171">
        <f>IF(N125="nulová",J125,0)</f>
        <v>0</v>
      </c>
      <c r="BJ125" s="24" t="s">
        <v>87</v>
      </c>
      <c r="BK125" s="171">
        <f>ROUND(I125*H125,2)</f>
        <v>301.11</v>
      </c>
      <c r="BL125" s="24" t="s">
        <v>190</v>
      </c>
      <c r="BM125" s="24" t="s">
        <v>876</v>
      </c>
    </row>
    <row r="126" spans="2:65" s="12" customFormat="1" ht="13.5">
      <c r="B126" s="172"/>
      <c r="D126" s="173" t="s">
        <v>180</v>
      </c>
      <c r="E126" s="174" t="s">
        <v>5</v>
      </c>
      <c r="F126" s="175" t="s">
        <v>877</v>
      </c>
      <c r="H126" s="176">
        <v>6.859</v>
      </c>
      <c r="L126" s="172"/>
      <c r="M126" s="177"/>
      <c r="N126" s="178"/>
      <c r="O126" s="178"/>
      <c r="P126" s="178"/>
      <c r="Q126" s="178"/>
      <c r="R126" s="178"/>
      <c r="S126" s="178"/>
      <c r="T126" s="179"/>
      <c r="AT126" s="174" t="s">
        <v>180</v>
      </c>
      <c r="AU126" s="174" t="s">
        <v>90</v>
      </c>
      <c r="AV126" s="12" t="s">
        <v>90</v>
      </c>
      <c r="AW126" s="12" t="s">
        <v>42</v>
      </c>
      <c r="AX126" s="12" t="s">
        <v>87</v>
      </c>
      <c r="AY126" s="174" t="s">
        <v>170</v>
      </c>
    </row>
    <row r="127" spans="2:65" s="1" customFormat="1" ht="25.5" customHeight="1">
      <c r="B127" s="160"/>
      <c r="C127" s="161" t="s">
        <v>202</v>
      </c>
      <c r="D127" s="161" t="s">
        <v>173</v>
      </c>
      <c r="E127" s="162" t="s">
        <v>878</v>
      </c>
      <c r="F127" s="163" t="s">
        <v>879</v>
      </c>
      <c r="G127" s="164" t="s">
        <v>305</v>
      </c>
      <c r="H127" s="165">
        <v>168.13800000000001</v>
      </c>
      <c r="I127" s="166">
        <v>510</v>
      </c>
      <c r="J127" s="166">
        <f>ROUND(I127*H127,2)</f>
        <v>85750.38</v>
      </c>
      <c r="K127" s="163" t="s">
        <v>177</v>
      </c>
      <c r="L127" s="39"/>
      <c r="M127" s="167" t="s">
        <v>5</v>
      </c>
      <c r="N127" s="168" t="s">
        <v>50</v>
      </c>
      <c r="O127" s="169">
        <v>0.77500000000000002</v>
      </c>
      <c r="P127" s="169">
        <f>O127*H127</f>
        <v>130.30695</v>
      </c>
      <c r="Q127" s="169">
        <v>8.2400000000000008E-3</v>
      </c>
      <c r="R127" s="169">
        <f>Q127*H127</f>
        <v>1.3854571200000001</v>
      </c>
      <c r="S127" s="169">
        <v>0</v>
      </c>
      <c r="T127" s="170">
        <f>S127*H127</f>
        <v>0</v>
      </c>
      <c r="AR127" s="24" t="s">
        <v>190</v>
      </c>
      <c r="AT127" s="24" t="s">
        <v>173</v>
      </c>
      <c r="AU127" s="24" t="s">
        <v>90</v>
      </c>
      <c r="AY127" s="24" t="s">
        <v>170</v>
      </c>
      <c r="BE127" s="171">
        <f>IF(N127="základní",J127,0)</f>
        <v>85750.38</v>
      </c>
      <c r="BF127" s="171">
        <f>IF(N127="snížená",J127,0)</f>
        <v>0</v>
      </c>
      <c r="BG127" s="171">
        <f>IF(N127="zákl. přenesená",J127,0)</f>
        <v>0</v>
      </c>
      <c r="BH127" s="171">
        <f>IF(N127="sníž. přenesená",J127,0)</f>
        <v>0</v>
      </c>
      <c r="BI127" s="171">
        <f>IF(N127="nulová",J127,0)</f>
        <v>0</v>
      </c>
      <c r="BJ127" s="24" t="s">
        <v>87</v>
      </c>
      <c r="BK127" s="171">
        <f>ROUND(I127*H127,2)</f>
        <v>85750.38</v>
      </c>
      <c r="BL127" s="24" t="s">
        <v>190</v>
      </c>
      <c r="BM127" s="24" t="s">
        <v>880</v>
      </c>
    </row>
    <row r="128" spans="2:65" s="12" customFormat="1" ht="13.5">
      <c r="B128" s="172"/>
      <c r="D128" s="173" t="s">
        <v>180</v>
      </c>
      <c r="E128" s="174" t="s">
        <v>5</v>
      </c>
      <c r="F128" s="175" t="s">
        <v>881</v>
      </c>
      <c r="H128" s="176">
        <v>168.13800000000001</v>
      </c>
      <c r="L128" s="172"/>
      <c r="M128" s="177"/>
      <c r="N128" s="178"/>
      <c r="O128" s="178"/>
      <c r="P128" s="178"/>
      <c r="Q128" s="178"/>
      <c r="R128" s="178"/>
      <c r="S128" s="178"/>
      <c r="T128" s="179"/>
      <c r="AT128" s="174" t="s">
        <v>180</v>
      </c>
      <c r="AU128" s="174" t="s">
        <v>90</v>
      </c>
      <c r="AV128" s="12" t="s">
        <v>90</v>
      </c>
      <c r="AW128" s="12" t="s">
        <v>42</v>
      </c>
      <c r="AX128" s="12" t="s">
        <v>87</v>
      </c>
      <c r="AY128" s="174" t="s">
        <v>170</v>
      </c>
    </row>
    <row r="129" spans="2:65" s="1" customFormat="1" ht="25.5" customHeight="1">
      <c r="B129" s="160"/>
      <c r="C129" s="161" t="s">
        <v>207</v>
      </c>
      <c r="D129" s="161" t="s">
        <v>173</v>
      </c>
      <c r="E129" s="162" t="s">
        <v>882</v>
      </c>
      <c r="F129" s="163" t="s">
        <v>883</v>
      </c>
      <c r="G129" s="164" t="s">
        <v>305</v>
      </c>
      <c r="H129" s="165">
        <v>56.045999999999999</v>
      </c>
      <c r="I129" s="166">
        <v>605</v>
      </c>
      <c r="J129" s="166">
        <f>ROUND(I129*H129,2)</f>
        <v>33907.83</v>
      </c>
      <c r="K129" s="163" t="s">
        <v>177</v>
      </c>
      <c r="L129" s="39"/>
      <c r="M129" s="167" t="s">
        <v>5</v>
      </c>
      <c r="N129" s="168" t="s">
        <v>50</v>
      </c>
      <c r="O129" s="169">
        <v>0.76800000000000002</v>
      </c>
      <c r="P129" s="169">
        <f>O129*H129</f>
        <v>43.043328000000002</v>
      </c>
      <c r="Q129" s="169">
        <v>1.5429999999999999E-2</v>
      </c>
      <c r="R129" s="169">
        <f>Q129*H129</f>
        <v>0.86478977999999995</v>
      </c>
      <c r="S129" s="169">
        <v>0</v>
      </c>
      <c r="T129" s="170">
        <f>S129*H129</f>
        <v>0</v>
      </c>
      <c r="AR129" s="24" t="s">
        <v>190</v>
      </c>
      <c r="AT129" s="24" t="s">
        <v>173</v>
      </c>
      <c r="AU129" s="24" t="s">
        <v>90</v>
      </c>
      <c r="AY129" s="24" t="s">
        <v>170</v>
      </c>
      <c r="BE129" s="171">
        <f>IF(N129="základní",J129,0)</f>
        <v>33907.83</v>
      </c>
      <c r="BF129" s="171">
        <f>IF(N129="snížená",J129,0)</f>
        <v>0</v>
      </c>
      <c r="BG129" s="171">
        <f>IF(N129="zákl. přenesená",J129,0)</f>
        <v>0</v>
      </c>
      <c r="BH129" s="171">
        <f>IF(N129="sníž. přenesená",J129,0)</f>
        <v>0</v>
      </c>
      <c r="BI129" s="171">
        <f>IF(N129="nulová",J129,0)</f>
        <v>0</v>
      </c>
      <c r="BJ129" s="24" t="s">
        <v>87</v>
      </c>
      <c r="BK129" s="171">
        <f>ROUND(I129*H129,2)</f>
        <v>33907.83</v>
      </c>
      <c r="BL129" s="24" t="s">
        <v>190</v>
      </c>
      <c r="BM129" s="24" t="s">
        <v>884</v>
      </c>
    </row>
    <row r="130" spans="2:65" s="12" customFormat="1" ht="13.5">
      <c r="B130" s="172"/>
      <c r="D130" s="173" t="s">
        <v>180</v>
      </c>
      <c r="E130" s="174" t="s">
        <v>5</v>
      </c>
      <c r="F130" s="175" t="s">
        <v>885</v>
      </c>
      <c r="H130" s="176">
        <v>56.045999999999999</v>
      </c>
      <c r="L130" s="172"/>
      <c r="M130" s="177"/>
      <c r="N130" s="178"/>
      <c r="O130" s="178"/>
      <c r="P130" s="178"/>
      <c r="Q130" s="178"/>
      <c r="R130" s="178"/>
      <c r="S130" s="178"/>
      <c r="T130" s="179"/>
      <c r="AT130" s="174" t="s">
        <v>180</v>
      </c>
      <c r="AU130" s="174" t="s">
        <v>90</v>
      </c>
      <c r="AV130" s="12" t="s">
        <v>90</v>
      </c>
      <c r="AW130" s="12" t="s">
        <v>42</v>
      </c>
      <c r="AX130" s="12" t="s">
        <v>87</v>
      </c>
      <c r="AY130" s="174" t="s">
        <v>170</v>
      </c>
    </row>
    <row r="131" spans="2:65" s="1" customFormat="1" ht="38.25" customHeight="1">
      <c r="B131" s="160"/>
      <c r="C131" s="161" t="s">
        <v>211</v>
      </c>
      <c r="D131" s="161" t="s">
        <v>173</v>
      </c>
      <c r="E131" s="162" t="s">
        <v>375</v>
      </c>
      <c r="F131" s="163" t="s">
        <v>376</v>
      </c>
      <c r="G131" s="164" t="s">
        <v>305</v>
      </c>
      <c r="H131" s="165">
        <v>34.764000000000003</v>
      </c>
      <c r="I131" s="166">
        <v>130</v>
      </c>
      <c r="J131" s="166">
        <f>ROUND(I131*H131,2)</f>
        <v>4519.32</v>
      </c>
      <c r="K131" s="163" t="s">
        <v>177</v>
      </c>
      <c r="L131" s="39"/>
      <c r="M131" s="167" t="s">
        <v>5</v>
      </c>
      <c r="N131" s="168" t="s">
        <v>50</v>
      </c>
      <c r="O131" s="169">
        <v>0.51900000000000002</v>
      </c>
      <c r="P131" s="169">
        <f>O131*H131</f>
        <v>18.042516000000003</v>
      </c>
      <c r="Q131" s="169">
        <v>0</v>
      </c>
      <c r="R131" s="169">
        <f>Q131*H131</f>
        <v>0</v>
      </c>
      <c r="S131" s="169">
        <v>0</v>
      </c>
      <c r="T131" s="170">
        <f>S131*H131</f>
        <v>0</v>
      </c>
      <c r="AR131" s="24" t="s">
        <v>190</v>
      </c>
      <c r="AT131" s="24" t="s">
        <v>173</v>
      </c>
      <c r="AU131" s="24" t="s">
        <v>90</v>
      </c>
      <c r="AY131" s="24" t="s">
        <v>170</v>
      </c>
      <c r="BE131" s="171">
        <f>IF(N131="základní",J131,0)</f>
        <v>4519.32</v>
      </c>
      <c r="BF131" s="171">
        <f>IF(N131="snížená",J131,0)</f>
        <v>0</v>
      </c>
      <c r="BG131" s="171">
        <f>IF(N131="zákl. přenesená",J131,0)</f>
        <v>0</v>
      </c>
      <c r="BH131" s="171">
        <f>IF(N131="sníž. přenesená",J131,0)</f>
        <v>0</v>
      </c>
      <c r="BI131" s="171">
        <f>IF(N131="nulová",J131,0)</f>
        <v>0</v>
      </c>
      <c r="BJ131" s="24" t="s">
        <v>87</v>
      </c>
      <c r="BK131" s="171">
        <f>ROUND(I131*H131,2)</f>
        <v>4519.32</v>
      </c>
      <c r="BL131" s="24" t="s">
        <v>190</v>
      </c>
      <c r="BM131" s="24" t="s">
        <v>886</v>
      </c>
    </row>
    <row r="132" spans="2:65" s="12" customFormat="1" ht="13.5">
      <c r="B132" s="172"/>
      <c r="D132" s="173" t="s">
        <v>180</v>
      </c>
      <c r="E132" s="174" t="s">
        <v>5</v>
      </c>
      <c r="F132" s="175" t="s">
        <v>887</v>
      </c>
      <c r="H132" s="176">
        <v>34.764000000000003</v>
      </c>
      <c r="L132" s="172"/>
      <c r="M132" s="177"/>
      <c r="N132" s="178"/>
      <c r="O132" s="178"/>
      <c r="P132" s="178"/>
      <c r="Q132" s="178"/>
      <c r="R132" s="178"/>
      <c r="S132" s="178"/>
      <c r="T132" s="179"/>
      <c r="AT132" s="174" t="s">
        <v>180</v>
      </c>
      <c r="AU132" s="174" t="s">
        <v>90</v>
      </c>
      <c r="AV132" s="12" t="s">
        <v>90</v>
      </c>
      <c r="AW132" s="12" t="s">
        <v>42</v>
      </c>
      <c r="AX132" s="12" t="s">
        <v>87</v>
      </c>
      <c r="AY132" s="174" t="s">
        <v>170</v>
      </c>
    </row>
    <row r="133" spans="2:65" s="1" customFormat="1" ht="38.25" customHeight="1">
      <c r="B133" s="160"/>
      <c r="C133" s="161" t="s">
        <v>215</v>
      </c>
      <c r="D133" s="161" t="s">
        <v>173</v>
      </c>
      <c r="E133" s="162" t="s">
        <v>386</v>
      </c>
      <c r="F133" s="163" t="s">
        <v>387</v>
      </c>
      <c r="G133" s="164" t="s">
        <v>305</v>
      </c>
      <c r="H133" s="165">
        <v>35.869</v>
      </c>
      <c r="I133" s="166">
        <v>182</v>
      </c>
      <c r="J133" s="166">
        <f>ROUND(I133*H133,2)</f>
        <v>6528.16</v>
      </c>
      <c r="K133" s="163" t="s">
        <v>177</v>
      </c>
      <c r="L133" s="39"/>
      <c r="M133" s="167" t="s">
        <v>5</v>
      </c>
      <c r="N133" s="168" t="s">
        <v>50</v>
      </c>
      <c r="O133" s="169">
        <v>0.72899999999999998</v>
      </c>
      <c r="P133" s="169">
        <f>O133*H133</f>
        <v>26.148501</v>
      </c>
      <c r="Q133" s="169">
        <v>0</v>
      </c>
      <c r="R133" s="169">
        <f>Q133*H133</f>
        <v>0</v>
      </c>
      <c r="S133" s="169">
        <v>0</v>
      </c>
      <c r="T133" s="170">
        <f>S133*H133</f>
        <v>0</v>
      </c>
      <c r="AR133" s="24" t="s">
        <v>190</v>
      </c>
      <c r="AT133" s="24" t="s">
        <v>173</v>
      </c>
      <c r="AU133" s="24" t="s">
        <v>90</v>
      </c>
      <c r="AY133" s="24" t="s">
        <v>170</v>
      </c>
      <c r="BE133" s="171">
        <f>IF(N133="základní",J133,0)</f>
        <v>6528.16</v>
      </c>
      <c r="BF133" s="171">
        <f>IF(N133="snížená",J133,0)</f>
        <v>0</v>
      </c>
      <c r="BG133" s="171">
        <f>IF(N133="zákl. přenesená",J133,0)</f>
        <v>0</v>
      </c>
      <c r="BH133" s="171">
        <f>IF(N133="sníž. přenesená",J133,0)</f>
        <v>0</v>
      </c>
      <c r="BI133" s="171">
        <f>IF(N133="nulová",J133,0)</f>
        <v>0</v>
      </c>
      <c r="BJ133" s="24" t="s">
        <v>87</v>
      </c>
      <c r="BK133" s="171">
        <f>ROUND(I133*H133,2)</f>
        <v>6528.16</v>
      </c>
      <c r="BL133" s="24" t="s">
        <v>190</v>
      </c>
      <c r="BM133" s="24" t="s">
        <v>888</v>
      </c>
    </row>
    <row r="134" spans="2:65" s="12" customFormat="1" ht="13.5">
      <c r="B134" s="172"/>
      <c r="D134" s="173" t="s">
        <v>180</v>
      </c>
      <c r="E134" s="174" t="s">
        <v>5</v>
      </c>
      <c r="F134" s="175" t="s">
        <v>889</v>
      </c>
      <c r="H134" s="176">
        <v>35.869</v>
      </c>
      <c r="L134" s="172"/>
      <c r="M134" s="177"/>
      <c r="N134" s="178"/>
      <c r="O134" s="178"/>
      <c r="P134" s="178"/>
      <c r="Q134" s="178"/>
      <c r="R134" s="178"/>
      <c r="S134" s="178"/>
      <c r="T134" s="179"/>
      <c r="AT134" s="174" t="s">
        <v>180</v>
      </c>
      <c r="AU134" s="174" t="s">
        <v>90</v>
      </c>
      <c r="AV134" s="12" t="s">
        <v>90</v>
      </c>
      <c r="AW134" s="12" t="s">
        <v>42</v>
      </c>
      <c r="AX134" s="12" t="s">
        <v>87</v>
      </c>
      <c r="AY134" s="174" t="s">
        <v>170</v>
      </c>
    </row>
    <row r="135" spans="2:65" s="1" customFormat="1" ht="38.25" customHeight="1">
      <c r="B135" s="160"/>
      <c r="C135" s="161" t="s">
        <v>219</v>
      </c>
      <c r="D135" s="161" t="s">
        <v>173</v>
      </c>
      <c r="E135" s="162" t="s">
        <v>391</v>
      </c>
      <c r="F135" s="163" t="s">
        <v>392</v>
      </c>
      <c r="G135" s="164" t="s">
        <v>305</v>
      </c>
      <c r="H135" s="165">
        <v>448.36799999999999</v>
      </c>
      <c r="I135" s="166">
        <v>90.7</v>
      </c>
      <c r="J135" s="166">
        <f>ROUND(I135*H135,2)</f>
        <v>40666.980000000003</v>
      </c>
      <c r="K135" s="163" t="s">
        <v>177</v>
      </c>
      <c r="L135" s="39"/>
      <c r="M135" s="167" t="s">
        <v>5</v>
      </c>
      <c r="N135" s="168" t="s">
        <v>50</v>
      </c>
      <c r="O135" s="169">
        <v>0.05</v>
      </c>
      <c r="P135" s="169">
        <f>O135*H135</f>
        <v>22.418400000000002</v>
      </c>
      <c r="Q135" s="169">
        <v>0</v>
      </c>
      <c r="R135" s="169">
        <f>Q135*H135</f>
        <v>0</v>
      </c>
      <c r="S135" s="169">
        <v>0</v>
      </c>
      <c r="T135" s="170">
        <f>S135*H135</f>
        <v>0</v>
      </c>
      <c r="AR135" s="24" t="s">
        <v>190</v>
      </c>
      <c r="AT135" s="24" t="s">
        <v>173</v>
      </c>
      <c r="AU135" s="24" t="s">
        <v>90</v>
      </c>
      <c r="AY135" s="24" t="s">
        <v>170</v>
      </c>
      <c r="BE135" s="171">
        <f>IF(N135="základní",J135,0)</f>
        <v>40666.980000000003</v>
      </c>
      <c r="BF135" s="171">
        <f>IF(N135="snížená",J135,0)</f>
        <v>0</v>
      </c>
      <c r="BG135" s="171">
        <f>IF(N135="zákl. přenesená",J135,0)</f>
        <v>0</v>
      </c>
      <c r="BH135" s="171">
        <f>IF(N135="sníž. přenesená",J135,0)</f>
        <v>0</v>
      </c>
      <c r="BI135" s="171">
        <f>IF(N135="nulová",J135,0)</f>
        <v>0</v>
      </c>
      <c r="BJ135" s="24" t="s">
        <v>87</v>
      </c>
      <c r="BK135" s="171">
        <f>ROUND(I135*H135,2)</f>
        <v>40666.980000000003</v>
      </c>
      <c r="BL135" s="24" t="s">
        <v>190</v>
      </c>
      <c r="BM135" s="24" t="s">
        <v>890</v>
      </c>
    </row>
    <row r="136" spans="2:65" s="12" customFormat="1" ht="13.5">
      <c r="B136" s="172"/>
      <c r="D136" s="173" t="s">
        <v>180</v>
      </c>
      <c r="E136" s="174" t="s">
        <v>5</v>
      </c>
      <c r="F136" s="175" t="s">
        <v>891</v>
      </c>
      <c r="H136" s="176">
        <v>448.36799999999999</v>
      </c>
      <c r="L136" s="172"/>
      <c r="M136" s="177"/>
      <c r="N136" s="178"/>
      <c r="O136" s="178"/>
      <c r="P136" s="178"/>
      <c r="Q136" s="178"/>
      <c r="R136" s="178"/>
      <c r="S136" s="178"/>
      <c r="T136" s="179"/>
      <c r="AT136" s="174" t="s">
        <v>180</v>
      </c>
      <c r="AU136" s="174" t="s">
        <v>90</v>
      </c>
      <c r="AV136" s="12" t="s">
        <v>90</v>
      </c>
      <c r="AW136" s="12" t="s">
        <v>42</v>
      </c>
      <c r="AX136" s="12" t="s">
        <v>87</v>
      </c>
      <c r="AY136" s="174" t="s">
        <v>170</v>
      </c>
    </row>
    <row r="137" spans="2:65" s="1" customFormat="1" ht="38.25" customHeight="1">
      <c r="B137" s="160"/>
      <c r="C137" s="161" t="s">
        <v>321</v>
      </c>
      <c r="D137" s="161" t="s">
        <v>173</v>
      </c>
      <c r="E137" s="162" t="s">
        <v>396</v>
      </c>
      <c r="F137" s="163" t="s">
        <v>397</v>
      </c>
      <c r="G137" s="164" t="s">
        <v>305</v>
      </c>
      <c r="H137" s="165">
        <v>150.36600000000001</v>
      </c>
      <c r="I137" s="166">
        <v>116</v>
      </c>
      <c r="J137" s="166">
        <f>ROUND(I137*H137,2)</f>
        <v>17442.46</v>
      </c>
      <c r="K137" s="163" t="s">
        <v>177</v>
      </c>
      <c r="L137" s="39"/>
      <c r="M137" s="167" t="s">
        <v>5</v>
      </c>
      <c r="N137" s="168" t="s">
        <v>50</v>
      </c>
      <c r="O137" s="169">
        <v>6.3E-2</v>
      </c>
      <c r="P137" s="169">
        <f>O137*H137</f>
        <v>9.4730580000000018</v>
      </c>
      <c r="Q137" s="169">
        <v>0</v>
      </c>
      <c r="R137" s="169">
        <f>Q137*H137</f>
        <v>0</v>
      </c>
      <c r="S137" s="169">
        <v>0</v>
      </c>
      <c r="T137" s="170">
        <f>S137*H137</f>
        <v>0</v>
      </c>
      <c r="AR137" s="24" t="s">
        <v>190</v>
      </c>
      <c r="AT137" s="24" t="s">
        <v>173</v>
      </c>
      <c r="AU137" s="24" t="s">
        <v>90</v>
      </c>
      <c r="AY137" s="24" t="s">
        <v>170</v>
      </c>
      <c r="BE137" s="171">
        <f>IF(N137="základní",J137,0)</f>
        <v>17442.46</v>
      </c>
      <c r="BF137" s="171">
        <f>IF(N137="snížená",J137,0)</f>
        <v>0</v>
      </c>
      <c r="BG137" s="171">
        <f>IF(N137="zákl. přenesená",J137,0)</f>
        <v>0</v>
      </c>
      <c r="BH137" s="171">
        <f>IF(N137="sníž. přenesená",J137,0)</f>
        <v>0</v>
      </c>
      <c r="BI137" s="171">
        <f>IF(N137="nulová",J137,0)</f>
        <v>0</v>
      </c>
      <c r="BJ137" s="24" t="s">
        <v>87</v>
      </c>
      <c r="BK137" s="171">
        <f>ROUND(I137*H137,2)</f>
        <v>17442.46</v>
      </c>
      <c r="BL137" s="24" t="s">
        <v>190</v>
      </c>
      <c r="BM137" s="24" t="s">
        <v>892</v>
      </c>
    </row>
    <row r="138" spans="2:65" s="12" customFormat="1" ht="13.5">
      <c r="B138" s="172"/>
      <c r="D138" s="173" t="s">
        <v>180</v>
      </c>
      <c r="E138" s="174" t="s">
        <v>5</v>
      </c>
      <c r="F138" s="175" t="s">
        <v>893</v>
      </c>
      <c r="H138" s="176">
        <v>150.36600000000001</v>
      </c>
      <c r="L138" s="172"/>
      <c r="M138" s="177"/>
      <c r="N138" s="178"/>
      <c r="O138" s="178"/>
      <c r="P138" s="178"/>
      <c r="Q138" s="178"/>
      <c r="R138" s="178"/>
      <c r="S138" s="178"/>
      <c r="T138" s="179"/>
      <c r="AT138" s="174" t="s">
        <v>180</v>
      </c>
      <c r="AU138" s="174" t="s">
        <v>90</v>
      </c>
      <c r="AV138" s="12" t="s">
        <v>90</v>
      </c>
      <c r="AW138" s="12" t="s">
        <v>42</v>
      </c>
      <c r="AX138" s="12" t="s">
        <v>87</v>
      </c>
      <c r="AY138" s="174" t="s">
        <v>170</v>
      </c>
    </row>
    <row r="139" spans="2:65" s="1" customFormat="1" ht="38.25" customHeight="1">
      <c r="B139" s="160"/>
      <c r="C139" s="161" t="s">
        <v>326</v>
      </c>
      <c r="D139" s="161" t="s">
        <v>173</v>
      </c>
      <c r="E139" s="162" t="s">
        <v>402</v>
      </c>
      <c r="F139" s="163" t="s">
        <v>403</v>
      </c>
      <c r="G139" s="164" t="s">
        <v>305</v>
      </c>
      <c r="H139" s="165">
        <v>142.09299999999999</v>
      </c>
      <c r="I139" s="166">
        <v>298</v>
      </c>
      <c r="J139" s="166">
        <f>ROUND(I139*H139,2)</f>
        <v>42343.71</v>
      </c>
      <c r="K139" s="163" t="s">
        <v>177</v>
      </c>
      <c r="L139" s="39"/>
      <c r="M139" s="167" t="s">
        <v>5</v>
      </c>
      <c r="N139" s="168" t="s">
        <v>50</v>
      </c>
      <c r="O139" s="169">
        <v>0.106</v>
      </c>
      <c r="P139" s="169">
        <f>O139*H139</f>
        <v>15.061857999999999</v>
      </c>
      <c r="Q139" s="169">
        <v>0</v>
      </c>
      <c r="R139" s="169">
        <f>Q139*H139</f>
        <v>0</v>
      </c>
      <c r="S139" s="169">
        <v>0</v>
      </c>
      <c r="T139" s="170">
        <f>S139*H139</f>
        <v>0</v>
      </c>
      <c r="AR139" s="24" t="s">
        <v>190</v>
      </c>
      <c r="AT139" s="24" t="s">
        <v>173</v>
      </c>
      <c r="AU139" s="24" t="s">
        <v>90</v>
      </c>
      <c r="AY139" s="24" t="s">
        <v>170</v>
      </c>
      <c r="BE139" s="171">
        <f>IF(N139="základní",J139,0)</f>
        <v>42343.71</v>
      </c>
      <c r="BF139" s="171">
        <f>IF(N139="snížená",J139,0)</f>
        <v>0</v>
      </c>
      <c r="BG139" s="171">
        <f>IF(N139="zákl. přenesená",J139,0)</f>
        <v>0</v>
      </c>
      <c r="BH139" s="171">
        <f>IF(N139="sníž. přenesená",J139,0)</f>
        <v>0</v>
      </c>
      <c r="BI139" s="171">
        <f>IF(N139="nulová",J139,0)</f>
        <v>0</v>
      </c>
      <c r="BJ139" s="24" t="s">
        <v>87</v>
      </c>
      <c r="BK139" s="171">
        <f>ROUND(I139*H139,2)</f>
        <v>42343.71</v>
      </c>
      <c r="BL139" s="24" t="s">
        <v>190</v>
      </c>
      <c r="BM139" s="24" t="s">
        <v>894</v>
      </c>
    </row>
    <row r="140" spans="2:65" s="12" customFormat="1" ht="13.5">
      <c r="B140" s="172"/>
      <c r="D140" s="173" t="s">
        <v>180</v>
      </c>
      <c r="E140" s="174" t="s">
        <v>5</v>
      </c>
      <c r="F140" s="175" t="s">
        <v>895</v>
      </c>
      <c r="H140" s="176">
        <v>142.09299999999999</v>
      </c>
      <c r="L140" s="172"/>
      <c r="M140" s="177"/>
      <c r="N140" s="178"/>
      <c r="O140" s="178"/>
      <c r="P140" s="178"/>
      <c r="Q140" s="178"/>
      <c r="R140" s="178"/>
      <c r="S140" s="178"/>
      <c r="T140" s="179"/>
      <c r="AT140" s="174" t="s">
        <v>180</v>
      </c>
      <c r="AU140" s="174" t="s">
        <v>90</v>
      </c>
      <c r="AV140" s="12" t="s">
        <v>90</v>
      </c>
      <c r="AW140" s="12" t="s">
        <v>42</v>
      </c>
      <c r="AX140" s="12" t="s">
        <v>87</v>
      </c>
      <c r="AY140" s="174" t="s">
        <v>170</v>
      </c>
    </row>
    <row r="141" spans="2:65" s="1" customFormat="1" ht="25.5" customHeight="1">
      <c r="B141" s="160"/>
      <c r="C141" s="161" t="s">
        <v>331</v>
      </c>
      <c r="D141" s="161" t="s">
        <v>173</v>
      </c>
      <c r="E141" s="162" t="s">
        <v>407</v>
      </c>
      <c r="F141" s="163" t="s">
        <v>408</v>
      </c>
      <c r="G141" s="164" t="s">
        <v>305</v>
      </c>
      <c r="H141" s="165">
        <v>224.184</v>
      </c>
      <c r="I141" s="166">
        <v>55.9</v>
      </c>
      <c r="J141" s="166">
        <f>ROUND(I141*H141,2)</f>
        <v>12531.89</v>
      </c>
      <c r="K141" s="163" t="s">
        <v>177</v>
      </c>
      <c r="L141" s="39"/>
      <c r="M141" s="167" t="s">
        <v>5</v>
      </c>
      <c r="N141" s="168" t="s">
        <v>50</v>
      </c>
      <c r="O141" s="169">
        <v>9.7000000000000003E-2</v>
      </c>
      <c r="P141" s="169">
        <f>O141*H141</f>
        <v>21.745847999999999</v>
      </c>
      <c r="Q141" s="169">
        <v>0</v>
      </c>
      <c r="R141" s="169">
        <f>Q141*H141</f>
        <v>0</v>
      </c>
      <c r="S141" s="169">
        <v>0</v>
      </c>
      <c r="T141" s="170">
        <f>S141*H141</f>
        <v>0</v>
      </c>
      <c r="AR141" s="24" t="s">
        <v>190</v>
      </c>
      <c r="AT141" s="24" t="s">
        <v>173</v>
      </c>
      <c r="AU141" s="24" t="s">
        <v>90</v>
      </c>
      <c r="AY141" s="24" t="s">
        <v>170</v>
      </c>
      <c r="BE141" s="171">
        <f>IF(N141="základní",J141,0)</f>
        <v>12531.89</v>
      </c>
      <c r="BF141" s="171">
        <f>IF(N141="snížená",J141,0)</f>
        <v>0</v>
      </c>
      <c r="BG141" s="171">
        <f>IF(N141="zákl. přenesená",J141,0)</f>
        <v>0</v>
      </c>
      <c r="BH141" s="171">
        <f>IF(N141="sníž. přenesená",J141,0)</f>
        <v>0</v>
      </c>
      <c r="BI141" s="171">
        <f>IF(N141="nulová",J141,0)</f>
        <v>0</v>
      </c>
      <c r="BJ141" s="24" t="s">
        <v>87</v>
      </c>
      <c r="BK141" s="171">
        <f>ROUND(I141*H141,2)</f>
        <v>12531.89</v>
      </c>
      <c r="BL141" s="24" t="s">
        <v>190</v>
      </c>
      <c r="BM141" s="24" t="s">
        <v>896</v>
      </c>
    </row>
    <row r="142" spans="2:65" s="12" customFormat="1" ht="13.5">
      <c r="B142" s="172"/>
      <c r="D142" s="173" t="s">
        <v>180</v>
      </c>
      <c r="E142" s="174" t="s">
        <v>5</v>
      </c>
      <c r="F142" s="175" t="s">
        <v>897</v>
      </c>
      <c r="H142" s="176">
        <v>224.184</v>
      </c>
      <c r="L142" s="172"/>
      <c r="M142" s="177"/>
      <c r="N142" s="178"/>
      <c r="O142" s="178"/>
      <c r="P142" s="178"/>
      <c r="Q142" s="178"/>
      <c r="R142" s="178"/>
      <c r="S142" s="178"/>
      <c r="T142" s="179"/>
      <c r="AT142" s="174" t="s">
        <v>180</v>
      </c>
      <c r="AU142" s="174" t="s">
        <v>90</v>
      </c>
      <c r="AV142" s="12" t="s">
        <v>90</v>
      </c>
      <c r="AW142" s="12" t="s">
        <v>42</v>
      </c>
      <c r="AX142" s="12" t="s">
        <v>87</v>
      </c>
      <c r="AY142" s="174" t="s">
        <v>170</v>
      </c>
    </row>
    <row r="143" spans="2:65" s="1" customFormat="1" ht="25.5" customHeight="1">
      <c r="B143" s="160"/>
      <c r="C143" s="161" t="s">
        <v>11</v>
      </c>
      <c r="D143" s="161" t="s">
        <v>173</v>
      </c>
      <c r="E143" s="162" t="s">
        <v>411</v>
      </c>
      <c r="F143" s="163" t="s">
        <v>412</v>
      </c>
      <c r="G143" s="164" t="s">
        <v>305</v>
      </c>
      <c r="H143" s="165">
        <v>75.183000000000007</v>
      </c>
      <c r="I143" s="166">
        <v>79.900000000000006</v>
      </c>
      <c r="J143" s="166">
        <f>ROUND(I143*H143,2)</f>
        <v>6007.12</v>
      </c>
      <c r="K143" s="163" t="s">
        <v>177</v>
      </c>
      <c r="L143" s="39"/>
      <c r="M143" s="167" t="s">
        <v>5</v>
      </c>
      <c r="N143" s="168" t="s">
        <v>50</v>
      </c>
      <c r="O143" s="169">
        <v>0.14199999999999999</v>
      </c>
      <c r="P143" s="169">
        <f>O143*H143</f>
        <v>10.675986</v>
      </c>
      <c r="Q143" s="169">
        <v>0</v>
      </c>
      <c r="R143" s="169">
        <f>Q143*H143</f>
        <v>0</v>
      </c>
      <c r="S143" s="169">
        <v>0</v>
      </c>
      <c r="T143" s="170">
        <f>S143*H143</f>
        <v>0</v>
      </c>
      <c r="AR143" s="24" t="s">
        <v>190</v>
      </c>
      <c r="AT143" s="24" t="s">
        <v>173</v>
      </c>
      <c r="AU143" s="24" t="s">
        <v>90</v>
      </c>
      <c r="AY143" s="24" t="s">
        <v>170</v>
      </c>
      <c r="BE143" s="171">
        <f>IF(N143="základní",J143,0)</f>
        <v>6007.12</v>
      </c>
      <c r="BF143" s="171">
        <f>IF(N143="snížená",J143,0)</f>
        <v>0</v>
      </c>
      <c r="BG143" s="171">
        <f>IF(N143="zákl. přenesená",J143,0)</f>
        <v>0</v>
      </c>
      <c r="BH143" s="171">
        <f>IF(N143="sníž. přenesená",J143,0)</f>
        <v>0</v>
      </c>
      <c r="BI143" s="171">
        <f>IF(N143="nulová",J143,0)</f>
        <v>0</v>
      </c>
      <c r="BJ143" s="24" t="s">
        <v>87</v>
      </c>
      <c r="BK143" s="171">
        <f>ROUND(I143*H143,2)</f>
        <v>6007.12</v>
      </c>
      <c r="BL143" s="24" t="s">
        <v>190</v>
      </c>
      <c r="BM143" s="24" t="s">
        <v>898</v>
      </c>
    </row>
    <row r="144" spans="2:65" s="12" customFormat="1" ht="13.5">
      <c r="B144" s="172"/>
      <c r="D144" s="173" t="s">
        <v>180</v>
      </c>
      <c r="E144" s="174" t="s">
        <v>5</v>
      </c>
      <c r="F144" s="175" t="s">
        <v>899</v>
      </c>
      <c r="H144" s="176">
        <v>75.183000000000007</v>
      </c>
      <c r="L144" s="172"/>
      <c r="M144" s="177"/>
      <c r="N144" s="178"/>
      <c r="O144" s="178"/>
      <c r="P144" s="178"/>
      <c r="Q144" s="178"/>
      <c r="R144" s="178"/>
      <c r="S144" s="178"/>
      <c r="T144" s="179"/>
      <c r="AT144" s="174" t="s">
        <v>180</v>
      </c>
      <c r="AU144" s="174" t="s">
        <v>90</v>
      </c>
      <c r="AV144" s="12" t="s">
        <v>90</v>
      </c>
      <c r="AW144" s="12" t="s">
        <v>42</v>
      </c>
      <c r="AX144" s="12" t="s">
        <v>87</v>
      </c>
      <c r="AY144" s="174" t="s">
        <v>170</v>
      </c>
    </row>
    <row r="145" spans="2:65" s="1" customFormat="1" ht="16.5" customHeight="1">
      <c r="B145" s="160"/>
      <c r="C145" s="161" t="s">
        <v>230</v>
      </c>
      <c r="D145" s="161" t="s">
        <v>173</v>
      </c>
      <c r="E145" s="162" t="s">
        <v>416</v>
      </c>
      <c r="F145" s="163" t="s">
        <v>417</v>
      </c>
      <c r="G145" s="164" t="s">
        <v>305</v>
      </c>
      <c r="H145" s="165">
        <v>142.09299999999999</v>
      </c>
      <c r="I145" s="166">
        <v>15.1</v>
      </c>
      <c r="J145" s="166">
        <f>ROUND(I145*H145,2)</f>
        <v>2145.6</v>
      </c>
      <c r="K145" s="163" t="s">
        <v>177</v>
      </c>
      <c r="L145" s="39"/>
      <c r="M145" s="167" t="s">
        <v>5</v>
      </c>
      <c r="N145" s="168" t="s">
        <v>50</v>
      </c>
      <c r="O145" s="169">
        <v>8.9999999999999993E-3</v>
      </c>
      <c r="P145" s="169">
        <f>O145*H145</f>
        <v>1.2788369999999998</v>
      </c>
      <c r="Q145" s="169">
        <v>0</v>
      </c>
      <c r="R145" s="169">
        <f>Q145*H145</f>
        <v>0</v>
      </c>
      <c r="S145" s="169">
        <v>0</v>
      </c>
      <c r="T145" s="170">
        <f>S145*H145</f>
        <v>0</v>
      </c>
      <c r="AR145" s="24" t="s">
        <v>190</v>
      </c>
      <c r="AT145" s="24" t="s">
        <v>173</v>
      </c>
      <c r="AU145" s="24" t="s">
        <v>90</v>
      </c>
      <c r="AY145" s="24" t="s">
        <v>170</v>
      </c>
      <c r="BE145" s="171">
        <f>IF(N145="základní",J145,0)</f>
        <v>2145.6</v>
      </c>
      <c r="BF145" s="171">
        <f>IF(N145="snížená",J145,0)</f>
        <v>0</v>
      </c>
      <c r="BG145" s="171">
        <f>IF(N145="zákl. přenesená",J145,0)</f>
        <v>0</v>
      </c>
      <c r="BH145" s="171">
        <f>IF(N145="sníž. přenesená",J145,0)</f>
        <v>0</v>
      </c>
      <c r="BI145" s="171">
        <f>IF(N145="nulová",J145,0)</f>
        <v>0</v>
      </c>
      <c r="BJ145" s="24" t="s">
        <v>87</v>
      </c>
      <c r="BK145" s="171">
        <f>ROUND(I145*H145,2)</f>
        <v>2145.6</v>
      </c>
      <c r="BL145" s="24" t="s">
        <v>190</v>
      </c>
      <c r="BM145" s="24" t="s">
        <v>900</v>
      </c>
    </row>
    <row r="146" spans="2:65" s="12" customFormat="1" ht="13.5">
      <c r="B146" s="172"/>
      <c r="D146" s="173" t="s">
        <v>180</v>
      </c>
      <c r="E146" s="174" t="s">
        <v>5</v>
      </c>
      <c r="F146" s="175" t="s">
        <v>901</v>
      </c>
      <c r="H146" s="176">
        <v>224.184</v>
      </c>
      <c r="L146" s="172"/>
      <c r="M146" s="177"/>
      <c r="N146" s="178"/>
      <c r="O146" s="178"/>
      <c r="P146" s="178"/>
      <c r="Q146" s="178"/>
      <c r="R146" s="178"/>
      <c r="S146" s="178"/>
      <c r="T146" s="179"/>
      <c r="AT146" s="174" t="s">
        <v>180</v>
      </c>
      <c r="AU146" s="174" t="s">
        <v>90</v>
      </c>
      <c r="AV146" s="12" t="s">
        <v>90</v>
      </c>
      <c r="AW146" s="12" t="s">
        <v>42</v>
      </c>
      <c r="AX146" s="12" t="s">
        <v>79</v>
      </c>
      <c r="AY146" s="174" t="s">
        <v>170</v>
      </c>
    </row>
    <row r="147" spans="2:65" s="12" customFormat="1" ht="13.5">
      <c r="B147" s="172"/>
      <c r="D147" s="173" t="s">
        <v>180</v>
      </c>
      <c r="E147" s="174" t="s">
        <v>5</v>
      </c>
      <c r="F147" s="175" t="s">
        <v>902</v>
      </c>
      <c r="H147" s="176">
        <v>217.27600000000001</v>
      </c>
      <c r="L147" s="172"/>
      <c r="M147" s="177"/>
      <c r="N147" s="178"/>
      <c r="O147" s="178"/>
      <c r="P147" s="178"/>
      <c r="Q147" s="178"/>
      <c r="R147" s="178"/>
      <c r="S147" s="178"/>
      <c r="T147" s="179"/>
      <c r="AT147" s="174" t="s">
        <v>180</v>
      </c>
      <c r="AU147" s="174" t="s">
        <v>90</v>
      </c>
      <c r="AV147" s="12" t="s">
        <v>90</v>
      </c>
      <c r="AW147" s="12" t="s">
        <v>42</v>
      </c>
      <c r="AX147" s="12" t="s">
        <v>79</v>
      </c>
      <c r="AY147" s="174" t="s">
        <v>170</v>
      </c>
    </row>
    <row r="148" spans="2:65" s="12" customFormat="1" ht="13.5">
      <c r="B148" s="172"/>
      <c r="D148" s="173" t="s">
        <v>180</v>
      </c>
      <c r="E148" s="174" t="s">
        <v>5</v>
      </c>
      <c r="F148" s="175" t="s">
        <v>903</v>
      </c>
      <c r="H148" s="176">
        <v>-299.36700000000002</v>
      </c>
      <c r="L148" s="172"/>
      <c r="M148" s="177"/>
      <c r="N148" s="178"/>
      <c r="O148" s="178"/>
      <c r="P148" s="178"/>
      <c r="Q148" s="178"/>
      <c r="R148" s="178"/>
      <c r="S148" s="178"/>
      <c r="T148" s="179"/>
      <c r="AT148" s="174" t="s">
        <v>180</v>
      </c>
      <c r="AU148" s="174" t="s">
        <v>90</v>
      </c>
      <c r="AV148" s="12" t="s">
        <v>90</v>
      </c>
      <c r="AW148" s="12" t="s">
        <v>42</v>
      </c>
      <c r="AX148" s="12" t="s">
        <v>79</v>
      </c>
      <c r="AY148" s="174" t="s">
        <v>170</v>
      </c>
    </row>
    <row r="149" spans="2:65" s="13" customFormat="1" ht="13.5">
      <c r="B149" s="186"/>
      <c r="D149" s="173" t="s">
        <v>180</v>
      </c>
      <c r="E149" s="187" t="s">
        <v>5</v>
      </c>
      <c r="F149" s="188" t="s">
        <v>269</v>
      </c>
      <c r="H149" s="189">
        <v>142.09299999999999</v>
      </c>
      <c r="L149" s="186"/>
      <c r="M149" s="190"/>
      <c r="N149" s="191"/>
      <c r="O149" s="191"/>
      <c r="P149" s="191"/>
      <c r="Q149" s="191"/>
      <c r="R149" s="191"/>
      <c r="S149" s="191"/>
      <c r="T149" s="192"/>
      <c r="AT149" s="187" t="s">
        <v>180</v>
      </c>
      <c r="AU149" s="187" t="s">
        <v>90</v>
      </c>
      <c r="AV149" s="13" t="s">
        <v>190</v>
      </c>
      <c r="AW149" s="13" t="s">
        <v>42</v>
      </c>
      <c r="AX149" s="13" t="s">
        <v>87</v>
      </c>
      <c r="AY149" s="187" t="s">
        <v>170</v>
      </c>
    </row>
    <row r="150" spans="2:65" s="1" customFormat="1" ht="25.5" customHeight="1">
      <c r="B150" s="160"/>
      <c r="C150" s="161" t="s">
        <v>225</v>
      </c>
      <c r="D150" s="161" t="s">
        <v>173</v>
      </c>
      <c r="E150" s="162" t="s">
        <v>420</v>
      </c>
      <c r="F150" s="163" t="s">
        <v>421</v>
      </c>
      <c r="G150" s="164" t="s">
        <v>422</v>
      </c>
      <c r="H150" s="165">
        <v>284.18599999999998</v>
      </c>
      <c r="I150" s="166">
        <v>200</v>
      </c>
      <c r="J150" s="166">
        <f>ROUND(I150*H150,2)</f>
        <v>56837.2</v>
      </c>
      <c r="K150" s="163" t="s">
        <v>177</v>
      </c>
      <c r="L150" s="39"/>
      <c r="M150" s="167" t="s">
        <v>5</v>
      </c>
      <c r="N150" s="168" t="s">
        <v>50</v>
      </c>
      <c r="O150" s="169">
        <v>0</v>
      </c>
      <c r="P150" s="169">
        <f>O150*H150</f>
        <v>0</v>
      </c>
      <c r="Q150" s="169">
        <v>0</v>
      </c>
      <c r="R150" s="169">
        <f>Q150*H150</f>
        <v>0</v>
      </c>
      <c r="S150" s="169">
        <v>0</v>
      </c>
      <c r="T150" s="170">
        <f>S150*H150</f>
        <v>0</v>
      </c>
      <c r="AR150" s="24" t="s">
        <v>190</v>
      </c>
      <c r="AT150" s="24" t="s">
        <v>173</v>
      </c>
      <c r="AU150" s="24" t="s">
        <v>90</v>
      </c>
      <c r="AY150" s="24" t="s">
        <v>170</v>
      </c>
      <c r="BE150" s="171">
        <f>IF(N150="základní",J150,0)</f>
        <v>56837.2</v>
      </c>
      <c r="BF150" s="171">
        <f>IF(N150="snížená",J150,0)</f>
        <v>0</v>
      </c>
      <c r="BG150" s="171">
        <f>IF(N150="zákl. přenesená",J150,0)</f>
        <v>0</v>
      </c>
      <c r="BH150" s="171">
        <f>IF(N150="sníž. přenesená",J150,0)</f>
        <v>0</v>
      </c>
      <c r="BI150" s="171">
        <f>IF(N150="nulová",J150,0)</f>
        <v>0</v>
      </c>
      <c r="BJ150" s="24" t="s">
        <v>87</v>
      </c>
      <c r="BK150" s="171">
        <f>ROUND(I150*H150,2)</f>
        <v>56837.2</v>
      </c>
      <c r="BL150" s="24" t="s">
        <v>190</v>
      </c>
      <c r="BM150" s="24" t="s">
        <v>904</v>
      </c>
    </row>
    <row r="151" spans="2:65" s="12" customFormat="1" ht="13.5">
      <c r="B151" s="172"/>
      <c r="D151" s="173" t="s">
        <v>180</v>
      </c>
      <c r="E151" s="174" t="s">
        <v>5</v>
      </c>
      <c r="F151" s="175" t="s">
        <v>905</v>
      </c>
      <c r="H151" s="176">
        <v>284.18599999999998</v>
      </c>
      <c r="L151" s="172"/>
      <c r="M151" s="177"/>
      <c r="N151" s="178"/>
      <c r="O151" s="178"/>
      <c r="P151" s="178"/>
      <c r="Q151" s="178"/>
      <c r="R151" s="178"/>
      <c r="S151" s="178"/>
      <c r="T151" s="179"/>
      <c r="AT151" s="174" t="s">
        <v>180</v>
      </c>
      <c r="AU151" s="174" t="s">
        <v>90</v>
      </c>
      <c r="AV151" s="12" t="s">
        <v>90</v>
      </c>
      <c r="AW151" s="12" t="s">
        <v>42</v>
      </c>
      <c r="AX151" s="12" t="s">
        <v>87</v>
      </c>
      <c r="AY151" s="174" t="s">
        <v>170</v>
      </c>
    </row>
    <row r="152" spans="2:65" s="1" customFormat="1" ht="25.5" customHeight="1">
      <c r="B152" s="160"/>
      <c r="C152" s="161" t="s">
        <v>348</v>
      </c>
      <c r="D152" s="161" t="s">
        <v>173</v>
      </c>
      <c r="E152" s="162" t="s">
        <v>906</v>
      </c>
      <c r="F152" s="163" t="s">
        <v>907</v>
      </c>
      <c r="G152" s="164" t="s">
        <v>305</v>
      </c>
      <c r="H152" s="165">
        <v>299.36700000000002</v>
      </c>
      <c r="I152" s="166">
        <v>83.8</v>
      </c>
      <c r="J152" s="166">
        <f>ROUND(I152*H152,2)</f>
        <v>25086.95</v>
      </c>
      <c r="K152" s="163" t="s">
        <v>177</v>
      </c>
      <c r="L152" s="39"/>
      <c r="M152" s="167" t="s">
        <v>5</v>
      </c>
      <c r="N152" s="168" t="s">
        <v>50</v>
      </c>
      <c r="O152" s="169">
        <v>0.29899999999999999</v>
      </c>
      <c r="P152" s="169">
        <f>O152*H152</f>
        <v>89.510733000000002</v>
      </c>
      <c r="Q152" s="169">
        <v>0</v>
      </c>
      <c r="R152" s="169">
        <f>Q152*H152</f>
        <v>0</v>
      </c>
      <c r="S152" s="169">
        <v>0</v>
      </c>
      <c r="T152" s="170">
        <f>S152*H152</f>
        <v>0</v>
      </c>
      <c r="AR152" s="24" t="s">
        <v>190</v>
      </c>
      <c r="AT152" s="24" t="s">
        <v>173</v>
      </c>
      <c r="AU152" s="24" t="s">
        <v>90</v>
      </c>
      <c r="AY152" s="24" t="s">
        <v>170</v>
      </c>
      <c r="BE152" s="171">
        <f>IF(N152="základní",J152,0)</f>
        <v>25086.95</v>
      </c>
      <c r="BF152" s="171">
        <f>IF(N152="snížená",J152,0)</f>
        <v>0</v>
      </c>
      <c r="BG152" s="171">
        <f>IF(N152="zákl. přenesená",J152,0)</f>
        <v>0</v>
      </c>
      <c r="BH152" s="171">
        <f>IF(N152="sníž. přenesená",J152,0)</f>
        <v>0</v>
      </c>
      <c r="BI152" s="171">
        <f>IF(N152="nulová",J152,0)</f>
        <v>0</v>
      </c>
      <c r="BJ152" s="24" t="s">
        <v>87</v>
      </c>
      <c r="BK152" s="171">
        <f>ROUND(I152*H152,2)</f>
        <v>25086.95</v>
      </c>
      <c r="BL152" s="24" t="s">
        <v>190</v>
      </c>
      <c r="BM152" s="24" t="s">
        <v>908</v>
      </c>
    </row>
    <row r="153" spans="2:65" s="12" customFormat="1" ht="13.5">
      <c r="B153" s="172"/>
      <c r="D153" s="173" t="s">
        <v>180</v>
      </c>
      <c r="E153" s="174" t="s">
        <v>5</v>
      </c>
      <c r="F153" s="175" t="s">
        <v>901</v>
      </c>
      <c r="H153" s="176">
        <v>224.184</v>
      </c>
      <c r="L153" s="172"/>
      <c r="M153" s="177"/>
      <c r="N153" s="178"/>
      <c r="O153" s="178"/>
      <c r="P153" s="178"/>
      <c r="Q153" s="178"/>
      <c r="R153" s="178"/>
      <c r="S153" s="178"/>
      <c r="T153" s="179"/>
      <c r="AT153" s="174" t="s">
        <v>180</v>
      </c>
      <c r="AU153" s="174" t="s">
        <v>90</v>
      </c>
      <c r="AV153" s="12" t="s">
        <v>90</v>
      </c>
      <c r="AW153" s="12" t="s">
        <v>42</v>
      </c>
      <c r="AX153" s="12" t="s">
        <v>79</v>
      </c>
      <c r="AY153" s="174" t="s">
        <v>170</v>
      </c>
    </row>
    <row r="154" spans="2:65" s="12" customFormat="1" ht="13.5">
      <c r="B154" s="172"/>
      <c r="D154" s="173" t="s">
        <v>180</v>
      </c>
      <c r="E154" s="174" t="s">
        <v>5</v>
      </c>
      <c r="F154" s="175" t="s">
        <v>902</v>
      </c>
      <c r="H154" s="176">
        <v>217.27600000000001</v>
      </c>
      <c r="L154" s="172"/>
      <c r="M154" s="177"/>
      <c r="N154" s="178"/>
      <c r="O154" s="178"/>
      <c r="P154" s="178"/>
      <c r="Q154" s="178"/>
      <c r="R154" s="178"/>
      <c r="S154" s="178"/>
      <c r="T154" s="179"/>
      <c r="AT154" s="174" t="s">
        <v>180</v>
      </c>
      <c r="AU154" s="174" t="s">
        <v>90</v>
      </c>
      <c r="AV154" s="12" t="s">
        <v>90</v>
      </c>
      <c r="AW154" s="12" t="s">
        <v>42</v>
      </c>
      <c r="AX154" s="12" t="s">
        <v>79</v>
      </c>
      <c r="AY154" s="174" t="s">
        <v>170</v>
      </c>
    </row>
    <row r="155" spans="2:65" s="12" customFormat="1" ht="13.5">
      <c r="B155" s="172"/>
      <c r="D155" s="173" t="s">
        <v>180</v>
      </c>
      <c r="E155" s="174" t="s">
        <v>5</v>
      </c>
      <c r="F155" s="175" t="s">
        <v>909</v>
      </c>
      <c r="H155" s="176">
        <v>-27.018000000000001</v>
      </c>
      <c r="L155" s="172"/>
      <c r="M155" s="177"/>
      <c r="N155" s="178"/>
      <c r="O155" s="178"/>
      <c r="P155" s="178"/>
      <c r="Q155" s="178"/>
      <c r="R155" s="178"/>
      <c r="S155" s="178"/>
      <c r="T155" s="179"/>
      <c r="AT155" s="174" t="s">
        <v>180</v>
      </c>
      <c r="AU155" s="174" t="s">
        <v>90</v>
      </c>
      <c r="AV155" s="12" t="s">
        <v>90</v>
      </c>
      <c r="AW155" s="12" t="s">
        <v>42</v>
      </c>
      <c r="AX155" s="12" t="s">
        <v>79</v>
      </c>
      <c r="AY155" s="174" t="s">
        <v>170</v>
      </c>
    </row>
    <row r="156" spans="2:65" s="12" customFormat="1" ht="13.5">
      <c r="B156" s="172"/>
      <c r="D156" s="173" t="s">
        <v>180</v>
      </c>
      <c r="E156" s="174" t="s">
        <v>5</v>
      </c>
      <c r="F156" s="175" t="s">
        <v>910</v>
      </c>
      <c r="H156" s="176">
        <v>-175.96</v>
      </c>
      <c r="L156" s="172"/>
      <c r="M156" s="177"/>
      <c r="N156" s="178"/>
      <c r="O156" s="178"/>
      <c r="P156" s="178"/>
      <c r="Q156" s="178"/>
      <c r="R156" s="178"/>
      <c r="S156" s="178"/>
      <c r="T156" s="179"/>
      <c r="AT156" s="174" t="s">
        <v>180</v>
      </c>
      <c r="AU156" s="174" t="s">
        <v>90</v>
      </c>
      <c r="AV156" s="12" t="s">
        <v>90</v>
      </c>
      <c r="AW156" s="12" t="s">
        <v>42</v>
      </c>
      <c r="AX156" s="12" t="s">
        <v>79</v>
      </c>
      <c r="AY156" s="174" t="s">
        <v>170</v>
      </c>
    </row>
    <row r="157" spans="2:65" s="12" customFormat="1" ht="13.5">
      <c r="B157" s="172"/>
      <c r="D157" s="173" t="s">
        <v>180</v>
      </c>
      <c r="E157" s="174" t="s">
        <v>5</v>
      </c>
      <c r="F157" s="175" t="s">
        <v>911</v>
      </c>
      <c r="H157" s="176">
        <v>-11.794</v>
      </c>
      <c r="L157" s="172"/>
      <c r="M157" s="177"/>
      <c r="N157" s="178"/>
      <c r="O157" s="178"/>
      <c r="P157" s="178"/>
      <c r="Q157" s="178"/>
      <c r="R157" s="178"/>
      <c r="S157" s="178"/>
      <c r="T157" s="179"/>
      <c r="AT157" s="174" t="s">
        <v>180</v>
      </c>
      <c r="AU157" s="174" t="s">
        <v>90</v>
      </c>
      <c r="AV157" s="12" t="s">
        <v>90</v>
      </c>
      <c r="AW157" s="12" t="s">
        <v>42</v>
      </c>
      <c r="AX157" s="12" t="s">
        <v>79</v>
      </c>
      <c r="AY157" s="174" t="s">
        <v>170</v>
      </c>
    </row>
    <row r="158" spans="2:65" s="12" customFormat="1" ht="13.5">
      <c r="B158" s="172"/>
      <c r="D158" s="173" t="s">
        <v>180</v>
      </c>
      <c r="E158" s="174" t="s">
        <v>5</v>
      </c>
      <c r="F158" s="175" t="s">
        <v>912</v>
      </c>
      <c r="H158" s="176">
        <v>72.679000000000002</v>
      </c>
      <c r="L158" s="172"/>
      <c r="M158" s="177"/>
      <c r="N158" s="178"/>
      <c r="O158" s="178"/>
      <c r="P158" s="178"/>
      <c r="Q158" s="178"/>
      <c r="R158" s="178"/>
      <c r="S158" s="178"/>
      <c r="T158" s="179"/>
      <c r="AT158" s="174" t="s">
        <v>180</v>
      </c>
      <c r="AU158" s="174" t="s">
        <v>90</v>
      </c>
      <c r="AV158" s="12" t="s">
        <v>90</v>
      </c>
      <c r="AW158" s="12" t="s">
        <v>42</v>
      </c>
      <c r="AX158" s="12" t="s">
        <v>79</v>
      </c>
      <c r="AY158" s="174" t="s">
        <v>170</v>
      </c>
    </row>
    <row r="159" spans="2:65" s="13" customFormat="1" ht="13.5">
      <c r="B159" s="186"/>
      <c r="D159" s="173" t="s">
        <v>180</v>
      </c>
      <c r="E159" s="187" t="s">
        <v>5</v>
      </c>
      <c r="F159" s="188" t="s">
        <v>269</v>
      </c>
      <c r="H159" s="189">
        <v>299.36700000000002</v>
      </c>
      <c r="L159" s="186"/>
      <c r="M159" s="190"/>
      <c r="N159" s="191"/>
      <c r="O159" s="191"/>
      <c r="P159" s="191"/>
      <c r="Q159" s="191"/>
      <c r="R159" s="191"/>
      <c r="S159" s="191"/>
      <c r="T159" s="192"/>
      <c r="AT159" s="187" t="s">
        <v>180</v>
      </c>
      <c r="AU159" s="187" t="s">
        <v>90</v>
      </c>
      <c r="AV159" s="13" t="s">
        <v>190</v>
      </c>
      <c r="AW159" s="13" t="s">
        <v>42</v>
      </c>
      <c r="AX159" s="13" t="s">
        <v>87</v>
      </c>
      <c r="AY159" s="187" t="s">
        <v>170</v>
      </c>
    </row>
    <row r="160" spans="2:65" s="1" customFormat="1" ht="25.5" customHeight="1">
      <c r="B160" s="160"/>
      <c r="C160" s="161" t="s">
        <v>361</v>
      </c>
      <c r="D160" s="161" t="s">
        <v>173</v>
      </c>
      <c r="E160" s="162" t="s">
        <v>913</v>
      </c>
      <c r="F160" s="163" t="s">
        <v>914</v>
      </c>
      <c r="G160" s="164" t="s">
        <v>257</v>
      </c>
      <c r="H160" s="165">
        <v>46.5</v>
      </c>
      <c r="I160" s="166">
        <v>36.5</v>
      </c>
      <c r="J160" s="166">
        <f>ROUND(I160*H160,2)</f>
        <v>1697.25</v>
      </c>
      <c r="K160" s="163" t="s">
        <v>177</v>
      </c>
      <c r="L160" s="39"/>
      <c r="M160" s="167" t="s">
        <v>5</v>
      </c>
      <c r="N160" s="168" t="s">
        <v>50</v>
      </c>
      <c r="O160" s="169">
        <v>0.107</v>
      </c>
      <c r="P160" s="169">
        <f>O160*H160</f>
        <v>4.9755000000000003</v>
      </c>
      <c r="Q160" s="169">
        <v>0</v>
      </c>
      <c r="R160" s="169">
        <f>Q160*H160</f>
        <v>0</v>
      </c>
      <c r="S160" s="169">
        <v>0</v>
      </c>
      <c r="T160" s="170">
        <f>S160*H160</f>
        <v>0</v>
      </c>
      <c r="AR160" s="24" t="s">
        <v>190</v>
      </c>
      <c r="AT160" s="24" t="s">
        <v>173</v>
      </c>
      <c r="AU160" s="24" t="s">
        <v>90</v>
      </c>
      <c r="AY160" s="24" t="s">
        <v>170</v>
      </c>
      <c r="BE160" s="171">
        <f>IF(N160="základní",J160,0)</f>
        <v>1697.25</v>
      </c>
      <c r="BF160" s="171">
        <f>IF(N160="snížená",J160,0)</f>
        <v>0</v>
      </c>
      <c r="BG160" s="171">
        <f>IF(N160="zákl. přenesená",J160,0)</f>
        <v>0</v>
      </c>
      <c r="BH160" s="171">
        <f>IF(N160="sníž. přenesená",J160,0)</f>
        <v>0</v>
      </c>
      <c r="BI160" s="171">
        <f>IF(N160="nulová",J160,0)</f>
        <v>0</v>
      </c>
      <c r="BJ160" s="24" t="s">
        <v>87</v>
      </c>
      <c r="BK160" s="171">
        <f>ROUND(I160*H160,2)</f>
        <v>1697.25</v>
      </c>
      <c r="BL160" s="24" t="s">
        <v>190</v>
      </c>
      <c r="BM160" s="24" t="s">
        <v>915</v>
      </c>
    </row>
    <row r="161" spans="2:65" s="12" customFormat="1" ht="13.5">
      <c r="B161" s="172"/>
      <c r="D161" s="173" t="s">
        <v>180</v>
      </c>
      <c r="E161" s="174" t="s">
        <v>5</v>
      </c>
      <c r="F161" s="175" t="s">
        <v>916</v>
      </c>
      <c r="H161" s="176">
        <v>46.5</v>
      </c>
      <c r="L161" s="172"/>
      <c r="M161" s="177"/>
      <c r="N161" s="178"/>
      <c r="O161" s="178"/>
      <c r="P161" s="178"/>
      <c r="Q161" s="178"/>
      <c r="R161" s="178"/>
      <c r="S161" s="178"/>
      <c r="T161" s="179"/>
      <c r="AT161" s="174" t="s">
        <v>180</v>
      </c>
      <c r="AU161" s="174" t="s">
        <v>90</v>
      </c>
      <c r="AV161" s="12" t="s">
        <v>90</v>
      </c>
      <c r="AW161" s="12" t="s">
        <v>42</v>
      </c>
      <c r="AX161" s="12" t="s">
        <v>87</v>
      </c>
      <c r="AY161" s="174" t="s">
        <v>170</v>
      </c>
    </row>
    <row r="162" spans="2:65" s="11" customFormat="1" ht="29.85" customHeight="1">
      <c r="B162" s="148"/>
      <c r="D162" s="149" t="s">
        <v>78</v>
      </c>
      <c r="E162" s="158" t="s">
        <v>90</v>
      </c>
      <c r="F162" s="158" t="s">
        <v>917</v>
      </c>
      <c r="J162" s="159">
        <f>BK162</f>
        <v>87101.94</v>
      </c>
      <c r="L162" s="148"/>
      <c r="M162" s="152"/>
      <c r="N162" s="153"/>
      <c r="O162" s="153"/>
      <c r="P162" s="154">
        <f>SUM(P163:P194)</f>
        <v>57.756192000000006</v>
      </c>
      <c r="Q162" s="153"/>
      <c r="R162" s="154">
        <f>SUM(R163:R194)</f>
        <v>93.735832319999986</v>
      </c>
      <c r="S162" s="153"/>
      <c r="T162" s="155">
        <f>SUM(T163:T194)</f>
        <v>0</v>
      </c>
      <c r="AR162" s="149" t="s">
        <v>87</v>
      </c>
      <c r="AT162" s="156" t="s">
        <v>78</v>
      </c>
      <c r="AU162" s="156" t="s">
        <v>87</v>
      </c>
      <c r="AY162" s="149" t="s">
        <v>170</v>
      </c>
      <c r="BK162" s="157">
        <f>SUM(BK163:BK194)</f>
        <v>87101.94</v>
      </c>
    </row>
    <row r="163" spans="2:65" s="1" customFormat="1" ht="38.25" customHeight="1">
      <c r="B163" s="160"/>
      <c r="C163" s="161" t="s">
        <v>365</v>
      </c>
      <c r="D163" s="161" t="s">
        <v>173</v>
      </c>
      <c r="E163" s="162" t="s">
        <v>918</v>
      </c>
      <c r="F163" s="163" t="s">
        <v>919</v>
      </c>
      <c r="G163" s="164" t="s">
        <v>282</v>
      </c>
      <c r="H163" s="165">
        <v>31.6</v>
      </c>
      <c r="I163" s="166">
        <v>157</v>
      </c>
      <c r="J163" s="166">
        <f>ROUND(I163*H163,2)</f>
        <v>4961.2</v>
      </c>
      <c r="K163" s="163" t="s">
        <v>177</v>
      </c>
      <c r="L163" s="39"/>
      <c r="M163" s="167" t="s">
        <v>5</v>
      </c>
      <c r="N163" s="168" t="s">
        <v>50</v>
      </c>
      <c r="O163" s="169">
        <v>0.21</v>
      </c>
      <c r="P163" s="169">
        <f>O163*H163</f>
        <v>6.6360000000000001</v>
      </c>
      <c r="Q163" s="169">
        <v>0.22656999999999999</v>
      </c>
      <c r="R163" s="169">
        <f>Q163*H163</f>
        <v>7.1596120000000001</v>
      </c>
      <c r="S163" s="169">
        <v>0</v>
      </c>
      <c r="T163" s="170">
        <f>S163*H163</f>
        <v>0</v>
      </c>
      <c r="AR163" s="24" t="s">
        <v>190</v>
      </c>
      <c r="AT163" s="24" t="s">
        <v>173</v>
      </c>
      <c r="AU163" s="24" t="s">
        <v>90</v>
      </c>
      <c r="AY163" s="24" t="s">
        <v>170</v>
      </c>
      <c r="BE163" s="171">
        <f>IF(N163="základní",J163,0)</f>
        <v>4961.2</v>
      </c>
      <c r="BF163" s="171">
        <f>IF(N163="snížená",J163,0)</f>
        <v>0</v>
      </c>
      <c r="BG163" s="171">
        <f>IF(N163="zákl. přenesená",J163,0)</f>
        <v>0</v>
      </c>
      <c r="BH163" s="171">
        <f>IF(N163="sníž. přenesená",J163,0)</f>
        <v>0</v>
      </c>
      <c r="BI163" s="171">
        <f>IF(N163="nulová",J163,0)</f>
        <v>0</v>
      </c>
      <c r="BJ163" s="24" t="s">
        <v>87</v>
      </c>
      <c r="BK163" s="171">
        <f>ROUND(I163*H163,2)</f>
        <v>4961.2</v>
      </c>
      <c r="BL163" s="24" t="s">
        <v>190</v>
      </c>
      <c r="BM163" s="24" t="s">
        <v>920</v>
      </c>
    </row>
    <row r="164" spans="2:65" s="12" customFormat="1" ht="13.5">
      <c r="B164" s="172"/>
      <c r="D164" s="173" t="s">
        <v>180</v>
      </c>
      <c r="E164" s="174" t="s">
        <v>5</v>
      </c>
      <c r="F164" s="175" t="s">
        <v>921</v>
      </c>
      <c r="H164" s="176">
        <v>31.6</v>
      </c>
      <c r="L164" s="172"/>
      <c r="M164" s="177"/>
      <c r="N164" s="178"/>
      <c r="O164" s="178"/>
      <c r="P164" s="178"/>
      <c r="Q164" s="178"/>
      <c r="R164" s="178"/>
      <c r="S164" s="178"/>
      <c r="T164" s="179"/>
      <c r="AT164" s="174" t="s">
        <v>180</v>
      </c>
      <c r="AU164" s="174" t="s">
        <v>90</v>
      </c>
      <c r="AV164" s="12" t="s">
        <v>90</v>
      </c>
      <c r="AW164" s="12" t="s">
        <v>42</v>
      </c>
      <c r="AX164" s="12" t="s">
        <v>87</v>
      </c>
      <c r="AY164" s="174" t="s">
        <v>170</v>
      </c>
    </row>
    <row r="165" spans="2:65" s="1" customFormat="1" ht="25.5" customHeight="1">
      <c r="B165" s="160"/>
      <c r="C165" s="161" t="s">
        <v>10</v>
      </c>
      <c r="D165" s="161" t="s">
        <v>173</v>
      </c>
      <c r="E165" s="162" t="s">
        <v>922</v>
      </c>
      <c r="F165" s="163" t="s">
        <v>923</v>
      </c>
      <c r="G165" s="164" t="s">
        <v>305</v>
      </c>
      <c r="H165" s="165">
        <v>27.018000000000001</v>
      </c>
      <c r="I165" s="166">
        <v>1190</v>
      </c>
      <c r="J165" s="166">
        <f>ROUND(I165*H165,2)</f>
        <v>32151.42</v>
      </c>
      <c r="K165" s="163" t="s">
        <v>177</v>
      </c>
      <c r="L165" s="39"/>
      <c r="M165" s="167" t="s">
        <v>5</v>
      </c>
      <c r="N165" s="168" t="s">
        <v>50</v>
      </c>
      <c r="O165" s="169">
        <v>1.085</v>
      </c>
      <c r="P165" s="169">
        <f>O165*H165</f>
        <v>29.314530000000001</v>
      </c>
      <c r="Q165" s="169">
        <v>2.16</v>
      </c>
      <c r="R165" s="169">
        <f>Q165*H165</f>
        <v>58.358880000000006</v>
      </c>
      <c r="S165" s="169">
        <v>0</v>
      </c>
      <c r="T165" s="170">
        <f>S165*H165</f>
        <v>0</v>
      </c>
      <c r="AR165" s="24" t="s">
        <v>190</v>
      </c>
      <c r="AT165" s="24" t="s">
        <v>173</v>
      </c>
      <c r="AU165" s="24" t="s">
        <v>90</v>
      </c>
      <c r="AY165" s="24" t="s">
        <v>170</v>
      </c>
      <c r="BE165" s="171">
        <f>IF(N165="základní",J165,0)</f>
        <v>32151.42</v>
      </c>
      <c r="BF165" s="171">
        <f>IF(N165="snížená",J165,0)</f>
        <v>0</v>
      </c>
      <c r="BG165" s="171">
        <f>IF(N165="zákl. přenesená",J165,0)</f>
        <v>0</v>
      </c>
      <c r="BH165" s="171">
        <f>IF(N165="sníž. přenesená",J165,0)</f>
        <v>0</v>
      </c>
      <c r="BI165" s="171">
        <f>IF(N165="nulová",J165,0)</f>
        <v>0</v>
      </c>
      <c r="BJ165" s="24" t="s">
        <v>87</v>
      </c>
      <c r="BK165" s="171">
        <f>ROUND(I165*H165,2)</f>
        <v>32151.42</v>
      </c>
      <c r="BL165" s="24" t="s">
        <v>190</v>
      </c>
      <c r="BM165" s="24" t="s">
        <v>924</v>
      </c>
    </row>
    <row r="166" spans="2:65" s="12" customFormat="1" ht="13.5">
      <c r="B166" s="172"/>
      <c r="D166" s="173" t="s">
        <v>180</v>
      </c>
      <c r="E166" s="174" t="s">
        <v>5</v>
      </c>
      <c r="F166" s="175" t="s">
        <v>925</v>
      </c>
      <c r="H166" s="176">
        <v>27.018000000000001</v>
      </c>
      <c r="L166" s="172"/>
      <c r="M166" s="177"/>
      <c r="N166" s="178"/>
      <c r="O166" s="178"/>
      <c r="P166" s="178"/>
      <c r="Q166" s="178"/>
      <c r="R166" s="178"/>
      <c r="S166" s="178"/>
      <c r="T166" s="179"/>
      <c r="AT166" s="174" t="s">
        <v>180</v>
      </c>
      <c r="AU166" s="174" t="s">
        <v>90</v>
      </c>
      <c r="AV166" s="12" t="s">
        <v>90</v>
      </c>
      <c r="AW166" s="12" t="s">
        <v>42</v>
      </c>
      <c r="AX166" s="12" t="s">
        <v>87</v>
      </c>
      <c r="AY166" s="174" t="s">
        <v>170</v>
      </c>
    </row>
    <row r="167" spans="2:65" s="1" customFormat="1" ht="25.5" customHeight="1">
      <c r="B167" s="160"/>
      <c r="C167" s="161" t="s">
        <v>143</v>
      </c>
      <c r="D167" s="161" t="s">
        <v>173</v>
      </c>
      <c r="E167" s="162" t="s">
        <v>926</v>
      </c>
      <c r="F167" s="163" t="s">
        <v>927</v>
      </c>
      <c r="G167" s="164" t="s">
        <v>282</v>
      </c>
      <c r="H167" s="165">
        <v>4.5</v>
      </c>
      <c r="I167" s="166">
        <v>1480</v>
      </c>
      <c r="J167" s="166">
        <f>ROUND(I167*H167,2)</f>
        <v>6660</v>
      </c>
      <c r="K167" s="163" t="s">
        <v>177</v>
      </c>
      <c r="L167" s="39"/>
      <c r="M167" s="167" t="s">
        <v>5</v>
      </c>
      <c r="N167" s="168" t="s">
        <v>50</v>
      </c>
      <c r="O167" s="169">
        <v>2.19</v>
      </c>
      <c r="P167" s="169">
        <f>O167*H167</f>
        <v>9.8550000000000004</v>
      </c>
      <c r="Q167" s="169">
        <v>2.4639999999999999E-2</v>
      </c>
      <c r="R167" s="169">
        <f>Q167*H167</f>
        <v>0.11087999999999999</v>
      </c>
      <c r="S167" s="169">
        <v>0</v>
      </c>
      <c r="T167" s="170">
        <f>S167*H167</f>
        <v>0</v>
      </c>
      <c r="AR167" s="24" t="s">
        <v>190</v>
      </c>
      <c r="AT167" s="24" t="s">
        <v>173</v>
      </c>
      <c r="AU167" s="24" t="s">
        <v>90</v>
      </c>
      <c r="AY167" s="24" t="s">
        <v>170</v>
      </c>
      <c r="BE167" s="171">
        <f>IF(N167="základní",J167,0)</f>
        <v>6660</v>
      </c>
      <c r="BF167" s="171">
        <f>IF(N167="snížená",J167,0)</f>
        <v>0</v>
      </c>
      <c r="BG167" s="171">
        <f>IF(N167="zákl. přenesená",J167,0)</f>
        <v>0</v>
      </c>
      <c r="BH167" s="171">
        <f>IF(N167="sníž. přenesená",J167,0)</f>
        <v>0</v>
      </c>
      <c r="BI167" s="171">
        <f>IF(N167="nulová",J167,0)</f>
        <v>0</v>
      </c>
      <c r="BJ167" s="24" t="s">
        <v>87</v>
      </c>
      <c r="BK167" s="171">
        <f>ROUND(I167*H167,2)</f>
        <v>6660</v>
      </c>
      <c r="BL167" s="24" t="s">
        <v>190</v>
      </c>
      <c r="BM167" s="24" t="s">
        <v>928</v>
      </c>
    </row>
    <row r="168" spans="2:65" s="12" customFormat="1" ht="13.5">
      <c r="B168" s="172"/>
      <c r="D168" s="173" t="s">
        <v>180</v>
      </c>
      <c r="E168" s="174" t="s">
        <v>5</v>
      </c>
      <c r="F168" s="175" t="s">
        <v>929</v>
      </c>
      <c r="H168" s="176">
        <v>4.5</v>
      </c>
      <c r="L168" s="172"/>
      <c r="M168" s="177"/>
      <c r="N168" s="178"/>
      <c r="O168" s="178"/>
      <c r="P168" s="178"/>
      <c r="Q168" s="178"/>
      <c r="R168" s="178"/>
      <c r="S168" s="178"/>
      <c r="T168" s="179"/>
      <c r="AT168" s="174" t="s">
        <v>180</v>
      </c>
      <c r="AU168" s="174" t="s">
        <v>90</v>
      </c>
      <c r="AV168" s="12" t="s">
        <v>90</v>
      </c>
      <c r="AW168" s="12" t="s">
        <v>42</v>
      </c>
      <c r="AX168" s="12" t="s">
        <v>87</v>
      </c>
      <c r="AY168" s="174" t="s">
        <v>170</v>
      </c>
    </row>
    <row r="169" spans="2:65" s="1" customFormat="1" ht="16.5" customHeight="1">
      <c r="B169" s="160"/>
      <c r="C169" s="193" t="s">
        <v>379</v>
      </c>
      <c r="D169" s="193" t="s">
        <v>452</v>
      </c>
      <c r="E169" s="194" t="s">
        <v>930</v>
      </c>
      <c r="F169" s="195" t="s">
        <v>931</v>
      </c>
      <c r="G169" s="196" t="s">
        <v>487</v>
      </c>
      <c r="H169" s="197">
        <v>4.04</v>
      </c>
      <c r="I169" s="198">
        <v>1760</v>
      </c>
      <c r="J169" s="198">
        <f>ROUND(I169*H169,2)</f>
        <v>7110.4</v>
      </c>
      <c r="K169" s="195" t="s">
        <v>177</v>
      </c>
      <c r="L169" s="199"/>
      <c r="M169" s="200" t="s">
        <v>5</v>
      </c>
      <c r="N169" s="201" t="s">
        <v>50</v>
      </c>
      <c r="O169" s="169">
        <v>0</v>
      </c>
      <c r="P169" s="169">
        <f>O169*H169</f>
        <v>0</v>
      </c>
      <c r="Q169" s="169">
        <v>0.79</v>
      </c>
      <c r="R169" s="169">
        <f>Q169*H169</f>
        <v>3.1916000000000002</v>
      </c>
      <c r="S169" s="169">
        <v>0</v>
      </c>
      <c r="T169" s="170">
        <f>S169*H169</f>
        <v>0</v>
      </c>
      <c r="AR169" s="24" t="s">
        <v>207</v>
      </c>
      <c r="AT169" s="24" t="s">
        <v>452</v>
      </c>
      <c r="AU169" s="24" t="s">
        <v>90</v>
      </c>
      <c r="AY169" s="24" t="s">
        <v>170</v>
      </c>
      <c r="BE169" s="171">
        <f>IF(N169="základní",J169,0)</f>
        <v>7110.4</v>
      </c>
      <c r="BF169" s="171">
        <f>IF(N169="snížená",J169,0)</f>
        <v>0</v>
      </c>
      <c r="BG169" s="171">
        <f>IF(N169="zákl. přenesená",J169,0)</f>
        <v>0</v>
      </c>
      <c r="BH169" s="171">
        <f>IF(N169="sníž. přenesená",J169,0)</f>
        <v>0</v>
      </c>
      <c r="BI169" s="171">
        <f>IF(N169="nulová",J169,0)</f>
        <v>0</v>
      </c>
      <c r="BJ169" s="24" t="s">
        <v>87</v>
      </c>
      <c r="BK169" s="171">
        <f>ROUND(I169*H169,2)</f>
        <v>7110.4</v>
      </c>
      <c r="BL169" s="24" t="s">
        <v>190</v>
      </c>
      <c r="BM169" s="24" t="s">
        <v>932</v>
      </c>
    </row>
    <row r="170" spans="2:65" s="12" customFormat="1" ht="13.5">
      <c r="B170" s="172"/>
      <c r="D170" s="173" t="s">
        <v>180</v>
      </c>
      <c r="E170" s="174" t="s">
        <v>5</v>
      </c>
      <c r="F170" s="175" t="s">
        <v>933</v>
      </c>
      <c r="H170" s="176">
        <v>4.04</v>
      </c>
      <c r="L170" s="172"/>
      <c r="M170" s="177"/>
      <c r="N170" s="178"/>
      <c r="O170" s="178"/>
      <c r="P170" s="178"/>
      <c r="Q170" s="178"/>
      <c r="R170" s="178"/>
      <c r="S170" s="178"/>
      <c r="T170" s="179"/>
      <c r="AT170" s="174" t="s">
        <v>180</v>
      </c>
      <c r="AU170" s="174" t="s">
        <v>90</v>
      </c>
      <c r="AV170" s="12" t="s">
        <v>90</v>
      </c>
      <c r="AW170" s="12" t="s">
        <v>42</v>
      </c>
      <c r="AX170" s="12" t="s">
        <v>87</v>
      </c>
      <c r="AY170" s="174" t="s">
        <v>170</v>
      </c>
    </row>
    <row r="171" spans="2:65" s="1" customFormat="1" ht="16.5" customHeight="1">
      <c r="B171" s="160"/>
      <c r="C171" s="193" t="s">
        <v>385</v>
      </c>
      <c r="D171" s="193" t="s">
        <v>452</v>
      </c>
      <c r="E171" s="194" t="s">
        <v>934</v>
      </c>
      <c r="F171" s="195" t="s">
        <v>935</v>
      </c>
      <c r="G171" s="196" t="s">
        <v>487</v>
      </c>
      <c r="H171" s="197">
        <v>1.01</v>
      </c>
      <c r="I171" s="198">
        <v>817</v>
      </c>
      <c r="J171" s="198">
        <f>ROUND(I171*H171,2)</f>
        <v>825.17</v>
      </c>
      <c r="K171" s="195" t="s">
        <v>177</v>
      </c>
      <c r="L171" s="199"/>
      <c r="M171" s="200" t="s">
        <v>5</v>
      </c>
      <c r="N171" s="201" t="s">
        <v>50</v>
      </c>
      <c r="O171" s="169">
        <v>0</v>
      </c>
      <c r="P171" s="169">
        <f>O171*H171</f>
        <v>0</v>
      </c>
      <c r="Q171" s="169">
        <v>0.35499999999999998</v>
      </c>
      <c r="R171" s="169">
        <f>Q171*H171</f>
        <v>0.35854999999999998</v>
      </c>
      <c r="S171" s="169">
        <v>0</v>
      </c>
      <c r="T171" s="170">
        <f>S171*H171</f>
        <v>0</v>
      </c>
      <c r="AR171" s="24" t="s">
        <v>207</v>
      </c>
      <c r="AT171" s="24" t="s">
        <v>452</v>
      </c>
      <c r="AU171" s="24" t="s">
        <v>90</v>
      </c>
      <c r="AY171" s="24" t="s">
        <v>170</v>
      </c>
      <c r="BE171" s="171">
        <f>IF(N171="základní",J171,0)</f>
        <v>825.17</v>
      </c>
      <c r="BF171" s="171">
        <f>IF(N171="snížená",J171,0)</f>
        <v>0</v>
      </c>
      <c r="BG171" s="171">
        <f>IF(N171="zákl. přenesená",J171,0)</f>
        <v>0</v>
      </c>
      <c r="BH171" s="171">
        <f>IF(N171="sníž. přenesená",J171,0)</f>
        <v>0</v>
      </c>
      <c r="BI171" s="171">
        <f>IF(N171="nulová",J171,0)</f>
        <v>0</v>
      </c>
      <c r="BJ171" s="24" t="s">
        <v>87</v>
      </c>
      <c r="BK171" s="171">
        <f>ROUND(I171*H171,2)</f>
        <v>825.17</v>
      </c>
      <c r="BL171" s="24" t="s">
        <v>190</v>
      </c>
      <c r="BM171" s="24" t="s">
        <v>936</v>
      </c>
    </row>
    <row r="172" spans="2:65" s="12" customFormat="1" ht="13.5">
      <c r="B172" s="172"/>
      <c r="D172" s="173" t="s">
        <v>180</v>
      </c>
      <c r="E172" s="174" t="s">
        <v>5</v>
      </c>
      <c r="F172" s="175" t="s">
        <v>937</v>
      </c>
      <c r="H172" s="176">
        <v>1.01</v>
      </c>
      <c r="L172" s="172"/>
      <c r="M172" s="177"/>
      <c r="N172" s="178"/>
      <c r="O172" s="178"/>
      <c r="P172" s="178"/>
      <c r="Q172" s="178"/>
      <c r="R172" s="178"/>
      <c r="S172" s="178"/>
      <c r="T172" s="179"/>
      <c r="AT172" s="174" t="s">
        <v>180</v>
      </c>
      <c r="AU172" s="174" t="s">
        <v>90</v>
      </c>
      <c r="AV172" s="12" t="s">
        <v>90</v>
      </c>
      <c r="AW172" s="12" t="s">
        <v>42</v>
      </c>
      <c r="AX172" s="12" t="s">
        <v>87</v>
      </c>
      <c r="AY172" s="174" t="s">
        <v>170</v>
      </c>
    </row>
    <row r="173" spans="2:65" s="1" customFormat="1" ht="25.5" customHeight="1">
      <c r="B173" s="160"/>
      <c r="C173" s="161" t="s">
        <v>390</v>
      </c>
      <c r="D173" s="161" t="s">
        <v>173</v>
      </c>
      <c r="E173" s="162" t="s">
        <v>938</v>
      </c>
      <c r="F173" s="163" t="s">
        <v>939</v>
      </c>
      <c r="G173" s="164" t="s">
        <v>422</v>
      </c>
      <c r="H173" s="165">
        <v>0.22800000000000001</v>
      </c>
      <c r="I173" s="166">
        <v>1180</v>
      </c>
      <c r="J173" s="166">
        <f>ROUND(I173*H173,2)</f>
        <v>269.04000000000002</v>
      </c>
      <c r="K173" s="163" t="s">
        <v>177</v>
      </c>
      <c r="L173" s="39"/>
      <c r="M173" s="167" t="s">
        <v>5</v>
      </c>
      <c r="N173" s="168" t="s">
        <v>50</v>
      </c>
      <c r="O173" s="169">
        <v>1.24</v>
      </c>
      <c r="P173" s="169">
        <f>O173*H173</f>
        <v>0.28272000000000003</v>
      </c>
      <c r="Q173" s="169">
        <v>0.10445</v>
      </c>
      <c r="R173" s="169">
        <f>Q173*H173</f>
        <v>2.3814600000000002E-2</v>
      </c>
      <c r="S173" s="169">
        <v>0</v>
      </c>
      <c r="T173" s="170">
        <f>S173*H173</f>
        <v>0</v>
      </c>
      <c r="AR173" s="24" t="s">
        <v>190</v>
      </c>
      <c r="AT173" s="24" t="s">
        <v>173</v>
      </c>
      <c r="AU173" s="24" t="s">
        <v>90</v>
      </c>
      <c r="AY173" s="24" t="s">
        <v>170</v>
      </c>
      <c r="BE173" s="171">
        <f>IF(N173="základní",J173,0)</f>
        <v>269.04000000000002</v>
      </c>
      <c r="BF173" s="171">
        <f>IF(N173="snížená",J173,0)</f>
        <v>0</v>
      </c>
      <c r="BG173" s="171">
        <f>IF(N173="zákl. přenesená",J173,0)</f>
        <v>0</v>
      </c>
      <c r="BH173" s="171">
        <f>IF(N173="sníž. přenesená",J173,0)</f>
        <v>0</v>
      </c>
      <c r="BI173" s="171">
        <f>IF(N173="nulová",J173,0)</f>
        <v>0</v>
      </c>
      <c r="BJ173" s="24" t="s">
        <v>87</v>
      </c>
      <c r="BK173" s="171">
        <f>ROUND(I173*H173,2)</f>
        <v>269.04000000000002</v>
      </c>
      <c r="BL173" s="24" t="s">
        <v>190</v>
      </c>
      <c r="BM173" s="24" t="s">
        <v>940</v>
      </c>
    </row>
    <row r="174" spans="2:65" s="12" customFormat="1" ht="13.5">
      <c r="B174" s="172"/>
      <c r="D174" s="173" t="s">
        <v>180</v>
      </c>
      <c r="E174" s="174" t="s">
        <v>5</v>
      </c>
      <c r="F174" s="175" t="s">
        <v>941</v>
      </c>
      <c r="H174" s="176">
        <v>0.22800000000000001</v>
      </c>
      <c r="L174" s="172"/>
      <c r="M174" s="177"/>
      <c r="N174" s="178"/>
      <c r="O174" s="178"/>
      <c r="P174" s="178"/>
      <c r="Q174" s="178"/>
      <c r="R174" s="178"/>
      <c r="S174" s="178"/>
      <c r="T174" s="179"/>
      <c r="AT174" s="174" t="s">
        <v>180</v>
      </c>
      <c r="AU174" s="174" t="s">
        <v>90</v>
      </c>
      <c r="AV174" s="12" t="s">
        <v>90</v>
      </c>
      <c r="AW174" s="12" t="s">
        <v>42</v>
      </c>
      <c r="AX174" s="12" t="s">
        <v>87</v>
      </c>
      <c r="AY174" s="174" t="s">
        <v>170</v>
      </c>
    </row>
    <row r="175" spans="2:65" s="1" customFormat="1" ht="16.5" customHeight="1">
      <c r="B175" s="160"/>
      <c r="C175" s="193" t="s">
        <v>395</v>
      </c>
      <c r="D175" s="193" t="s">
        <v>452</v>
      </c>
      <c r="E175" s="194" t="s">
        <v>942</v>
      </c>
      <c r="F175" s="195" t="s">
        <v>943</v>
      </c>
      <c r="G175" s="196" t="s">
        <v>487</v>
      </c>
      <c r="H175" s="197">
        <v>1.02</v>
      </c>
      <c r="I175" s="198">
        <v>1030</v>
      </c>
      <c r="J175" s="198">
        <f>ROUND(I175*H175,2)</f>
        <v>1050.5999999999999</v>
      </c>
      <c r="K175" s="195" t="s">
        <v>177</v>
      </c>
      <c r="L175" s="199"/>
      <c r="M175" s="200" t="s">
        <v>5</v>
      </c>
      <c r="N175" s="201" t="s">
        <v>50</v>
      </c>
      <c r="O175" s="169">
        <v>0</v>
      </c>
      <c r="P175" s="169">
        <f>O175*H175</f>
        <v>0</v>
      </c>
      <c r="Q175" s="169">
        <v>0.22800000000000001</v>
      </c>
      <c r="R175" s="169">
        <f>Q175*H175</f>
        <v>0.23256000000000002</v>
      </c>
      <c r="S175" s="169">
        <v>0</v>
      </c>
      <c r="T175" s="170">
        <f>S175*H175</f>
        <v>0</v>
      </c>
      <c r="AR175" s="24" t="s">
        <v>207</v>
      </c>
      <c r="AT175" s="24" t="s">
        <v>452</v>
      </c>
      <c r="AU175" s="24" t="s">
        <v>90</v>
      </c>
      <c r="AY175" s="24" t="s">
        <v>170</v>
      </c>
      <c r="BE175" s="171">
        <f>IF(N175="základní",J175,0)</f>
        <v>1050.5999999999999</v>
      </c>
      <c r="BF175" s="171">
        <f>IF(N175="snížená",J175,0)</f>
        <v>0</v>
      </c>
      <c r="BG175" s="171">
        <f>IF(N175="zákl. přenesená",J175,0)</f>
        <v>0</v>
      </c>
      <c r="BH175" s="171">
        <f>IF(N175="sníž. přenesená",J175,0)</f>
        <v>0</v>
      </c>
      <c r="BI175" s="171">
        <f>IF(N175="nulová",J175,0)</f>
        <v>0</v>
      </c>
      <c r="BJ175" s="24" t="s">
        <v>87</v>
      </c>
      <c r="BK175" s="171">
        <f>ROUND(I175*H175,2)</f>
        <v>1050.5999999999999</v>
      </c>
      <c r="BL175" s="24" t="s">
        <v>190</v>
      </c>
      <c r="BM175" s="24" t="s">
        <v>944</v>
      </c>
    </row>
    <row r="176" spans="2:65" s="12" customFormat="1" ht="13.5">
      <c r="B176" s="172"/>
      <c r="D176" s="173" t="s">
        <v>180</v>
      </c>
      <c r="E176" s="174" t="s">
        <v>5</v>
      </c>
      <c r="F176" s="175" t="s">
        <v>945</v>
      </c>
      <c r="H176" s="176">
        <v>1.02</v>
      </c>
      <c r="L176" s="172"/>
      <c r="M176" s="177"/>
      <c r="N176" s="178"/>
      <c r="O176" s="178"/>
      <c r="P176" s="178"/>
      <c r="Q176" s="178"/>
      <c r="R176" s="178"/>
      <c r="S176" s="178"/>
      <c r="T176" s="179"/>
      <c r="AT176" s="174" t="s">
        <v>180</v>
      </c>
      <c r="AU176" s="174" t="s">
        <v>90</v>
      </c>
      <c r="AV176" s="12" t="s">
        <v>90</v>
      </c>
      <c r="AW176" s="12" t="s">
        <v>42</v>
      </c>
      <c r="AX176" s="12" t="s">
        <v>87</v>
      </c>
      <c r="AY176" s="174" t="s">
        <v>170</v>
      </c>
    </row>
    <row r="177" spans="2:65" s="1" customFormat="1" ht="25.5" customHeight="1">
      <c r="B177" s="160"/>
      <c r="C177" s="161" t="s">
        <v>401</v>
      </c>
      <c r="D177" s="161" t="s">
        <v>173</v>
      </c>
      <c r="E177" s="162" t="s">
        <v>946</v>
      </c>
      <c r="F177" s="163" t="s">
        <v>947</v>
      </c>
      <c r="G177" s="164" t="s">
        <v>305</v>
      </c>
      <c r="H177" s="165">
        <v>9.4819999999999993</v>
      </c>
      <c r="I177" s="166">
        <v>2410</v>
      </c>
      <c r="J177" s="166">
        <f>ROUND(I177*H177,2)</f>
        <v>22851.62</v>
      </c>
      <c r="K177" s="163" t="s">
        <v>177</v>
      </c>
      <c r="L177" s="39"/>
      <c r="M177" s="167" t="s">
        <v>5</v>
      </c>
      <c r="N177" s="168" t="s">
        <v>50</v>
      </c>
      <c r="O177" s="169">
        <v>0.58399999999999996</v>
      </c>
      <c r="P177" s="169">
        <f>O177*H177</f>
        <v>5.5374879999999989</v>
      </c>
      <c r="Q177" s="169">
        <v>2.2563399999999998</v>
      </c>
      <c r="R177" s="169">
        <f>Q177*H177</f>
        <v>21.394615879999996</v>
      </c>
      <c r="S177" s="169">
        <v>0</v>
      </c>
      <c r="T177" s="170">
        <f>S177*H177</f>
        <v>0</v>
      </c>
      <c r="AR177" s="24" t="s">
        <v>190</v>
      </c>
      <c r="AT177" s="24" t="s">
        <v>173</v>
      </c>
      <c r="AU177" s="24" t="s">
        <v>90</v>
      </c>
      <c r="AY177" s="24" t="s">
        <v>170</v>
      </c>
      <c r="BE177" s="171">
        <f>IF(N177="základní",J177,0)</f>
        <v>22851.62</v>
      </c>
      <c r="BF177" s="171">
        <f>IF(N177="snížená",J177,0)</f>
        <v>0</v>
      </c>
      <c r="BG177" s="171">
        <f>IF(N177="zákl. přenesená",J177,0)</f>
        <v>0</v>
      </c>
      <c r="BH177" s="171">
        <f>IF(N177="sníž. přenesená",J177,0)</f>
        <v>0</v>
      </c>
      <c r="BI177" s="171">
        <f>IF(N177="nulová",J177,0)</f>
        <v>0</v>
      </c>
      <c r="BJ177" s="24" t="s">
        <v>87</v>
      </c>
      <c r="BK177" s="171">
        <f>ROUND(I177*H177,2)</f>
        <v>22851.62</v>
      </c>
      <c r="BL177" s="24" t="s">
        <v>190</v>
      </c>
      <c r="BM177" s="24" t="s">
        <v>948</v>
      </c>
    </row>
    <row r="178" spans="2:65" s="12" customFormat="1" ht="13.5">
      <c r="B178" s="172"/>
      <c r="D178" s="173" t="s">
        <v>180</v>
      </c>
      <c r="E178" s="174" t="s">
        <v>5</v>
      </c>
      <c r="F178" s="175" t="s">
        <v>949</v>
      </c>
      <c r="H178" s="176">
        <v>9.0060000000000002</v>
      </c>
      <c r="L178" s="172"/>
      <c r="M178" s="177"/>
      <c r="N178" s="178"/>
      <c r="O178" s="178"/>
      <c r="P178" s="178"/>
      <c r="Q178" s="178"/>
      <c r="R178" s="178"/>
      <c r="S178" s="178"/>
      <c r="T178" s="179"/>
      <c r="AT178" s="174" t="s">
        <v>180</v>
      </c>
      <c r="AU178" s="174" t="s">
        <v>90</v>
      </c>
      <c r="AV178" s="12" t="s">
        <v>90</v>
      </c>
      <c r="AW178" s="12" t="s">
        <v>42</v>
      </c>
      <c r="AX178" s="12" t="s">
        <v>79</v>
      </c>
      <c r="AY178" s="174" t="s">
        <v>170</v>
      </c>
    </row>
    <row r="179" spans="2:65" s="12" customFormat="1" ht="13.5">
      <c r="B179" s="172"/>
      <c r="D179" s="173" t="s">
        <v>180</v>
      </c>
      <c r="E179" s="174" t="s">
        <v>5</v>
      </c>
      <c r="F179" s="175" t="s">
        <v>950</v>
      </c>
      <c r="H179" s="176">
        <v>0.47599999999999998</v>
      </c>
      <c r="L179" s="172"/>
      <c r="M179" s="177"/>
      <c r="N179" s="178"/>
      <c r="O179" s="178"/>
      <c r="P179" s="178"/>
      <c r="Q179" s="178"/>
      <c r="R179" s="178"/>
      <c r="S179" s="178"/>
      <c r="T179" s="179"/>
      <c r="AT179" s="174" t="s">
        <v>180</v>
      </c>
      <c r="AU179" s="174" t="s">
        <v>90</v>
      </c>
      <c r="AV179" s="12" t="s">
        <v>90</v>
      </c>
      <c r="AW179" s="12" t="s">
        <v>42</v>
      </c>
      <c r="AX179" s="12" t="s">
        <v>79</v>
      </c>
      <c r="AY179" s="174" t="s">
        <v>170</v>
      </c>
    </row>
    <row r="180" spans="2:65" s="13" customFormat="1" ht="13.5">
      <c r="B180" s="186"/>
      <c r="D180" s="173" t="s">
        <v>180</v>
      </c>
      <c r="E180" s="187" t="s">
        <v>5</v>
      </c>
      <c r="F180" s="188" t="s">
        <v>269</v>
      </c>
      <c r="H180" s="189">
        <v>9.4819999999999993</v>
      </c>
      <c r="L180" s="186"/>
      <c r="M180" s="190"/>
      <c r="N180" s="191"/>
      <c r="O180" s="191"/>
      <c r="P180" s="191"/>
      <c r="Q180" s="191"/>
      <c r="R180" s="191"/>
      <c r="S180" s="191"/>
      <c r="T180" s="192"/>
      <c r="AT180" s="187" t="s">
        <v>180</v>
      </c>
      <c r="AU180" s="187" t="s">
        <v>90</v>
      </c>
      <c r="AV180" s="13" t="s">
        <v>190</v>
      </c>
      <c r="AW180" s="13" t="s">
        <v>42</v>
      </c>
      <c r="AX180" s="13" t="s">
        <v>87</v>
      </c>
      <c r="AY180" s="187" t="s">
        <v>170</v>
      </c>
    </row>
    <row r="181" spans="2:65" s="1" customFormat="1" ht="16.5" customHeight="1">
      <c r="B181" s="160"/>
      <c r="C181" s="161" t="s">
        <v>406</v>
      </c>
      <c r="D181" s="161" t="s">
        <v>173</v>
      </c>
      <c r="E181" s="162" t="s">
        <v>951</v>
      </c>
      <c r="F181" s="163" t="s">
        <v>952</v>
      </c>
      <c r="G181" s="164" t="s">
        <v>257</v>
      </c>
      <c r="H181" s="165">
        <v>7.85</v>
      </c>
      <c r="I181" s="166">
        <v>828</v>
      </c>
      <c r="J181" s="166">
        <f>ROUND(I181*H181,2)</f>
        <v>6499.8</v>
      </c>
      <c r="K181" s="163" t="s">
        <v>177</v>
      </c>
      <c r="L181" s="39"/>
      <c r="M181" s="167" t="s">
        <v>5</v>
      </c>
      <c r="N181" s="168" t="s">
        <v>50</v>
      </c>
      <c r="O181" s="169">
        <v>0.39700000000000002</v>
      </c>
      <c r="P181" s="169">
        <f>O181*H181</f>
        <v>3.1164499999999999</v>
      </c>
      <c r="Q181" s="169">
        <v>1.4400000000000001E-3</v>
      </c>
      <c r="R181" s="169">
        <f>Q181*H181</f>
        <v>1.1304E-2</v>
      </c>
      <c r="S181" s="169">
        <v>0</v>
      </c>
      <c r="T181" s="170">
        <f>S181*H181</f>
        <v>0</v>
      </c>
      <c r="AR181" s="24" t="s">
        <v>190</v>
      </c>
      <c r="AT181" s="24" t="s">
        <v>173</v>
      </c>
      <c r="AU181" s="24" t="s">
        <v>90</v>
      </c>
      <c r="AY181" s="24" t="s">
        <v>170</v>
      </c>
      <c r="BE181" s="171">
        <f>IF(N181="základní",J181,0)</f>
        <v>6499.8</v>
      </c>
      <c r="BF181" s="171">
        <f>IF(N181="snížená",J181,0)</f>
        <v>0</v>
      </c>
      <c r="BG181" s="171">
        <f>IF(N181="zákl. přenesená",J181,0)</f>
        <v>0</v>
      </c>
      <c r="BH181" s="171">
        <f>IF(N181="sníž. přenesená",J181,0)</f>
        <v>0</v>
      </c>
      <c r="BI181" s="171">
        <f>IF(N181="nulová",J181,0)</f>
        <v>0</v>
      </c>
      <c r="BJ181" s="24" t="s">
        <v>87</v>
      </c>
      <c r="BK181" s="171">
        <f>ROUND(I181*H181,2)</f>
        <v>6499.8</v>
      </c>
      <c r="BL181" s="24" t="s">
        <v>190</v>
      </c>
      <c r="BM181" s="24" t="s">
        <v>953</v>
      </c>
    </row>
    <row r="182" spans="2:65" s="12" customFormat="1" ht="13.5">
      <c r="B182" s="172"/>
      <c r="D182" s="173" t="s">
        <v>180</v>
      </c>
      <c r="E182" s="174" t="s">
        <v>5</v>
      </c>
      <c r="F182" s="175" t="s">
        <v>954</v>
      </c>
      <c r="H182" s="176">
        <v>3.89</v>
      </c>
      <c r="L182" s="172"/>
      <c r="M182" s="177"/>
      <c r="N182" s="178"/>
      <c r="O182" s="178"/>
      <c r="P182" s="178"/>
      <c r="Q182" s="178"/>
      <c r="R182" s="178"/>
      <c r="S182" s="178"/>
      <c r="T182" s="179"/>
      <c r="AT182" s="174" t="s">
        <v>180</v>
      </c>
      <c r="AU182" s="174" t="s">
        <v>90</v>
      </c>
      <c r="AV182" s="12" t="s">
        <v>90</v>
      </c>
      <c r="AW182" s="12" t="s">
        <v>42</v>
      </c>
      <c r="AX182" s="12" t="s">
        <v>79</v>
      </c>
      <c r="AY182" s="174" t="s">
        <v>170</v>
      </c>
    </row>
    <row r="183" spans="2:65" s="12" customFormat="1" ht="13.5">
      <c r="B183" s="172"/>
      <c r="D183" s="173" t="s">
        <v>180</v>
      </c>
      <c r="E183" s="174" t="s">
        <v>5</v>
      </c>
      <c r="F183" s="175" t="s">
        <v>955</v>
      </c>
      <c r="H183" s="176">
        <v>3.96</v>
      </c>
      <c r="L183" s="172"/>
      <c r="M183" s="177"/>
      <c r="N183" s="178"/>
      <c r="O183" s="178"/>
      <c r="P183" s="178"/>
      <c r="Q183" s="178"/>
      <c r="R183" s="178"/>
      <c r="S183" s="178"/>
      <c r="T183" s="179"/>
      <c r="AT183" s="174" t="s">
        <v>180</v>
      </c>
      <c r="AU183" s="174" t="s">
        <v>90</v>
      </c>
      <c r="AV183" s="12" t="s">
        <v>90</v>
      </c>
      <c r="AW183" s="12" t="s">
        <v>42</v>
      </c>
      <c r="AX183" s="12" t="s">
        <v>79</v>
      </c>
      <c r="AY183" s="174" t="s">
        <v>170</v>
      </c>
    </row>
    <row r="184" spans="2:65" s="13" customFormat="1" ht="13.5">
      <c r="B184" s="186"/>
      <c r="D184" s="173" t="s">
        <v>180</v>
      </c>
      <c r="E184" s="187" t="s">
        <v>5</v>
      </c>
      <c r="F184" s="188" t="s">
        <v>269</v>
      </c>
      <c r="H184" s="189">
        <v>7.85</v>
      </c>
      <c r="L184" s="186"/>
      <c r="M184" s="190"/>
      <c r="N184" s="191"/>
      <c r="O184" s="191"/>
      <c r="P184" s="191"/>
      <c r="Q184" s="191"/>
      <c r="R184" s="191"/>
      <c r="S184" s="191"/>
      <c r="T184" s="192"/>
      <c r="AT184" s="187" t="s">
        <v>180</v>
      </c>
      <c r="AU184" s="187" t="s">
        <v>90</v>
      </c>
      <c r="AV184" s="13" t="s">
        <v>190</v>
      </c>
      <c r="AW184" s="13" t="s">
        <v>42</v>
      </c>
      <c r="AX184" s="13" t="s">
        <v>87</v>
      </c>
      <c r="AY184" s="187" t="s">
        <v>170</v>
      </c>
    </row>
    <row r="185" spans="2:65" s="1" customFormat="1" ht="16.5" customHeight="1">
      <c r="B185" s="160"/>
      <c r="C185" s="161" t="s">
        <v>410</v>
      </c>
      <c r="D185" s="161" t="s">
        <v>173</v>
      </c>
      <c r="E185" s="162" t="s">
        <v>956</v>
      </c>
      <c r="F185" s="163" t="s">
        <v>957</v>
      </c>
      <c r="G185" s="164" t="s">
        <v>257</v>
      </c>
      <c r="H185" s="165">
        <v>7.85</v>
      </c>
      <c r="I185" s="166">
        <v>46.6</v>
      </c>
      <c r="J185" s="166">
        <f>ROUND(I185*H185,2)</f>
        <v>365.81</v>
      </c>
      <c r="K185" s="163" t="s">
        <v>177</v>
      </c>
      <c r="L185" s="39"/>
      <c r="M185" s="167" t="s">
        <v>5</v>
      </c>
      <c r="N185" s="168" t="s">
        <v>50</v>
      </c>
      <c r="O185" s="169">
        <v>0.14399999999999999</v>
      </c>
      <c r="P185" s="169">
        <f>O185*H185</f>
        <v>1.1303999999999998</v>
      </c>
      <c r="Q185" s="169">
        <v>4.0000000000000003E-5</v>
      </c>
      <c r="R185" s="169">
        <f>Q185*H185</f>
        <v>3.1399999999999999E-4</v>
      </c>
      <c r="S185" s="169">
        <v>0</v>
      </c>
      <c r="T185" s="170">
        <f>S185*H185</f>
        <v>0</v>
      </c>
      <c r="AR185" s="24" t="s">
        <v>190</v>
      </c>
      <c r="AT185" s="24" t="s">
        <v>173</v>
      </c>
      <c r="AU185" s="24" t="s">
        <v>90</v>
      </c>
      <c r="AY185" s="24" t="s">
        <v>170</v>
      </c>
      <c r="BE185" s="171">
        <f>IF(N185="základní",J185,0)</f>
        <v>365.81</v>
      </c>
      <c r="BF185" s="171">
        <f>IF(N185="snížená",J185,0)</f>
        <v>0</v>
      </c>
      <c r="BG185" s="171">
        <f>IF(N185="zákl. přenesená",J185,0)</f>
        <v>0</v>
      </c>
      <c r="BH185" s="171">
        <f>IF(N185="sníž. přenesená",J185,0)</f>
        <v>0</v>
      </c>
      <c r="BI185" s="171">
        <f>IF(N185="nulová",J185,0)</f>
        <v>0</v>
      </c>
      <c r="BJ185" s="24" t="s">
        <v>87</v>
      </c>
      <c r="BK185" s="171">
        <f>ROUND(I185*H185,2)</f>
        <v>365.81</v>
      </c>
      <c r="BL185" s="24" t="s">
        <v>190</v>
      </c>
      <c r="BM185" s="24" t="s">
        <v>958</v>
      </c>
    </row>
    <row r="186" spans="2:65" s="12" customFormat="1" ht="13.5">
      <c r="B186" s="172"/>
      <c r="D186" s="173" t="s">
        <v>180</v>
      </c>
      <c r="E186" s="174" t="s">
        <v>5</v>
      </c>
      <c r="F186" s="175" t="s">
        <v>954</v>
      </c>
      <c r="H186" s="176">
        <v>3.89</v>
      </c>
      <c r="L186" s="172"/>
      <c r="M186" s="177"/>
      <c r="N186" s="178"/>
      <c r="O186" s="178"/>
      <c r="P186" s="178"/>
      <c r="Q186" s="178"/>
      <c r="R186" s="178"/>
      <c r="S186" s="178"/>
      <c r="T186" s="179"/>
      <c r="AT186" s="174" t="s">
        <v>180</v>
      </c>
      <c r="AU186" s="174" t="s">
        <v>90</v>
      </c>
      <c r="AV186" s="12" t="s">
        <v>90</v>
      </c>
      <c r="AW186" s="12" t="s">
        <v>42</v>
      </c>
      <c r="AX186" s="12" t="s">
        <v>79</v>
      </c>
      <c r="AY186" s="174" t="s">
        <v>170</v>
      </c>
    </row>
    <row r="187" spans="2:65" s="12" customFormat="1" ht="13.5">
      <c r="B187" s="172"/>
      <c r="D187" s="173" t="s">
        <v>180</v>
      </c>
      <c r="E187" s="174" t="s">
        <v>5</v>
      </c>
      <c r="F187" s="175" t="s">
        <v>955</v>
      </c>
      <c r="H187" s="176">
        <v>3.96</v>
      </c>
      <c r="L187" s="172"/>
      <c r="M187" s="177"/>
      <c r="N187" s="178"/>
      <c r="O187" s="178"/>
      <c r="P187" s="178"/>
      <c r="Q187" s="178"/>
      <c r="R187" s="178"/>
      <c r="S187" s="178"/>
      <c r="T187" s="179"/>
      <c r="AT187" s="174" t="s">
        <v>180</v>
      </c>
      <c r="AU187" s="174" t="s">
        <v>90</v>
      </c>
      <c r="AV187" s="12" t="s">
        <v>90</v>
      </c>
      <c r="AW187" s="12" t="s">
        <v>42</v>
      </c>
      <c r="AX187" s="12" t="s">
        <v>79</v>
      </c>
      <c r="AY187" s="174" t="s">
        <v>170</v>
      </c>
    </row>
    <row r="188" spans="2:65" s="13" customFormat="1" ht="13.5">
      <c r="B188" s="186"/>
      <c r="D188" s="173" t="s">
        <v>180</v>
      </c>
      <c r="E188" s="187" t="s">
        <v>5</v>
      </c>
      <c r="F188" s="188" t="s">
        <v>269</v>
      </c>
      <c r="H188" s="189">
        <v>7.85</v>
      </c>
      <c r="L188" s="186"/>
      <c r="M188" s="190"/>
      <c r="N188" s="191"/>
      <c r="O188" s="191"/>
      <c r="P188" s="191"/>
      <c r="Q188" s="191"/>
      <c r="R188" s="191"/>
      <c r="S188" s="191"/>
      <c r="T188" s="192"/>
      <c r="AT188" s="187" t="s">
        <v>180</v>
      </c>
      <c r="AU188" s="187" t="s">
        <v>90</v>
      </c>
      <c r="AV188" s="13" t="s">
        <v>190</v>
      </c>
      <c r="AW188" s="13" t="s">
        <v>42</v>
      </c>
      <c r="AX188" s="13" t="s">
        <v>87</v>
      </c>
      <c r="AY188" s="187" t="s">
        <v>170</v>
      </c>
    </row>
    <row r="189" spans="2:65" s="1" customFormat="1" ht="25.5" customHeight="1">
      <c r="B189" s="160"/>
      <c r="C189" s="161" t="s">
        <v>415</v>
      </c>
      <c r="D189" s="161" t="s">
        <v>173</v>
      </c>
      <c r="E189" s="162" t="s">
        <v>959</v>
      </c>
      <c r="F189" s="163" t="s">
        <v>960</v>
      </c>
      <c r="G189" s="164" t="s">
        <v>305</v>
      </c>
      <c r="H189" s="165">
        <v>1.1759999999999999</v>
      </c>
      <c r="I189" s="166">
        <v>2780</v>
      </c>
      <c r="J189" s="166">
        <f>ROUND(I189*H189,2)</f>
        <v>3269.28</v>
      </c>
      <c r="K189" s="163" t="s">
        <v>177</v>
      </c>
      <c r="L189" s="39"/>
      <c r="M189" s="167" t="s">
        <v>5</v>
      </c>
      <c r="N189" s="168" t="s">
        <v>50</v>
      </c>
      <c r="O189" s="169">
        <v>0.58399999999999996</v>
      </c>
      <c r="P189" s="169">
        <f>O189*H189</f>
        <v>0.68678399999999995</v>
      </c>
      <c r="Q189" s="169">
        <v>2.45329</v>
      </c>
      <c r="R189" s="169">
        <f>Q189*H189</f>
        <v>2.8850690399999999</v>
      </c>
      <c r="S189" s="169">
        <v>0</v>
      </c>
      <c r="T189" s="170">
        <f>S189*H189</f>
        <v>0</v>
      </c>
      <c r="AR189" s="24" t="s">
        <v>190</v>
      </c>
      <c r="AT189" s="24" t="s">
        <v>173</v>
      </c>
      <c r="AU189" s="24" t="s">
        <v>90</v>
      </c>
      <c r="AY189" s="24" t="s">
        <v>170</v>
      </c>
      <c r="BE189" s="171">
        <f>IF(N189="základní",J189,0)</f>
        <v>3269.28</v>
      </c>
      <c r="BF189" s="171">
        <f>IF(N189="snížená",J189,0)</f>
        <v>0</v>
      </c>
      <c r="BG189" s="171">
        <f>IF(N189="zákl. přenesená",J189,0)</f>
        <v>0</v>
      </c>
      <c r="BH189" s="171">
        <f>IF(N189="sníž. přenesená",J189,0)</f>
        <v>0</v>
      </c>
      <c r="BI189" s="171">
        <f>IF(N189="nulová",J189,0)</f>
        <v>0</v>
      </c>
      <c r="BJ189" s="24" t="s">
        <v>87</v>
      </c>
      <c r="BK189" s="171">
        <f>ROUND(I189*H189,2)</f>
        <v>3269.28</v>
      </c>
      <c r="BL189" s="24" t="s">
        <v>190</v>
      </c>
      <c r="BM189" s="24" t="s">
        <v>961</v>
      </c>
    </row>
    <row r="190" spans="2:65" s="12" customFormat="1" ht="13.5">
      <c r="B190" s="172"/>
      <c r="D190" s="173" t="s">
        <v>180</v>
      </c>
      <c r="E190" s="174" t="s">
        <v>5</v>
      </c>
      <c r="F190" s="175" t="s">
        <v>962</v>
      </c>
      <c r="H190" s="176">
        <v>1.1759999999999999</v>
      </c>
      <c r="L190" s="172"/>
      <c r="M190" s="177"/>
      <c r="N190" s="178"/>
      <c r="O190" s="178"/>
      <c r="P190" s="178"/>
      <c r="Q190" s="178"/>
      <c r="R190" s="178"/>
      <c r="S190" s="178"/>
      <c r="T190" s="179"/>
      <c r="AT190" s="174" t="s">
        <v>180</v>
      </c>
      <c r="AU190" s="174" t="s">
        <v>90</v>
      </c>
      <c r="AV190" s="12" t="s">
        <v>90</v>
      </c>
      <c r="AW190" s="12" t="s">
        <v>42</v>
      </c>
      <c r="AX190" s="12" t="s">
        <v>87</v>
      </c>
      <c r="AY190" s="174" t="s">
        <v>170</v>
      </c>
    </row>
    <row r="191" spans="2:65" s="1" customFormat="1" ht="16.5" customHeight="1">
      <c r="B191" s="160"/>
      <c r="C191" s="161" t="s">
        <v>419</v>
      </c>
      <c r="D191" s="161" t="s">
        <v>173</v>
      </c>
      <c r="E191" s="162" t="s">
        <v>963</v>
      </c>
      <c r="F191" s="163" t="s">
        <v>964</v>
      </c>
      <c r="G191" s="164" t="s">
        <v>257</v>
      </c>
      <c r="H191" s="165">
        <v>3.27</v>
      </c>
      <c r="I191" s="166">
        <v>275</v>
      </c>
      <c r="J191" s="166">
        <f>ROUND(I191*H191,2)</f>
        <v>899.25</v>
      </c>
      <c r="K191" s="163" t="s">
        <v>177</v>
      </c>
      <c r="L191" s="39"/>
      <c r="M191" s="167" t="s">
        <v>5</v>
      </c>
      <c r="N191" s="168" t="s">
        <v>50</v>
      </c>
      <c r="O191" s="169">
        <v>0.27400000000000002</v>
      </c>
      <c r="P191" s="169">
        <f>O191*H191</f>
        <v>0.89598000000000011</v>
      </c>
      <c r="Q191" s="169">
        <v>2.64E-3</v>
      </c>
      <c r="R191" s="169">
        <f>Q191*H191</f>
        <v>8.6327999999999995E-3</v>
      </c>
      <c r="S191" s="169">
        <v>0</v>
      </c>
      <c r="T191" s="170">
        <f>S191*H191</f>
        <v>0</v>
      </c>
      <c r="AR191" s="24" t="s">
        <v>190</v>
      </c>
      <c r="AT191" s="24" t="s">
        <v>173</v>
      </c>
      <c r="AU191" s="24" t="s">
        <v>90</v>
      </c>
      <c r="AY191" s="24" t="s">
        <v>170</v>
      </c>
      <c r="BE191" s="171">
        <f>IF(N191="základní",J191,0)</f>
        <v>899.25</v>
      </c>
      <c r="BF191" s="171">
        <f>IF(N191="snížená",J191,0)</f>
        <v>0</v>
      </c>
      <c r="BG191" s="171">
        <f>IF(N191="zákl. přenesená",J191,0)</f>
        <v>0</v>
      </c>
      <c r="BH191" s="171">
        <f>IF(N191="sníž. přenesená",J191,0)</f>
        <v>0</v>
      </c>
      <c r="BI191" s="171">
        <f>IF(N191="nulová",J191,0)</f>
        <v>0</v>
      </c>
      <c r="BJ191" s="24" t="s">
        <v>87</v>
      </c>
      <c r="BK191" s="171">
        <f>ROUND(I191*H191,2)</f>
        <v>899.25</v>
      </c>
      <c r="BL191" s="24" t="s">
        <v>190</v>
      </c>
      <c r="BM191" s="24" t="s">
        <v>965</v>
      </c>
    </row>
    <row r="192" spans="2:65" s="12" customFormat="1" ht="13.5">
      <c r="B192" s="172"/>
      <c r="D192" s="173" t="s">
        <v>180</v>
      </c>
      <c r="E192" s="174" t="s">
        <v>5</v>
      </c>
      <c r="F192" s="175" t="s">
        <v>966</v>
      </c>
      <c r="H192" s="176">
        <v>3.27</v>
      </c>
      <c r="L192" s="172"/>
      <c r="M192" s="177"/>
      <c r="N192" s="178"/>
      <c r="O192" s="178"/>
      <c r="P192" s="178"/>
      <c r="Q192" s="178"/>
      <c r="R192" s="178"/>
      <c r="S192" s="178"/>
      <c r="T192" s="179"/>
      <c r="AT192" s="174" t="s">
        <v>180</v>
      </c>
      <c r="AU192" s="174" t="s">
        <v>90</v>
      </c>
      <c r="AV192" s="12" t="s">
        <v>90</v>
      </c>
      <c r="AW192" s="12" t="s">
        <v>42</v>
      </c>
      <c r="AX192" s="12" t="s">
        <v>87</v>
      </c>
      <c r="AY192" s="174" t="s">
        <v>170</v>
      </c>
    </row>
    <row r="193" spans="2:65" s="1" customFormat="1" ht="16.5" customHeight="1">
      <c r="B193" s="160"/>
      <c r="C193" s="161" t="s">
        <v>425</v>
      </c>
      <c r="D193" s="161" t="s">
        <v>173</v>
      </c>
      <c r="E193" s="162" t="s">
        <v>967</v>
      </c>
      <c r="F193" s="163" t="s">
        <v>968</v>
      </c>
      <c r="G193" s="164" t="s">
        <v>257</v>
      </c>
      <c r="H193" s="165">
        <v>3.27</v>
      </c>
      <c r="I193" s="166">
        <v>57.6</v>
      </c>
      <c r="J193" s="166">
        <f>ROUND(I193*H193,2)</f>
        <v>188.35</v>
      </c>
      <c r="K193" s="163" t="s">
        <v>177</v>
      </c>
      <c r="L193" s="39"/>
      <c r="M193" s="167" t="s">
        <v>5</v>
      </c>
      <c r="N193" s="168" t="s">
        <v>50</v>
      </c>
      <c r="O193" s="169">
        <v>9.1999999999999998E-2</v>
      </c>
      <c r="P193" s="169">
        <f>O193*H193</f>
        <v>0.30084</v>
      </c>
      <c r="Q193" s="169">
        <v>0</v>
      </c>
      <c r="R193" s="169">
        <f>Q193*H193</f>
        <v>0</v>
      </c>
      <c r="S193" s="169">
        <v>0</v>
      </c>
      <c r="T193" s="170">
        <f>S193*H193</f>
        <v>0</v>
      </c>
      <c r="AR193" s="24" t="s">
        <v>190</v>
      </c>
      <c r="AT193" s="24" t="s">
        <v>173</v>
      </c>
      <c r="AU193" s="24" t="s">
        <v>90</v>
      </c>
      <c r="AY193" s="24" t="s">
        <v>170</v>
      </c>
      <c r="BE193" s="171">
        <f>IF(N193="základní",J193,0)</f>
        <v>188.35</v>
      </c>
      <c r="BF193" s="171">
        <f>IF(N193="snížená",J193,0)</f>
        <v>0</v>
      </c>
      <c r="BG193" s="171">
        <f>IF(N193="zákl. přenesená",J193,0)</f>
        <v>0</v>
      </c>
      <c r="BH193" s="171">
        <f>IF(N193="sníž. přenesená",J193,0)</f>
        <v>0</v>
      </c>
      <c r="BI193" s="171">
        <f>IF(N193="nulová",J193,0)</f>
        <v>0</v>
      </c>
      <c r="BJ193" s="24" t="s">
        <v>87</v>
      </c>
      <c r="BK193" s="171">
        <f>ROUND(I193*H193,2)</f>
        <v>188.35</v>
      </c>
      <c r="BL193" s="24" t="s">
        <v>190</v>
      </c>
      <c r="BM193" s="24" t="s">
        <v>969</v>
      </c>
    </row>
    <row r="194" spans="2:65" s="12" customFormat="1" ht="13.5">
      <c r="B194" s="172"/>
      <c r="D194" s="173" t="s">
        <v>180</v>
      </c>
      <c r="E194" s="174" t="s">
        <v>5</v>
      </c>
      <c r="F194" s="175" t="s">
        <v>966</v>
      </c>
      <c r="H194" s="176">
        <v>3.27</v>
      </c>
      <c r="L194" s="172"/>
      <c r="M194" s="177"/>
      <c r="N194" s="178"/>
      <c r="O194" s="178"/>
      <c r="P194" s="178"/>
      <c r="Q194" s="178"/>
      <c r="R194" s="178"/>
      <c r="S194" s="178"/>
      <c r="T194" s="179"/>
      <c r="AT194" s="174" t="s">
        <v>180</v>
      </c>
      <c r="AU194" s="174" t="s">
        <v>90</v>
      </c>
      <c r="AV194" s="12" t="s">
        <v>90</v>
      </c>
      <c r="AW194" s="12" t="s">
        <v>42</v>
      </c>
      <c r="AX194" s="12" t="s">
        <v>87</v>
      </c>
      <c r="AY194" s="174" t="s">
        <v>170</v>
      </c>
    </row>
    <row r="195" spans="2:65" s="11" customFormat="1" ht="29.85" customHeight="1">
      <c r="B195" s="148"/>
      <c r="D195" s="149" t="s">
        <v>78</v>
      </c>
      <c r="E195" s="158" t="s">
        <v>186</v>
      </c>
      <c r="F195" s="158" t="s">
        <v>472</v>
      </c>
      <c r="J195" s="159">
        <f>BK195</f>
        <v>751660.01</v>
      </c>
      <c r="L195" s="148"/>
      <c r="M195" s="152"/>
      <c r="N195" s="153"/>
      <c r="O195" s="153"/>
      <c r="P195" s="154">
        <f>SUM(P196:P249)</f>
        <v>876.52683100000013</v>
      </c>
      <c r="Q195" s="153"/>
      <c r="R195" s="154">
        <f>SUM(R196:R249)</f>
        <v>221.080927</v>
      </c>
      <c r="S195" s="153"/>
      <c r="T195" s="155">
        <f>SUM(T196:T249)</f>
        <v>0</v>
      </c>
      <c r="AR195" s="149" t="s">
        <v>87</v>
      </c>
      <c r="AT195" s="156" t="s">
        <v>78</v>
      </c>
      <c r="AU195" s="156" t="s">
        <v>87</v>
      </c>
      <c r="AY195" s="149" t="s">
        <v>170</v>
      </c>
      <c r="BK195" s="157">
        <f>SUM(BK196:BK249)</f>
        <v>751660.01</v>
      </c>
    </row>
    <row r="196" spans="2:65" s="1" customFormat="1" ht="25.5" customHeight="1">
      <c r="B196" s="160"/>
      <c r="C196" s="161" t="s">
        <v>445</v>
      </c>
      <c r="D196" s="161" t="s">
        <v>173</v>
      </c>
      <c r="E196" s="162" t="s">
        <v>970</v>
      </c>
      <c r="F196" s="163" t="s">
        <v>971</v>
      </c>
      <c r="G196" s="164" t="s">
        <v>257</v>
      </c>
      <c r="H196" s="165">
        <v>78.906000000000006</v>
      </c>
      <c r="I196" s="166">
        <v>1320</v>
      </c>
      <c r="J196" s="166">
        <f>ROUND(I196*H196,2)</f>
        <v>104155.92</v>
      </c>
      <c r="K196" s="163" t="s">
        <v>177</v>
      </c>
      <c r="L196" s="39"/>
      <c r="M196" s="167" t="s">
        <v>5</v>
      </c>
      <c r="N196" s="168" t="s">
        <v>50</v>
      </c>
      <c r="O196" s="169">
        <v>1.0680000000000001</v>
      </c>
      <c r="P196" s="169">
        <f>O196*H196</f>
        <v>84.271608000000015</v>
      </c>
      <c r="Q196" s="169">
        <v>0.25044</v>
      </c>
      <c r="R196" s="169">
        <f>Q196*H196</f>
        <v>19.761218640000003</v>
      </c>
      <c r="S196" s="169">
        <v>0</v>
      </c>
      <c r="T196" s="170">
        <f>S196*H196</f>
        <v>0</v>
      </c>
      <c r="AR196" s="24" t="s">
        <v>190</v>
      </c>
      <c r="AT196" s="24" t="s">
        <v>173</v>
      </c>
      <c r="AU196" s="24" t="s">
        <v>90</v>
      </c>
      <c r="AY196" s="24" t="s">
        <v>170</v>
      </c>
      <c r="BE196" s="171">
        <f>IF(N196="základní",J196,0)</f>
        <v>104155.92</v>
      </c>
      <c r="BF196" s="171">
        <f>IF(N196="snížená",J196,0)</f>
        <v>0</v>
      </c>
      <c r="BG196" s="171">
        <f>IF(N196="zákl. přenesená",J196,0)</f>
        <v>0</v>
      </c>
      <c r="BH196" s="171">
        <f>IF(N196="sníž. přenesená",J196,0)</f>
        <v>0</v>
      </c>
      <c r="BI196" s="171">
        <f>IF(N196="nulová",J196,0)</f>
        <v>0</v>
      </c>
      <c r="BJ196" s="24" t="s">
        <v>87</v>
      </c>
      <c r="BK196" s="171">
        <f>ROUND(I196*H196,2)</f>
        <v>104155.92</v>
      </c>
      <c r="BL196" s="24" t="s">
        <v>190</v>
      </c>
      <c r="BM196" s="24" t="s">
        <v>972</v>
      </c>
    </row>
    <row r="197" spans="2:65" s="12" customFormat="1" ht="13.5">
      <c r="B197" s="172"/>
      <c r="D197" s="173" t="s">
        <v>180</v>
      </c>
      <c r="E197" s="174" t="s">
        <v>5</v>
      </c>
      <c r="F197" s="175" t="s">
        <v>973</v>
      </c>
      <c r="H197" s="176">
        <v>73.25</v>
      </c>
      <c r="L197" s="172"/>
      <c r="M197" s="177"/>
      <c r="N197" s="178"/>
      <c r="O197" s="178"/>
      <c r="P197" s="178"/>
      <c r="Q197" s="178"/>
      <c r="R197" s="178"/>
      <c r="S197" s="178"/>
      <c r="T197" s="179"/>
      <c r="AT197" s="174" t="s">
        <v>180</v>
      </c>
      <c r="AU197" s="174" t="s">
        <v>90</v>
      </c>
      <c r="AV197" s="12" t="s">
        <v>90</v>
      </c>
      <c r="AW197" s="12" t="s">
        <v>42</v>
      </c>
      <c r="AX197" s="12" t="s">
        <v>79</v>
      </c>
      <c r="AY197" s="174" t="s">
        <v>170</v>
      </c>
    </row>
    <row r="198" spans="2:65" s="12" customFormat="1" ht="13.5">
      <c r="B198" s="172"/>
      <c r="D198" s="173" t="s">
        <v>180</v>
      </c>
      <c r="E198" s="174" t="s">
        <v>5</v>
      </c>
      <c r="F198" s="175" t="s">
        <v>974</v>
      </c>
      <c r="H198" s="176">
        <v>12.907</v>
      </c>
      <c r="L198" s="172"/>
      <c r="M198" s="177"/>
      <c r="N198" s="178"/>
      <c r="O198" s="178"/>
      <c r="P198" s="178"/>
      <c r="Q198" s="178"/>
      <c r="R198" s="178"/>
      <c r="S198" s="178"/>
      <c r="T198" s="179"/>
      <c r="AT198" s="174" t="s">
        <v>180</v>
      </c>
      <c r="AU198" s="174" t="s">
        <v>90</v>
      </c>
      <c r="AV198" s="12" t="s">
        <v>90</v>
      </c>
      <c r="AW198" s="12" t="s">
        <v>42</v>
      </c>
      <c r="AX198" s="12" t="s">
        <v>79</v>
      </c>
      <c r="AY198" s="174" t="s">
        <v>170</v>
      </c>
    </row>
    <row r="199" spans="2:65" s="12" customFormat="1" ht="13.5">
      <c r="B199" s="172"/>
      <c r="D199" s="173" t="s">
        <v>180</v>
      </c>
      <c r="E199" s="174" t="s">
        <v>5</v>
      </c>
      <c r="F199" s="175" t="s">
        <v>975</v>
      </c>
      <c r="H199" s="176">
        <v>-5.9379999999999997</v>
      </c>
      <c r="L199" s="172"/>
      <c r="M199" s="177"/>
      <c r="N199" s="178"/>
      <c r="O199" s="178"/>
      <c r="P199" s="178"/>
      <c r="Q199" s="178"/>
      <c r="R199" s="178"/>
      <c r="S199" s="178"/>
      <c r="T199" s="179"/>
      <c r="AT199" s="174" t="s">
        <v>180</v>
      </c>
      <c r="AU199" s="174" t="s">
        <v>90</v>
      </c>
      <c r="AV199" s="12" t="s">
        <v>90</v>
      </c>
      <c r="AW199" s="12" t="s">
        <v>42</v>
      </c>
      <c r="AX199" s="12" t="s">
        <v>79</v>
      </c>
      <c r="AY199" s="174" t="s">
        <v>170</v>
      </c>
    </row>
    <row r="200" spans="2:65" s="12" customFormat="1" ht="13.5">
      <c r="B200" s="172"/>
      <c r="D200" s="173" t="s">
        <v>180</v>
      </c>
      <c r="E200" s="174" t="s">
        <v>5</v>
      </c>
      <c r="F200" s="175" t="s">
        <v>976</v>
      </c>
      <c r="H200" s="176">
        <v>-1.3129999999999999</v>
      </c>
      <c r="L200" s="172"/>
      <c r="M200" s="177"/>
      <c r="N200" s="178"/>
      <c r="O200" s="178"/>
      <c r="P200" s="178"/>
      <c r="Q200" s="178"/>
      <c r="R200" s="178"/>
      <c r="S200" s="178"/>
      <c r="T200" s="179"/>
      <c r="AT200" s="174" t="s">
        <v>180</v>
      </c>
      <c r="AU200" s="174" t="s">
        <v>90</v>
      </c>
      <c r="AV200" s="12" t="s">
        <v>90</v>
      </c>
      <c r="AW200" s="12" t="s">
        <v>42</v>
      </c>
      <c r="AX200" s="12" t="s">
        <v>79</v>
      </c>
      <c r="AY200" s="174" t="s">
        <v>170</v>
      </c>
    </row>
    <row r="201" spans="2:65" s="13" customFormat="1" ht="13.5">
      <c r="B201" s="186"/>
      <c r="D201" s="173" t="s">
        <v>180</v>
      </c>
      <c r="E201" s="187" t="s">
        <v>5</v>
      </c>
      <c r="F201" s="188" t="s">
        <v>269</v>
      </c>
      <c r="H201" s="189">
        <v>78.906000000000006</v>
      </c>
      <c r="L201" s="186"/>
      <c r="M201" s="190"/>
      <c r="N201" s="191"/>
      <c r="O201" s="191"/>
      <c r="P201" s="191"/>
      <c r="Q201" s="191"/>
      <c r="R201" s="191"/>
      <c r="S201" s="191"/>
      <c r="T201" s="192"/>
      <c r="AT201" s="187" t="s">
        <v>180</v>
      </c>
      <c r="AU201" s="187" t="s">
        <v>90</v>
      </c>
      <c r="AV201" s="13" t="s">
        <v>190</v>
      </c>
      <c r="AW201" s="13" t="s">
        <v>42</v>
      </c>
      <c r="AX201" s="13" t="s">
        <v>87</v>
      </c>
      <c r="AY201" s="187" t="s">
        <v>170</v>
      </c>
    </row>
    <row r="202" spans="2:65" s="1" customFormat="1" ht="25.5" customHeight="1">
      <c r="B202" s="160"/>
      <c r="C202" s="161" t="s">
        <v>451</v>
      </c>
      <c r="D202" s="161" t="s">
        <v>173</v>
      </c>
      <c r="E202" s="162" t="s">
        <v>977</v>
      </c>
      <c r="F202" s="163" t="s">
        <v>978</v>
      </c>
      <c r="G202" s="164" t="s">
        <v>282</v>
      </c>
      <c r="H202" s="165">
        <v>28.05</v>
      </c>
      <c r="I202" s="166">
        <v>122</v>
      </c>
      <c r="J202" s="166">
        <f>ROUND(I202*H202,2)</f>
        <v>3422.1</v>
      </c>
      <c r="K202" s="163" t="s">
        <v>177</v>
      </c>
      <c r="L202" s="39"/>
      <c r="M202" s="167" t="s">
        <v>5</v>
      </c>
      <c r="N202" s="168" t="s">
        <v>50</v>
      </c>
      <c r="O202" s="169">
        <v>0.122</v>
      </c>
      <c r="P202" s="169">
        <f>O202*H202</f>
        <v>3.4220999999999999</v>
      </c>
      <c r="Q202" s="169">
        <v>8.6899999999999998E-3</v>
      </c>
      <c r="R202" s="169">
        <f>Q202*H202</f>
        <v>0.24375450000000001</v>
      </c>
      <c r="S202" s="169">
        <v>0</v>
      </c>
      <c r="T202" s="170">
        <f>S202*H202</f>
        <v>0</v>
      </c>
      <c r="AR202" s="24" t="s">
        <v>190</v>
      </c>
      <c r="AT202" s="24" t="s">
        <v>173</v>
      </c>
      <c r="AU202" s="24" t="s">
        <v>90</v>
      </c>
      <c r="AY202" s="24" t="s">
        <v>170</v>
      </c>
      <c r="BE202" s="171">
        <f>IF(N202="základní",J202,0)</f>
        <v>3422.1</v>
      </c>
      <c r="BF202" s="171">
        <f>IF(N202="snížená",J202,0)</f>
        <v>0</v>
      </c>
      <c r="BG202" s="171">
        <f>IF(N202="zákl. přenesená",J202,0)</f>
        <v>0</v>
      </c>
      <c r="BH202" s="171">
        <f>IF(N202="sníž. přenesená",J202,0)</f>
        <v>0</v>
      </c>
      <c r="BI202" s="171">
        <f>IF(N202="nulová",J202,0)</f>
        <v>0</v>
      </c>
      <c r="BJ202" s="24" t="s">
        <v>87</v>
      </c>
      <c r="BK202" s="171">
        <f>ROUND(I202*H202,2)</f>
        <v>3422.1</v>
      </c>
      <c r="BL202" s="24" t="s">
        <v>190</v>
      </c>
      <c r="BM202" s="24" t="s">
        <v>979</v>
      </c>
    </row>
    <row r="203" spans="2:65" s="12" customFormat="1" ht="13.5">
      <c r="B203" s="172"/>
      <c r="D203" s="173" t="s">
        <v>180</v>
      </c>
      <c r="E203" s="174" t="s">
        <v>5</v>
      </c>
      <c r="F203" s="175" t="s">
        <v>980</v>
      </c>
      <c r="H203" s="176">
        <v>28.05</v>
      </c>
      <c r="L203" s="172"/>
      <c r="M203" s="177"/>
      <c r="N203" s="178"/>
      <c r="O203" s="178"/>
      <c r="P203" s="178"/>
      <c r="Q203" s="178"/>
      <c r="R203" s="178"/>
      <c r="S203" s="178"/>
      <c r="T203" s="179"/>
      <c r="AT203" s="174" t="s">
        <v>180</v>
      </c>
      <c r="AU203" s="174" t="s">
        <v>90</v>
      </c>
      <c r="AV203" s="12" t="s">
        <v>90</v>
      </c>
      <c r="AW203" s="12" t="s">
        <v>42</v>
      </c>
      <c r="AX203" s="12" t="s">
        <v>79</v>
      </c>
      <c r="AY203" s="174" t="s">
        <v>170</v>
      </c>
    </row>
    <row r="204" spans="2:65" s="13" customFormat="1" ht="13.5">
      <c r="B204" s="186"/>
      <c r="D204" s="173" t="s">
        <v>180</v>
      </c>
      <c r="E204" s="187" t="s">
        <v>5</v>
      </c>
      <c r="F204" s="188" t="s">
        <v>269</v>
      </c>
      <c r="H204" s="189">
        <v>28.05</v>
      </c>
      <c r="L204" s="186"/>
      <c r="M204" s="190"/>
      <c r="N204" s="191"/>
      <c r="O204" s="191"/>
      <c r="P204" s="191"/>
      <c r="Q204" s="191"/>
      <c r="R204" s="191"/>
      <c r="S204" s="191"/>
      <c r="T204" s="192"/>
      <c r="AT204" s="187" t="s">
        <v>180</v>
      </c>
      <c r="AU204" s="187" t="s">
        <v>90</v>
      </c>
      <c r="AV204" s="13" t="s">
        <v>190</v>
      </c>
      <c r="AW204" s="13" t="s">
        <v>42</v>
      </c>
      <c r="AX204" s="13" t="s">
        <v>87</v>
      </c>
      <c r="AY204" s="187" t="s">
        <v>170</v>
      </c>
    </row>
    <row r="205" spans="2:65" s="1" customFormat="1" ht="25.5" customHeight="1">
      <c r="B205" s="160"/>
      <c r="C205" s="161" t="s">
        <v>457</v>
      </c>
      <c r="D205" s="161" t="s">
        <v>173</v>
      </c>
      <c r="E205" s="162" t="s">
        <v>981</v>
      </c>
      <c r="F205" s="163" t="s">
        <v>982</v>
      </c>
      <c r="G205" s="164" t="s">
        <v>487</v>
      </c>
      <c r="H205" s="165">
        <v>1</v>
      </c>
      <c r="I205" s="166">
        <v>265</v>
      </c>
      <c r="J205" s="166">
        <f>ROUND(I205*H205,2)</f>
        <v>265</v>
      </c>
      <c r="K205" s="163" t="s">
        <v>177</v>
      </c>
      <c r="L205" s="39"/>
      <c r="M205" s="167" t="s">
        <v>5</v>
      </c>
      <c r="N205" s="168" t="s">
        <v>50</v>
      </c>
      <c r="O205" s="169">
        <v>0.318</v>
      </c>
      <c r="P205" s="169">
        <f>O205*H205</f>
        <v>0.318</v>
      </c>
      <c r="Q205" s="169">
        <v>2.2780000000000002E-2</v>
      </c>
      <c r="R205" s="169">
        <f>Q205*H205</f>
        <v>2.2780000000000002E-2</v>
      </c>
      <c r="S205" s="169">
        <v>0</v>
      </c>
      <c r="T205" s="170">
        <f>S205*H205</f>
        <v>0</v>
      </c>
      <c r="AR205" s="24" t="s">
        <v>190</v>
      </c>
      <c r="AT205" s="24" t="s">
        <v>173</v>
      </c>
      <c r="AU205" s="24" t="s">
        <v>90</v>
      </c>
      <c r="AY205" s="24" t="s">
        <v>170</v>
      </c>
      <c r="BE205" s="171">
        <f>IF(N205="základní",J205,0)</f>
        <v>265</v>
      </c>
      <c r="BF205" s="171">
        <f>IF(N205="snížená",J205,0)</f>
        <v>0</v>
      </c>
      <c r="BG205" s="171">
        <f>IF(N205="zákl. přenesená",J205,0)</f>
        <v>0</v>
      </c>
      <c r="BH205" s="171">
        <f>IF(N205="sníž. přenesená",J205,0)</f>
        <v>0</v>
      </c>
      <c r="BI205" s="171">
        <f>IF(N205="nulová",J205,0)</f>
        <v>0</v>
      </c>
      <c r="BJ205" s="24" t="s">
        <v>87</v>
      </c>
      <c r="BK205" s="171">
        <f>ROUND(I205*H205,2)</f>
        <v>265</v>
      </c>
      <c r="BL205" s="24" t="s">
        <v>190</v>
      </c>
      <c r="BM205" s="24" t="s">
        <v>983</v>
      </c>
    </row>
    <row r="206" spans="2:65" s="12" customFormat="1" ht="13.5">
      <c r="B206" s="172"/>
      <c r="D206" s="173" t="s">
        <v>180</v>
      </c>
      <c r="E206" s="174" t="s">
        <v>5</v>
      </c>
      <c r="F206" s="175" t="s">
        <v>87</v>
      </c>
      <c r="H206" s="176">
        <v>1</v>
      </c>
      <c r="L206" s="172"/>
      <c r="M206" s="177"/>
      <c r="N206" s="178"/>
      <c r="O206" s="178"/>
      <c r="P206" s="178"/>
      <c r="Q206" s="178"/>
      <c r="R206" s="178"/>
      <c r="S206" s="178"/>
      <c r="T206" s="179"/>
      <c r="AT206" s="174" t="s">
        <v>180</v>
      </c>
      <c r="AU206" s="174" t="s">
        <v>90</v>
      </c>
      <c r="AV206" s="12" t="s">
        <v>90</v>
      </c>
      <c r="AW206" s="12" t="s">
        <v>42</v>
      </c>
      <c r="AX206" s="12" t="s">
        <v>87</v>
      </c>
      <c r="AY206" s="174" t="s">
        <v>170</v>
      </c>
    </row>
    <row r="207" spans="2:65" s="1" customFormat="1" ht="25.5" customHeight="1">
      <c r="B207" s="160"/>
      <c r="C207" s="161" t="s">
        <v>462</v>
      </c>
      <c r="D207" s="161" t="s">
        <v>173</v>
      </c>
      <c r="E207" s="162" t="s">
        <v>984</v>
      </c>
      <c r="F207" s="163" t="s">
        <v>985</v>
      </c>
      <c r="G207" s="164" t="s">
        <v>487</v>
      </c>
      <c r="H207" s="165">
        <v>16</v>
      </c>
      <c r="I207" s="166">
        <v>294</v>
      </c>
      <c r="J207" s="166">
        <f>ROUND(I207*H207,2)</f>
        <v>4704</v>
      </c>
      <c r="K207" s="163" t="s">
        <v>177</v>
      </c>
      <c r="L207" s="39"/>
      <c r="M207" s="167" t="s">
        <v>5</v>
      </c>
      <c r="N207" s="168" t="s">
        <v>50</v>
      </c>
      <c r="O207" s="169">
        <v>0.245</v>
      </c>
      <c r="P207" s="169">
        <f>O207*H207</f>
        <v>3.92</v>
      </c>
      <c r="Q207" s="169">
        <v>3.6549999999999999E-2</v>
      </c>
      <c r="R207" s="169">
        <f>Q207*H207</f>
        <v>0.58479999999999999</v>
      </c>
      <c r="S207" s="169">
        <v>0</v>
      </c>
      <c r="T207" s="170">
        <f>S207*H207</f>
        <v>0</v>
      </c>
      <c r="AR207" s="24" t="s">
        <v>190</v>
      </c>
      <c r="AT207" s="24" t="s">
        <v>173</v>
      </c>
      <c r="AU207" s="24" t="s">
        <v>90</v>
      </c>
      <c r="AY207" s="24" t="s">
        <v>170</v>
      </c>
      <c r="BE207" s="171">
        <f>IF(N207="základní",J207,0)</f>
        <v>4704</v>
      </c>
      <c r="BF207" s="171">
        <f>IF(N207="snížená",J207,0)</f>
        <v>0</v>
      </c>
      <c r="BG207" s="171">
        <f>IF(N207="zákl. přenesená",J207,0)</f>
        <v>0</v>
      </c>
      <c r="BH207" s="171">
        <f>IF(N207="sníž. přenesená",J207,0)</f>
        <v>0</v>
      </c>
      <c r="BI207" s="171">
        <f>IF(N207="nulová",J207,0)</f>
        <v>0</v>
      </c>
      <c r="BJ207" s="24" t="s">
        <v>87</v>
      </c>
      <c r="BK207" s="171">
        <f>ROUND(I207*H207,2)</f>
        <v>4704</v>
      </c>
      <c r="BL207" s="24" t="s">
        <v>190</v>
      </c>
      <c r="BM207" s="24" t="s">
        <v>986</v>
      </c>
    </row>
    <row r="208" spans="2:65" s="12" customFormat="1" ht="13.5">
      <c r="B208" s="172"/>
      <c r="D208" s="173" t="s">
        <v>180</v>
      </c>
      <c r="E208" s="174" t="s">
        <v>5</v>
      </c>
      <c r="F208" s="175" t="s">
        <v>987</v>
      </c>
      <c r="H208" s="176">
        <v>16</v>
      </c>
      <c r="L208" s="172"/>
      <c r="M208" s="177"/>
      <c r="N208" s="178"/>
      <c r="O208" s="178"/>
      <c r="P208" s="178"/>
      <c r="Q208" s="178"/>
      <c r="R208" s="178"/>
      <c r="S208" s="178"/>
      <c r="T208" s="179"/>
      <c r="AT208" s="174" t="s">
        <v>180</v>
      </c>
      <c r="AU208" s="174" t="s">
        <v>90</v>
      </c>
      <c r="AV208" s="12" t="s">
        <v>90</v>
      </c>
      <c r="AW208" s="12" t="s">
        <v>42</v>
      </c>
      <c r="AX208" s="12" t="s">
        <v>87</v>
      </c>
      <c r="AY208" s="174" t="s">
        <v>170</v>
      </c>
    </row>
    <row r="209" spans="2:65" s="1" customFormat="1" ht="25.5" customHeight="1">
      <c r="B209" s="160"/>
      <c r="C209" s="161" t="s">
        <v>466</v>
      </c>
      <c r="D209" s="161" t="s">
        <v>173</v>
      </c>
      <c r="E209" s="162" t="s">
        <v>988</v>
      </c>
      <c r="F209" s="163" t="s">
        <v>989</v>
      </c>
      <c r="G209" s="164" t="s">
        <v>487</v>
      </c>
      <c r="H209" s="165">
        <v>4</v>
      </c>
      <c r="I209" s="166">
        <v>425</v>
      </c>
      <c r="J209" s="166">
        <f>ROUND(I209*H209,2)</f>
        <v>1700</v>
      </c>
      <c r="K209" s="163" t="s">
        <v>177</v>
      </c>
      <c r="L209" s="39"/>
      <c r="M209" s="167" t="s">
        <v>5</v>
      </c>
      <c r="N209" s="168" t="s">
        <v>50</v>
      </c>
      <c r="O209" s="169">
        <v>0.26</v>
      </c>
      <c r="P209" s="169">
        <f>O209*H209</f>
        <v>1.04</v>
      </c>
      <c r="Q209" s="169">
        <v>5.4550000000000001E-2</v>
      </c>
      <c r="R209" s="169">
        <f>Q209*H209</f>
        <v>0.21820000000000001</v>
      </c>
      <c r="S209" s="169">
        <v>0</v>
      </c>
      <c r="T209" s="170">
        <f>S209*H209</f>
        <v>0</v>
      </c>
      <c r="AR209" s="24" t="s">
        <v>190</v>
      </c>
      <c r="AT209" s="24" t="s">
        <v>173</v>
      </c>
      <c r="AU209" s="24" t="s">
        <v>90</v>
      </c>
      <c r="AY209" s="24" t="s">
        <v>170</v>
      </c>
      <c r="BE209" s="171">
        <f>IF(N209="základní",J209,0)</f>
        <v>1700</v>
      </c>
      <c r="BF209" s="171">
        <f>IF(N209="snížená",J209,0)</f>
        <v>0</v>
      </c>
      <c r="BG209" s="171">
        <f>IF(N209="zákl. přenesená",J209,0)</f>
        <v>0</v>
      </c>
      <c r="BH209" s="171">
        <f>IF(N209="sníž. přenesená",J209,0)</f>
        <v>0</v>
      </c>
      <c r="BI209" s="171">
        <f>IF(N209="nulová",J209,0)</f>
        <v>0</v>
      </c>
      <c r="BJ209" s="24" t="s">
        <v>87</v>
      </c>
      <c r="BK209" s="171">
        <f>ROUND(I209*H209,2)</f>
        <v>1700</v>
      </c>
      <c r="BL209" s="24" t="s">
        <v>190</v>
      </c>
      <c r="BM209" s="24" t="s">
        <v>990</v>
      </c>
    </row>
    <row r="210" spans="2:65" s="12" customFormat="1" ht="13.5">
      <c r="B210" s="172"/>
      <c r="D210" s="173" t="s">
        <v>180</v>
      </c>
      <c r="E210" s="174" t="s">
        <v>5</v>
      </c>
      <c r="F210" s="175" t="s">
        <v>190</v>
      </c>
      <c r="H210" s="176">
        <v>4</v>
      </c>
      <c r="L210" s="172"/>
      <c r="M210" s="177"/>
      <c r="N210" s="178"/>
      <c r="O210" s="178"/>
      <c r="P210" s="178"/>
      <c r="Q210" s="178"/>
      <c r="R210" s="178"/>
      <c r="S210" s="178"/>
      <c r="T210" s="179"/>
      <c r="AT210" s="174" t="s">
        <v>180</v>
      </c>
      <c r="AU210" s="174" t="s">
        <v>90</v>
      </c>
      <c r="AV210" s="12" t="s">
        <v>90</v>
      </c>
      <c r="AW210" s="12" t="s">
        <v>42</v>
      </c>
      <c r="AX210" s="12" t="s">
        <v>87</v>
      </c>
      <c r="AY210" s="174" t="s">
        <v>170</v>
      </c>
    </row>
    <row r="211" spans="2:65" s="1" customFormat="1" ht="25.5" customHeight="1">
      <c r="B211" s="160"/>
      <c r="C211" s="161" t="s">
        <v>473</v>
      </c>
      <c r="D211" s="161" t="s">
        <v>173</v>
      </c>
      <c r="E211" s="162" t="s">
        <v>991</v>
      </c>
      <c r="F211" s="163" t="s">
        <v>992</v>
      </c>
      <c r="G211" s="164" t="s">
        <v>422</v>
      </c>
      <c r="H211" s="165">
        <v>0.186</v>
      </c>
      <c r="I211" s="166">
        <v>7420</v>
      </c>
      <c r="J211" s="166">
        <f>ROUND(I211*H211,2)</f>
        <v>1380.12</v>
      </c>
      <c r="K211" s="163" t="s">
        <v>177</v>
      </c>
      <c r="L211" s="39"/>
      <c r="M211" s="167" t="s">
        <v>5</v>
      </c>
      <c r="N211" s="168" t="s">
        <v>50</v>
      </c>
      <c r="O211" s="169">
        <v>16.582999999999998</v>
      </c>
      <c r="P211" s="169">
        <f>O211*H211</f>
        <v>3.0844379999999996</v>
      </c>
      <c r="Q211" s="169">
        <v>1.7090000000000001E-2</v>
      </c>
      <c r="R211" s="169">
        <f>Q211*H211</f>
        <v>3.1787400000000002E-3</v>
      </c>
      <c r="S211" s="169">
        <v>0</v>
      </c>
      <c r="T211" s="170">
        <f>S211*H211</f>
        <v>0</v>
      </c>
      <c r="AR211" s="24" t="s">
        <v>190</v>
      </c>
      <c r="AT211" s="24" t="s">
        <v>173</v>
      </c>
      <c r="AU211" s="24" t="s">
        <v>90</v>
      </c>
      <c r="AY211" s="24" t="s">
        <v>170</v>
      </c>
      <c r="BE211" s="171">
        <f>IF(N211="základní",J211,0)</f>
        <v>1380.12</v>
      </c>
      <c r="BF211" s="171">
        <f>IF(N211="snížená",J211,0)</f>
        <v>0</v>
      </c>
      <c r="BG211" s="171">
        <f>IF(N211="zákl. přenesená",J211,0)</f>
        <v>0</v>
      </c>
      <c r="BH211" s="171">
        <f>IF(N211="sníž. přenesená",J211,0)</f>
        <v>0</v>
      </c>
      <c r="BI211" s="171">
        <f>IF(N211="nulová",J211,0)</f>
        <v>0</v>
      </c>
      <c r="BJ211" s="24" t="s">
        <v>87</v>
      </c>
      <c r="BK211" s="171">
        <f>ROUND(I211*H211,2)</f>
        <v>1380.12</v>
      </c>
      <c r="BL211" s="24" t="s">
        <v>190</v>
      </c>
      <c r="BM211" s="24" t="s">
        <v>993</v>
      </c>
    </row>
    <row r="212" spans="2:65" s="12" customFormat="1" ht="13.5">
      <c r="B212" s="172"/>
      <c r="D212" s="173" t="s">
        <v>180</v>
      </c>
      <c r="E212" s="174" t="s">
        <v>5</v>
      </c>
      <c r="F212" s="175" t="s">
        <v>994</v>
      </c>
      <c r="H212" s="176">
        <v>0.186</v>
      </c>
      <c r="L212" s="172"/>
      <c r="M212" s="177"/>
      <c r="N212" s="178"/>
      <c r="O212" s="178"/>
      <c r="P212" s="178"/>
      <c r="Q212" s="178"/>
      <c r="R212" s="178"/>
      <c r="S212" s="178"/>
      <c r="T212" s="179"/>
      <c r="AT212" s="174" t="s">
        <v>180</v>
      </c>
      <c r="AU212" s="174" t="s">
        <v>90</v>
      </c>
      <c r="AV212" s="12" t="s">
        <v>90</v>
      </c>
      <c r="AW212" s="12" t="s">
        <v>42</v>
      </c>
      <c r="AX212" s="12" t="s">
        <v>87</v>
      </c>
      <c r="AY212" s="174" t="s">
        <v>170</v>
      </c>
    </row>
    <row r="213" spans="2:65" s="1" customFormat="1" ht="16.5" customHeight="1">
      <c r="B213" s="160"/>
      <c r="C213" s="193" t="s">
        <v>479</v>
      </c>
      <c r="D213" s="193" t="s">
        <v>452</v>
      </c>
      <c r="E213" s="194" t="s">
        <v>995</v>
      </c>
      <c r="F213" s="195" t="s">
        <v>996</v>
      </c>
      <c r="G213" s="196" t="s">
        <v>422</v>
      </c>
      <c r="H213" s="197">
        <v>0.188</v>
      </c>
      <c r="I213" s="198">
        <v>23900</v>
      </c>
      <c r="J213" s="198">
        <f>ROUND(I213*H213,2)</f>
        <v>4493.2</v>
      </c>
      <c r="K213" s="195" t="s">
        <v>177</v>
      </c>
      <c r="L213" s="199"/>
      <c r="M213" s="200" t="s">
        <v>5</v>
      </c>
      <c r="N213" s="201" t="s">
        <v>50</v>
      </c>
      <c r="O213" s="169">
        <v>0</v>
      </c>
      <c r="P213" s="169">
        <f>O213*H213</f>
        <v>0</v>
      </c>
      <c r="Q213" s="169">
        <v>1</v>
      </c>
      <c r="R213" s="169">
        <f>Q213*H213</f>
        <v>0.188</v>
      </c>
      <c r="S213" s="169">
        <v>0</v>
      </c>
      <c r="T213" s="170">
        <f>S213*H213</f>
        <v>0</v>
      </c>
      <c r="AR213" s="24" t="s">
        <v>207</v>
      </c>
      <c r="AT213" s="24" t="s">
        <v>452</v>
      </c>
      <c r="AU213" s="24" t="s">
        <v>90</v>
      </c>
      <c r="AY213" s="24" t="s">
        <v>170</v>
      </c>
      <c r="BE213" s="171">
        <f>IF(N213="základní",J213,0)</f>
        <v>4493.2</v>
      </c>
      <c r="BF213" s="171">
        <f>IF(N213="snížená",J213,0)</f>
        <v>0</v>
      </c>
      <c r="BG213" s="171">
        <f>IF(N213="zákl. přenesená",J213,0)</f>
        <v>0</v>
      </c>
      <c r="BH213" s="171">
        <f>IF(N213="sníž. přenesená",J213,0)</f>
        <v>0</v>
      </c>
      <c r="BI213" s="171">
        <f>IF(N213="nulová",J213,0)</f>
        <v>0</v>
      </c>
      <c r="BJ213" s="24" t="s">
        <v>87</v>
      </c>
      <c r="BK213" s="171">
        <f>ROUND(I213*H213,2)</f>
        <v>4493.2</v>
      </c>
      <c r="BL213" s="24" t="s">
        <v>190</v>
      </c>
      <c r="BM213" s="24" t="s">
        <v>997</v>
      </c>
    </row>
    <row r="214" spans="2:65" s="12" customFormat="1" ht="13.5">
      <c r="B214" s="172"/>
      <c r="D214" s="173" t="s">
        <v>180</v>
      </c>
      <c r="E214" s="174" t="s">
        <v>5</v>
      </c>
      <c r="F214" s="175" t="s">
        <v>998</v>
      </c>
      <c r="H214" s="176">
        <v>0.188</v>
      </c>
      <c r="L214" s="172"/>
      <c r="M214" s="177"/>
      <c r="N214" s="178"/>
      <c r="O214" s="178"/>
      <c r="P214" s="178"/>
      <c r="Q214" s="178"/>
      <c r="R214" s="178"/>
      <c r="S214" s="178"/>
      <c r="T214" s="179"/>
      <c r="AT214" s="174" t="s">
        <v>180</v>
      </c>
      <c r="AU214" s="174" t="s">
        <v>90</v>
      </c>
      <c r="AV214" s="12" t="s">
        <v>90</v>
      </c>
      <c r="AW214" s="12" t="s">
        <v>42</v>
      </c>
      <c r="AX214" s="12" t="s">
        <v>87</v>
      </c>
      <c r="AY214" s="174" t="s">
        <v>170</v>
      </c>
    </row>
    <row r="215" spans="2:65" s="1" customFormat="1" ht="25.5" customHeight="1">
      <c r="B215" s="160"/>
      <c r="C215" s="161" t="s">
        <v>484</v>
      </c>
      <c r="D215" s="161" t="s">
        <v>173</v>
      </c>
      <c r="E215" s="162" t="s">
        <v>999</v>
      </c>
      <c r="F215" s="163" t="s">
        <v>1000</v>
      </c>
      <c r="G215" s="164" t="s">
        <v>282</v>
      </c>
      <c r="H215" s="165">
        <v>5.5</v>
      </c>
      <c r="I215" s="166">
        <v>33.799999999999997</v>
      </c>
      <c r="J215" s="166">
        <f>ROUND(I215*H215,2)</f>
        <v>185.9</v>
      </c>
      <c r="K215" s="163" t="s">
        <v>177</v>
      </c>
      <c r="L215" s="39"/>
      <c r="M215" s="167" t="s">
        <v>5</v>
      </c>
      <c r="N215" s="168" t="s">
        <v>50</v>
      </c>
      <c r="O215" s="169">
        <v>7.4999999999999997E-2</v>
      </c>
      <c r="P215" s="169">
        <f>O215*H215</f>
        <v>0.41249999999999998</v>
      </c>
      <c r="Q215" s="169">
        <v>1.1E-4</v>
      </c>
      <c r="R215" s="169">
        <f>Q215*H215</f>
        <v>6.0500000000000007E-4</v>
      </c>
      <c r="S215" s="169">
        <v>0</v>
      </c>
      <c r="T215" s="170">
        <f>S215*H215</f>
        <v>0</v>
      </c>
      <c r="AR215" s="24" t="s">
        <v>190</v>
      </c>
      <c r="AT215" s="24" t="s">
        <v>173</v>
      </c>
      <c r="AU215" s="24" t="s">
        <v>90</v>
      </c>
      <c r="AY215" s="24" t="s">
        <v>170</v>
      </c>
      <c r="BE215" s="171">
        <f>IF(N215="základní",J215,0)</f>
        <v>185.9</v>
      </c>
      <c r="BF215" s="171">
        <f>IF(N215="snížená",J215,0)</f>
        <v>0</v>
      </c>
      <c r="BG215" s="171">
        <f>IF(N215="zákl. přenesená",J215,0)</f>
        <v>0</v>
      </c>
      <c r="BH215" s="171">
        <f>IF(N215="sníž. přenesená",J215,0)</f>
        <v>0</v>
      </c>
      <c r="BI215" s="171">
        <f>IF(N215="nulová",J215,0)</f>
        <v>0</v>
      </c>
      <c r="BJ215" s="24" t="s">
        <v>87</v>
      </c>
      <c r="BK215" s="171">
        <f>ROUND(I215*H215,2)</f>
        <v>185.9</v>
      </c>
      <c r="BL215" s="24" t="s">
        <v>190</v>
      </c>
      <c r="BM215" s="24" t="s">
        <v>1001</v>
      </c>
    </row>
    <row r="216" spans="2:65" s="12" customFormat="1" ht="13.5">
      <c r="B216" s="172"/>
      <c r="D216" s="173" t="s">
        <v>180</v>
      </c>
      <c r="E216" s="174" t="s">
        <v>5</v>
      </c>
      <c r="F216" s="175" t="s">
        <v>1002</v>
      </c>
      <c r="H216" s="176">
        <v>5.5</v>
      </c>
      <c r="L216" s="172"/>
      <c r="M216" s="177"/>
      <c r="N216" s="178"/>
      <c r="O216" s="178"/>
      <c r="P216" s="178"/>
      <c r="Q216" s="178"/>
      <c r="R216" s="178"/>
      <c r="S216" s="178"/>
      <c r="T216" s="179"/>
      <c r="AT216" s="174" t="s">
        <v>180</v>
      </c>
      <c r="AU216" s="174" t="s">
        <v>90</v>
      </c>
      <c r="AV216" s="12" t="s">
        <v>90</v>
      </c>
      <c r="AW216" s="12" t="s">
        <v>42</v>
      </c>
      <c r="AX216" s="12" t="s">
        <v>79</v>
      </c>
      <c r="AY216" s="174" t="s">
        <v>170</v>
      </c>
    </row>
    <row r="217" spans="2:65" s="13" customFormat="1" ht="13.5">
      <c r="B217" s="186"/>
      <c r="D217" s="173" t="s">
        <v>180</v>
      </c>
      <c r="E217" s="187" t="s">
        <v>5</v>
      </c>
      <c r="F217" s="188" t="s">
        <v>269</v>
      </c>
      <c r="H217" s="189">
        <v>5.5</v>
      </c>
      <c r="L217" s="186"/>
      <c r="M217" s="190"/>
      <c r="N217" s="191"/>
      <c r="O217" s="191"/>
      <c r="P217" s="191"/>
      <c r="Q217" s="191"/>
      <c r="R217" s="191"/>
      <c r="S217" s="191"/>
      <c r="T217" s="192"/>
      <c r="AT217" s="187" t="s">
        <v>180</v>
      </c>
      <c r="AU217" s="187" t="s">
        <v>90</v>
      </c>
      <c r="AV217" s="13" t="s">
        <v>190</v>
      </c>
      <c r="AW217" s="13" t="s">
        <v>42</v>
      </c>
      <c r="AX217" s="13" t="s">
        <v>87</v>
      </c>
      <c r="AY217" s="187" t="s">
        <v>170</v>
      </c>
    </row>
    <row r="218" spans="2:65" s="1" customFormat="1" ht="25.5" customHeight="1">
      <c r="B218" s="160"/>
      <c r="C218" s="161" t="s">
        <v>490</v>
      </c>
      <c r="D218" s="161" t="s">
        <v>173</v>
      </c>
      <c r="E218" s="162" t="s">
        <v>1003</v>
      </c>
      <c r="F218" s="163" t="s">
        <v>1004</v>
      </c>
      <c r="G218" s="164" t="s">
        <v>282</v>
      </c>
      <c r="H218" s="165">
        <v>5.5</v>
      </c>
      <c r="I218" s="166">
        <v>60.5</v>
      </c>
      <c r="J218" s="166">
        <f>ROUND(I218*H218,2)</f>
        <v>332.75</v>
      </c>
      <c r="K218" s="163" t="s">
        <v>177</v>
      </c>
      <c r="L218" s="39"/>
      <c r="M218" s="167" t="s">
        <v>5</v>
      </c>
      <c r="N218" s="168" t="s">
        <v>50</v>
      </c>
      <c r="O218" s="169">
        <v>7.4999999999999997E-2</v>
      </c>
      <c r="P218" s="169">
        <f>O218*H218</f>
        <v>0.41249999999999998</v>
      </c>
      <c r="Q218" s="169">
        <v>3.8000000000000002E-4</v>
      </c>
      <c r="R218" s="169">
        <f>Q218*H218</f>
        <v>2.0900000000000003E-3</v>
      </c>
      <c r="S218" s="169">
        <v>0</v>
      </c>
      <c r="T218" s="170">
        <f>S218*H218</f>
        <v>0</v>
      </c>
      <c r="AR218" s="24" t="s">
        <v>190</v>
      </c>
      <c r="AT218" s="24" t="s">
        <v>173</v>
      </c>
      <c r="AU218" s="24" t="s">
        <v>90</v>
      </c>
      <c r="AY218" s="24" t="s">
        <v>170</v>
      </c>
      <c r="BE218" s="171">
        <f>IF(N218="základní",J218,0)</f>
        <v>332.75</v>
      </c>
      <c r="BF218" s="171">
        <f>IF(N218="snížená",J218,0)</f>
        <v>0</v>
      </c>
      <c r="BG218" s="171">
        <f>IF(N218="zákl. přenesená",J218,0)</f>
        <v>0</v>
      </c>
      <c r="BH218" s="171">
        <f>IF(N218="sníž. přenesená",J218,0)</f>
        <v>0</v>
      </c>
      <c r="BI218" s="171">
        <f>IF(N218="nulová",J218,0)</f>
        <v>0</v>
      </c>
      <c r="BJ218" s="24" t="s">
        <v>87</v>
      </c>
      <c r="BK218" s="171">
        <f>ROUND(I218*H218,2)</f>
        <v>332.75</v>
      </c>
      <c r="BL218" s="24" t="s">
        <v>190</v>
      </c>
      <c r="BM218" s="24" t="s">
        <v>1005</v>
      </c>
    </row>
    <row r="219" spans="2:65" s="12" customFormat="1" ht="13.5">
      <c r="B219" s="172"/>
      <c r="D219" s="173" t="s">
        <v>180</v>
      </c>
      <c r="E219" s="174" t="s">
        <v>5</v>
      </c>
      <c r="F219" s="175" t="s">
        <v>1002</v>
      </c>
      <c r="H219" s="176">
        <v>5.5</v>
      </c>
      <c r="L219" s="172"/>
      <c r="M219" s="177"/>
      <c r="N219" s="178"/>
      <c r="O219" s="178"/>
      <c r="P219" s="178"/>
      <c r="Q219" s="178"/>
      <c r="R219" s="178"/>
      <c r="S219" s="178"/>
      <c r="T219" s="179"/>
      <c r="AT219" s="174" t="s">
        <v>180</v>
      </c>
      <c r="AU219" s="174" t="s">
        <v>90</v>
      </c>
      <c r="AV219" s="12" t="s">
        <v>90</v>
      </c>
      <c r="AW219" s="12" t="s">
        <v>42</v>
      </c>
      <c r="AX219" s="12" t="s">
        <v>79</v>
      </c>
      <c r="AY219" s="174" t="s">
        <v>170</v>
      </c>
    </row>
    <row r="220" spans="2:65" s="13" customFormat="1" ht="13.5">
      <c r="B220" s="186"/>
      <c r="D220" s="173" t="s">
        <v>180</v>
      </c>
      <c r="E220" s="187" t="s">
        <v>5</v>
      </c>
      <c r="F220" s="188" t="s">
        <v>269</v>
      </c>
      <c r="H220" s="189">
        <v>5.5</v>
      </c>
      <c r="L220" s="186"/>
      <c r="M220" s="190"/>
      <c r="N220" s="191"/>
      <c r="O220" s="191"/>
      <c r="P220" s="191"/>
      <c r="Q220" s="191"/>
      <c r="R220" s="191"/>
      <c r="S220" s="191"/>
      <c r="T220" s="192"/>
      <c r="AT220" s="187" t="s">
        <v>180</v>
      </c>
      <c r="AU220" s="187" t="s">
        <v>90</v>
      </c>
      <c r="AV220" s="13" t="s">
        <v>190</v>
      </c>
      <c r="AW220" s="13" t="s">
        <v>42</v>
      </c>
      <c r="AX220" s="13" t="s">
        <v>87</v>
      </c>
      <c r="AY220" s="187" t="s">
        <v>170</v>
      </c>
    </row>
    <row r="221" spans="2:65" s="1" customFormat="1" ht="38.25" customHeight="1">
      <c r="B221" s="160"/>
      <c r="C221" s="161" t="s">
        <v>144</v>
      </c>
      <c r="D221" s="161" t="s">
        <v>173</v>
      </c>
      <c r="E221" s="162" t="s">
        <v>1006</v>
      </c>
      <c r="F221" s="163" t="s">
        <v>1007</v>
      </c>
      <c r="G221" s="164" t="s">
        <v>257</v>
      </c>
      <c r="H221" s="165">
        <v>364.03399999999999</v>
      </c>
      <c r="I221" s="166">
        <v>13.3</v>
      </c>
      <c r="J221" s="166">
        <f>ROUND(I221*H221,2)</f>
        <v>4841.6499999999996</v>
      </c>
      <c r="K221" s="163" t="s">
        <v>177</v>
      </c>
      <c r="L221" s="39"/>
      <c r="M221" s="167" t="s">
        <v>5</v>
      </c>
      <c r="N221" s="168" t="s">
        <v>50</v>
      </c>
      <c r="O221" s="169">
        <v>0.04</v>
      </c>
      <c r="P221" s="169">
        <f>O221*H221</f>
        <v>14.561360000000001</v>
      </c>
      <c r="Q221" s="169">
        <v>0.03</v>
      </c>
      <c r="R221" s="169">
        <f>Q221*H221</f>
        <v>10.921019999999999</v>
      </c>
      <c r="S221" s="169">
        <v>0</v>
      </c>
      <c r="T221" s="170">
        <f>S221*H221</f>
        <v>0</v>
      </c>
      <c r="AR221" s="24" t="s">
        <v>190</v>
      </c>
      <c r="AT221" s="24" t="s">
        <v>173</v>
      </c>
      <c r="AU221" s="24" t="s">
        <v>90</v>
      </c>
      <c r="AY221" s="24" t="s">
        <v>170</v>
      </c>
      <c r="BE221" s="171">
        <f>IF(N221="základní",J221,0)</f>
        <v>4841.6499999999996</v>
      </c>
      <c r="BF221" s="171">
        <f>IF(N221="snížená",J221,0)</f>
        <v>0</v>
      </c>
      <c r="BG221" s="171">
        <f>IF(N221="zákl. přenesená",J221,0)</f>
        <v>0</v>
      </c>
      <c r="BH221" s="171">
        <f>IF(N221="sníž. přenesená",J221,0)</f>
        <v>0</v>
      </c>
      <c r="BI221" s="171">
        <f>IF(N221="nulová",J221,0)</f>
        <v>0</v>
      </c>
      <c r="BJ221" s="24" t="s">
        <v>87</v>
      </c>
      <c r="BK221" s="171">
        <f>ROUND(I221*H221,2)</f>
        <v>4841.6499999999996</v>
      </c>
      <c r="BL221" s="24" t="s">
        <v>190</v>
      </c>
      <c r="BM221" s="24" t="s">
        <v>1008</v>
      </c>
    </row>
    <row r="222" spans="2:65" s="12" customFormat="1" ht="13.5">
      <c r="B222" s="172"/>
      <c r="D222" s="173" t="s">
        <v>180</v>
      </c>
      <c r="E222" s="174" t="s">
        <v>5</v>
      </c>
      <c r="F222" s="175" t="s">
        <v>1009</v>
      </c>
      <c r="H222" s="176">
        <v>55.16</v>
      </c>
      <c r="L222" s="172"/>
      <c r="M222" s="177"/>
      <c r="N222" s="178"/>
      <c r="O222" s="178"/>
      <c r="P222" s="178"/>
      <c r="Q222" s="178"/>
      <c r="R222" s="178"/>
      <c r="S222" s="178"/>
      <c r="T222" s="179"/>
      <c r="AT222" s="174" t="s">
        <v>180</v>
      </c>
      <c r="AU222" s="174" t="s">
        <v>90</v>
      </c>
      <c r="AV222" s="12" t="s">
        <v>90</v>
      </c>
      <c r="AW222" s="12" t="s">
        <v>42</v>
      </c>
      <c r="AX222" s="12" t="s">
        <v>79</v>
      </c>
      <c r="AY222" s="174" t="s">
        <v>170</v>
      </c>
    </row>
    <row r="223" spans="2:65" s="12" customFormat="1" ht="27">
      <c r="B223" s="172"/>
      <c r="D223" s="173" t="s">
        <v>180</v>
      </c>
      <c r="E223" s="174" t="s">
        <v>5</v>
      </c>
      <c r="F223" s="175" t="s">
        <v>1010</v>
      </c>
      <c r="H223" s="176">
        <v>124.771</v>
      </c>
      <c r="L223" s="172"/>
      <c r="M223" s="177"/>
      <c r="N223" s="178"/>
      <c r="O223" s="178"/>
      <c r="P223" s="178"/>
      <c r="Q223" s="178"/>
      <c r="R223" s="178"/>
      <c r="S223" s="178"/>
      <c r="T223" s="179"/>
      <c r="AT223" s="174" t="s">
        <v>180</v>
      </c>
      <c r="AU223" s="174" t="s">
        <v>90</v>
      </c>
      <c r="AV223" s="12" t="s">
        <v>90</v>
      </c>
      <c r="AW223" s="12" t="s">
        <v>42</v>
      </c>
      <c r="AX223" s="12" t="s">
        <v>79</v>
      </c>
      <c r="AY223" s="174" t="s">
        <v>170</v>
      </c>
    </row>
    <row r="224" spans="2:65" s="12" customFormat="1" ht="13.5">
      <c r="B224" s="172"/>
      <c r="D224" s="173" t="s">
        <v>180</v>
      </c>
      <c r="E224" s="174" t="s">
        <v>5</v>
      </c>
      <c r="F224" s="175" t="s">
        <v>1011</v>
      </c>
      <c r="H224" s="176">
        <v>184.10300000000001</v>
      </c>
      <c r="L224" s="172"/>
      <c r="M224" s="177"/>
      <c r="N224" s="178"/>
      <c r="O224" s="178"/>
      <c r="P224" s="178"/>
      <c r="Q224" s="178"/>
      <c r="R224" s="178"/>
      <c r="S224" s="178"/>
      <c r="T224" s="179"/>
      <c r="AT224" s="174" t="s">
        <v>180</v>
      </c>
      <c r="AU224" s="174" t="s">
        <v>90</v>
      </c>
      <c r="AV224" s="12" t="s">
        <v>90</v>
      </c>
      <c r="AW224" s="12" t="s">
        <v>42</v>
      </c>
      <c r="AX224" s="12" t="s">
        <v>79</v>
      </c>
      <c r="AY224" s="174" t="s">
        <v>170</v>
      </c>
    </row>
    <row r="225" spans="2:65" s="13" customFormat="1" ht="13.5">
      <c r="B225" s="186"/>
      <c r="D225" s="173" t="s">
        <v>180</v>
      </c>
      <c r="E225" s="187" t="s">
        <v>5</v>
      </c>
      <c r="F225" s="188" t="s">
        <v>269</v>
      </c>
      <c r="H225" s="189">
        <v>364.03399999999999</v>
      </c>
      <c r="L225" s="186"/>
      <c r="M225" s="190"/>
      <c r="N225" s="191"/>
      <c r="O225" s="191"/>
      <c r="P225" s="191"/>
      <c r="Q225" s="191"/>
      <c r="R225" s="191"/>
      <c r="S225" s="191"/>
      <c r="T225" s="192"/>
      <c r="AT225" s="187" t="s">
        <v>180</v>
      </c>
      <c r="AU225" s="187" t="s">
        <v>90</v>
      </c>
      <c r="AV225" s="13" t="s">
        <v>190</v>
      </c>
      <c r="AW225" s="13" t="s">
        <v>42</v>
      </c>
      <c r="AX225" s="13" t="s">
        <v>87</v>
      </c>
      <c r="AY225" s="187" t="s">
        <v>170</v>
      </c>
    </row>
    <row r="226" spans="2:65" s="1" customFormat="1" ht="25.5" customHeight="1">
      <c r="B226" s="160"/>
      <c r="C226" s="161" t="s">
        <v>499</v>
      </c>
      <c r="D226" s="161" t="s">
        <v>173</v>
      </c>
      <c r="E226" s="162" t="s">
        <v>1012</v>
      </c>
      <c r="F226" s="163" t="s">
        <v>1013</v>
      </c>
      <c r="G226" s="164" t="s">
        <v>257</v>
      </c>
      <c r="H226" s="165">
        <v>7.4989999999999997</v>
      </c>
      <c r="I226" s="166">
        <v>522</v>
      </c>
      <c r="J226" s="166">
        <f>ROUND(I226*H226,2)</f>
        <v>3914.48</v>
      </c>
      <c r="K226" s="163" t="s">
        <v>177</v>
      </c>
      <c r="L226" s="39"/>
      <c r="M226" s="167" t="s">
        <v>5</v>
      </c>
      <c r="N226" s="168" t="s">
        <v>50</v>
      </c>
      <c r="O226" s="169">
        <v>0.54600000000000004</v>
      </c>
      <c r="P226" s="169">
        <f>O226*H226</f>
        <v>4.0944539999999998</v>
      </c>
      <c r="Q226" s="169">
        <v>8.7309999999999999E-2</v>
      </c>
      <c r="R226" s="169">
        <f>Q226*H226</f>
        <v>0.65473768999999993</v>
      </c>
      <c r="S226" s="169">
        <v>0</v>
      </c>
      <c r="T226" s="170">
        <f>S226*H226</f>
        <v>0</v>
      </c>
      <c r="AR226" s="24" t="s">
        <v>190</v>
      </c>
      <c r="AT226" s="24" t="s">
        <v>173</v>
      </c>
      <c r="AU226" s="24" t="s">
        <v>90</v>
      </c>
      <c r="AY226" s="24" t="s">
        <v>170</v>
      </c>
      <c r="BE226" s="171">
        <f>IF(N226="základní",J226,0)</f>
        <v>3914.48</v>
      </c>
      <c r="BF226" s="171">
        <f>IF(N226="snížená",J226,0)</f>
        <v>0</v>
      </c>
      <c r="BG226" s="171">
        <f>IF(N226="zákl. přenesená",J226,0)</f>
        <v>0</v>
      </c>
      <c r="BH226" s="171">
        <f>IF(N226="sníž. přenesená",J226,0)</f>
        <v>0</v>
      </c>
      <c r="BI226" s="171">
        <f>IF(N226="nulová",J226,0)</f>
        <v>0</v>
      </c>
      <c r="BJ226" s="24" t="s">
        <v>87</v>
      </c>
      <c r="BK226" s="171">
        <f>ROUND(I226*H226,2)</f>
        <v>3914.48</v>
      </c>
      <c r="BL226" s="24" t="s">
        <v>190</v>
      </c>
      <c r="BM226" s="24" t="s">
        <v>1014</v>
      </c>
    </row>
    <row r="227" spans="2:65" s="12" customFormat="1" ht="13.5">
      <c r="B227" s="172"/>
      <c r="D227" s="173" t="s">
        <v>180</v>
      </c>
      <c r="E227" s="174" t="s">
        <v>5</v>
      </c>
      <c r="F227" s="175" t="s">
        <v>1015</v>
      </c>
      <c r="H227" s="176">
        <v>7.4989999999999997</v>
      </c>
      <c r="L227" s="172"/>
      <c r="M227" s="177"/>
      <c r="N227" s="178"/>
      <c r="O227" s="178"/>
      <c r="P227" s="178"/>
      <c r="Q227" s="178"/>
      <c r="R227" s="178"/>
      <c r="S227" s="178"/>
      <c r="T227" s="179"/>
      <c r="AT227" s="174" t="s">
        <v>180</v>
      </c>
      <c r="AU227" s="174" t="s">
        <v>90</v>
      </c>
      <c r="AV227" s="12" t="s">
        <v>90</v>
      </c>
      <c r="AW227" s="12" t="s">
        <v>42</v>
      </c>
      <c r="AX227" s="12" t="s">
        <v>87</v>
      </c>
      <c r="AY227" s="174" t="s">
        <v>170</v>
      </c>
    </row>
    <row r="228" spans="2:65" s="1" customFormat="1" ht="16.5" customHeight="1">
      <c r="B228" s="160"/>
      <c r="C228" s="161" t="s">
        <v>504</v>
      </c>
      <c r="D228" s="161" t="s">
        <v>173</v>
      </c>
      <c r="E228" s="162" t="s">
        <v>1016</v>
      </c>
      <c r="F228" s="163" t="s">
        <v>1017</v>
      </c>
      <c r="G228" s="164" t="s">
        <v>282</v>
      </c>
      <c r="H228" s="165">
        <v>5.5</v>
      </c>
      <c r="I228" s="166">
        <v>98.3</v>
      </c>
      <c r="J228" s="166">
        <f>ROUND(I228*H228,2)</f>
        <v>540.65</v>
      </c>
      <c r="K228" s="163" t="s">
        <v>177</v>
      </c>
      <c r="L228" s="39"/>
      <c r="M228" s="167" t="s">
        <v>5</v>
      </c>
      <c r="N228" s="168" t="s">
        <v>50</v>
      </c>
      <c r="O228" s="169">
        <v>0.2</v>
      </c>
      <c r="P228" s="169">
        <f>O228*H228</f>
        <v>1.1000000000000001</v>
      </c>
      <c r="Q228" s="169">
        <v>1.2E-4</v>
      </c>
      <c r="R228" s="169">
        <f>Q228*H228</f>
        <v>6.6E-4</v>
      </c>
      <c r="S228" s="169">
        <v>0</v>
      </c>
      <c r="T228" s="170">
        <f>S228*H228</f>
        <v>0</v>
      </c>
      <c r="AR228" s="24" t="s">
        <v>190</v>
      </c>
      <c r="AT228" s="24" t="s">
        <v>173</v>
      </c>
      <c r="AU228" s="24" t="s">
        <v>90</v>
      </c>
      <c r="AY228" s="24" t="s">
        <v>170</v>
      </c>
      <c r="BE228" s="171">
        <f>IF(N228="základní",J228,0)</f>
        <v>540.65</v>
      </c>
      <c r="BF228" s="171">
        <f>IF(N228="snížená",J228,0)</f>
        <v>0</v>
      </c>
      <c r="BG228" s="171">
        <f>IF(N228="zákl. přenesená",J228,0)</f>
        <v>0</v>
      </c>
      <c r="BH228" s="171">
        <f>IF(N228="sníž. přenesená",J228,0)</f>
        <v>0</v>
      </c>
      <c r="BI228" s="171">
        <f>IF(N228="nulová",J228,0)</f>
        <v>0</v>
      </c>
      <c r="BJ228" s="24" t="s">
        <v>87</v>
      </c>
      <c r="BK228" s="171">
        <f>ROUND(I228*H228,2)</f>
        <v>540.65</v>
      </c>
      <c r="BL228" s="24" t="s">
        <v>190</v>
      </c>
      <c r="BM228" s="24" t="s">
        <v>1018</v>
      </c>
    </row>
    <row r="229" spans="2:65" s="12" customFormat="1" ht="13.5">
      <c r="B229" s="172"/>
      <c r="D229" s="173" t="s">
        <v>180</v>
      </c>
      <c r="E229" s="174" t="s">
        <v>5</v>
      </c>
      <c r="F229" s="175" t="s">
        <v>1019</v>
      </c>
      <c r="H229" s="176">
        <v>5.5</v>
      </c>
      <c r="L229" s="172"/>
      <c r="M229" s="177"/>
      <c r="N229" s="178"/>
      <c r="O229" s="178"/>
      <c r="P229" s="178"/>
      <c r="Q229" s="178"/>
      <c r="R229" s="178"/>
      <c r="S229" s="178"/>
      <c r="T229" s="179"/>
      <c r="AT229" s="174" t="s">
        <v>180</v>
      </c>
      <c r="AU229" s="174" t="s">
        <v>90</v>
      </c>
      <c r="AV229" s="12" t="s">
        <v>90</v>
      </c>
      <c r="AW229" s="12" t="s">
        <v>42</v>
      </c>
      <c r="AX229" s="12" t="s">
        <v>87</v>
      </c>
      <c r="AY229" s="174" t="s">
        <v>170</v>
      </c>
    </row>
    <row r="230" spans="2:65" s="1" customFormat="1" ht="38.25" customHeight="1">
      <c r="B230" s="160"/>
      <c r="C230" s="161" t="s">
        <v>509</v>
      </c>
      <c r="D230" s="161" t="s">
        <v>173</v>
      </c>
      <c r="E230" s="162" t="s">
        <v>1020</v>
      </c>
      <c r="F230" s="163" t="s">
        <v>1021</v>
      </c>
      <c r="G230" s="164" t="s">
        <v>305</v>
      </c>
      <c r="H230" s="165">
        <v>30.425000000000001</v>
      </c>
      <c r="I230" s="166">
        <v>4410</v>
      </c>
      <c r="J230" s="166">
        <f>ROUND(I230*H230,2)</f>
        <v>134174.25</v>
      </c>
      <c r="K230" s="163" t="s">
        <v>177</v>
      </c>
      <c r="L230" s="39"/>
      <c r="M230" s="167" t="s">
        <v>5</v>
      </c>
      <c r="N230" s="168" t="s">
        <v>50</v>
      </c>
      <c r="O230" s="169">
        <v>3.863</v>
      </c>
      <c r="P230" s="169">
        <f>O230*H230</f>
        <v>117.531775</v>
      </c>
      <c r="Q230" s="169">
        <v>2.5143</v>
      </c>
      <c r="R230" s="169">
        <f>Q230*H230</f>
        <v>76.497577500000006</v>
      </c>
      <c r="S230" s="169">
        <v>0</v>
      </c>
      <c r="T230" s="170">
        <f>S230*H230</f>
        <v>0</v>
      </c>
      <c r="AR230" s="24" t="s">
        <v>190</v>
      </c>
      <c r="AT230" s="24" t="s">
        <v>173</v>
      </c>
      <c r="AU230" s="24" t="s">
        <v>90</v>
      </c>
      <c r="AY230" s="24" t="s">
        <v>170</v>
      </c>
      <c r="BE230" s="171">
        <f>IF(N230="základní",J230,0)</f>
        <v>134174.25</v>
      </c>
      <c r="BF230" s="171">
        <f>IF(N230="snížená",J230,0)</f>
        <v>0</v>
      </c>
      <c r="BG230" s="171">
        <f>IF(N230="zákl. přenesená",J230,0)</f>
        <v>0</v>
      </c>
      <c r="BH230" s="171">
        <f>IF(N230="sníž. přenesená",J230,0)</f>
        <v>0</v>
      </c>
      <c r="BI230" s="171">
        <f>IF(N230="nulová",J230,0)</f>
        <v>0</v>
      </c>
      <c r="BJ230" s="24" t="s">
        <v>87</v>
      </c>
      <c r="BK230" s="171">
        <f>ROUND(I230*H230,2)</f>
        <v>134174.25</v>
      </c>
      <c r="BL230" s="24" t="s">
        <v>190</v>
      </c>
      <c r="BM230" s="24" t="s">
        <v>1022</v>
      </c>
    </row>
    <row r="231" spans="2:65" s="12" customFormat="1" ht="13.5">
      <c r="B231" s="172"/>
      <c r="D231" s="173" t="s">
        <v>180</v>
      </c>
      <c r="E231" s="174" t="s">
        <v>5</v>
      </c>
      <c r="F231" s="175" t="s">
        <v>1023</v>
      </c>
      <c r="H231" s="176">
        <v>16.547999999999998</v>
      </c>
      <c r="L231" s="172"/>
      <c r="M231" s="177"/>
      <c r="N231" s="178"/>
      <c r="O231" s="178"/>
      <c r="P231" s="178"/>
      <c r="Q231" s="178"/>
      <c r="R231" s="178"/>
      <c r="S231" s="178"/>
      <c r="T231" s="179"/>
      <c r="AT231" s="174" t="s">
        <v>180</v>
      </c>
      <c r="AU231" s="174" t="s">
        <v>90</v>
      </c>
      <c r="AV231" s="12" t="s">
        <v>90</v>
      </c>
      <c r="AW231" s="12" t="s">
        <v>42</v>
      </c>
      <c r="AX231" s="12" t="s">
        <v>79</v>
      </c>
      <c r="AY231" s="174" t="s">
        <v>170</v>
      </c>
    </row>
    <row r="232" spans="2:65" s="12" customFormat="1" ht="13.5">
      <c r="B232" s="172"/>
      <c r="D232" s="173" t="s">
        <v>180</v>
      </c>
      <c r="E232" s="174" t="s">
        <v>5</v>
      </c>
      <c r="F232" s="175" t="s">
        <v>1024</v>
      </c>
      <c r="H232" s="176">
        <v>1.026</v>
      </c>
      <c r="L232" s="172"/>
      <c r="M232" s="177"/>
      <c r="N232" s="178"/>
      <c r="O232" s="178"/>
      <c r="P232" s="178"/>
      <c r="Q232" s="178"/>
      <c r="R232" s="178"/>
      <c r="S232" s="178"/>
      <c r="T232" s="179"/>
      <c r="AT232" s="174" t="s">
        <v>180</v>
      </c>
      <c r="AU232" s="174" t="s">
        <v>90</v>
      </c>
      <c r="AV232" s="12" t="s">
        <v>90</v>
      </c>
      <c r="AW232" s="12" t="s">
        <v>42</v>
      </c>
      <c r="AX232" s="12" t="s">
        <v>79</v>
      </c>
      <c r="AY232" s="174" t="s">
        <v>170</v>
      </c>
    </row>
    <row r="233" spans="2:65" s="12" customFormat="1" ht="13.5">
      <c r="B233" s="172"/>
      <c r="D233" s="173" t="s">
        <v>180</v>
      </c>
      <c r="E233" s="174" t="s">
        <v>5</v>
      </c>
      <c r="F233" s="175" t="s">
        <v>1025</v>
      </c>
      <c r="H233" s="176">
        <v>9.5030000000000001</v>
      </c>
      <c r="L233" s="172"/>
      <c r="M233" s="177"/>
      <c r="N233" s="178"/>
      <c r="O233" s="178"/>
      <c r="P233" s="178"/>
      <c r="Q233" s="178"/>
      <c r="R233" s="178"/>
      <c r="S233" s="178"/>
      <c r="T233" s="179"/>
      <c r="AT233" s="174" t="s">
        <v>180</v>
      </c>
      <c r="AU233" s="174" t="s">
        <v>90</v>
      </c>
      <c r="AV233" s="12" t="s">
        <v>90</v>
      </c>
      <c r="AW233" s="12" t="s">
        <v>42</v>
      </c>
      <c r="AX233" s="12" t="s">
        <v>79</v>
      </c>
      <c r="AY233" s="174" t="s">
        <v>170</v>
      </c>
    </row>
    <row r="234" spans="2:65" s="12" customFormat="1" ht="13.5">
      <c r="B234" s="172"/>
      <c r="D234" s="173" t="s">
        <v>180</v>
      </c>
      <c r="E234" s="174" t="s">
        <v>5</v>
      </c>
      <c r="F234" s="175" t="s">
        <v>1026</v>
      </c>
      <c r="H234" s="176">
        <v>3.3479999999999999</v>
      </c>
      <c r="L234" s="172"/>
      <c r="M234" s="177"/>
      <c r="N234" s="178"/>
      <c r="O234" s="178"/>
      <c r="P234" s="178"/>
      <c r="Q234" s="178"/>
      <c r="R234" s="178"/>
      <c r="S234" s="178"/>
      <c r="T234" s="179"/>
      <c r="AT234" s="174" t="s">
        <v>180</v>
      </c>
      <c r="AU234" s="174" t="s">
        <v>90</v>
      </c>
      <c r="AV234" s="12" t="s">
        <v>90</v>
      </c>
      <c r="AW234" s="12" t="s">
        <v>42</v>
      </c>
      <c r="AX234" s="12" t="s">
        <v>79</v>
      </c>
      <c r="AY234" s="174" t="s">
        <v>170</v>
      </c>
    </row>
    <row r="235" spans="2:65" s="13" customFormat="1" ht="13.5">
      <c r="B235" s="186"/>
      <c r="D235" s="173" t="s">
        <v>180</v>
      </c>
      <c r="E235" s="187" t="s">
        <v>5</v>
      </c>
      <c r="F235" s="188" t="s">
        <v>269</v>
      </c>
      <c r="H235" s="189">
        <v>30.425000000000001</v>
      </c>
      <c r="L235" s="186"/>
      <c r="M235" s="190"/>
      <c r="N235" s="191"/>
      <c r="O235" s="191"/>
      <c r="P235" s="191"/>
      <c r="Q235" s="191"/>
      <c r="R235" s="191"/>
      <c r="S235" s="191"/>
      <c r="T235" s="192"/>
      <c r="AT235" s="187" t="s">
        <v>180</v>
      </c>
      <c r="AU235" s="187" t="s">
        <v>90</v>
      </c>
      <c r="AV235" s="13" t="s">
        <v>190</v>
      </c>
      <c r="AW235" s="13" t="s">
        <v>42</v>
      </c>
      <c r="AX235" s="13" t="s">
        <v>87</v>
      </c>
      <c r="AY235" s="187" t="s">
        <v>170</v>
      </c>
    </row>
    <row r="236" spans="2:65" s="1" customFormat="1" ht="38.25" customHeight="1">
      <c r="B236" s="160"/>
      <c r="C236" s="161" t="s">
        <v>513</v>
      </c>
      <c r="D236" s="161" t="s">
        <v>173</v>
      </c>
      <c r="E236" s="162" t="s">
        <v>1027</v>
      </c>
      <c r="F236" s="163" t="s">
        <v>1028</v>
      </c>
      <c r="G236" s="164" t="s">
        <v>305</v>
      </c>
      <c r="H236" s="165">
        <v>42.225000000000001</v>
      </c>
      <c r="I236" s="166">
        <v>3920</v>
      </c>
      <c r="J236" s="166">
        <f>ROUND(I236*H236,2)</f>
        <v>165522</v>
      </c>
      <c r="K236" s="163" t="s">
        <v>177</v>
      </c>
      <c r="L236" s="39"/>
      <c r="M236" s="167" t="s">
        <v>5</v>
      </c>
      <c r="N236" s="168" t="s">
        <v>50</v>
      </c>
      <c r="O236" s="169">
        <v>2.294</v>
      </c>
      <c r="P236" s="169">
        <f>O236*H236</f>
        <v>96.864150000000009</v>
      </c>
      <c r="Q236" s="169">
        <v>2.50745</v>
      </c>
      <c r="R236" s="169">
        <f>Q236*H236</f>
        <v>105.87707625</v>
      </c>
      <c r="S236" s="169">
        <v>0</v>
      </c>
      <c r="T236" s="170">
        <f>S236*H236</f>
        <v>0</v>
      </c>
      <c r="AR236" s="24" t="s">
        <v>190</v>
      </c>
      <c r="AT236" s="24" t="s">
        <v>173</v>
      </c>
      <c r="AU236" s="24" t="s">
        <v>90</v>
      </c>
      <c r="AY236" s="24" t="s">
        <v>170</v>
      </c>
      <c r="BE236" s="171">
        <f>IF(N236="základní",J236,0)</f>
        <v>165522</v>
      </c>
      <c r="BF236" s="171">
        <f>IF(N236="snížená",J236,0)</f>
        <v>0</v>
      </c>
      <c r="BG236" s="171">
        <f>IF(N236="zákl. přenesená",J236,0)</f>
        <v>0</v>
      </c>
      <c r="BH236" s="171">
        <f>IF(N236="sníž. přenesená",J236,0)</f>
        <v>0</v>
      </c>
      <c r="BI236" s="171">
        <f>IF(N236="nulová",J236,0)</f>
        <v>0</v>
      </c>
      <c r="BJ236" s="24" t="s">
        <v>87</v>
      </c>
      <c r="BK236" s="171">
        <f>ROUND(I236*H236,2)</f>
        <v>165522</v>
      </c>
      <c r="BL236" s="24" t="s">
        <v>190</v>
      </c>
      <c r="BM236" s="24" t="s">
        <v>1029</v>
      </c>
    </row>
    <row r="237" spans="2:65" s="12" customFormat="1" ht="13.5">
      <c r="B237" s="172"/>
      <c r="D237" s="173" t="s">
        <v>180</v>
      </c>
      <c r="E237" s="174" t="s">
        <v>5</v>
      </c>
      <c r="F237" s="175" t="s">
        <v>1030</v>
      </c>
      <c r="H237" s="176">
        <v>18.829999999999998</v>
      </c>
      <c r="L237" s="172"/>
      <c r="M237" s="177"/>
      <c r="N237" s="178"/>
      <c r="O237" s="178"/>
      <c r="P237" s="178"/>
      <c r="Q237" s="178"/>
      <c r="R237" s="178"/>
      <c r="S237" s="178"/>
      <c r="T237" s="179"/>
      <c r="AT237" s="174" t="s">
        <v>180</v>
      </c>
      <c r="AU237" s="174" t="s">
        <v>90</v>
      </c>
      <c r="AV237" s="12" t="s">
        <v>90</v>
      </c>
      <c r="AW237" s="12" t="s">
        <v>42</v>
      </c>
      <c r="AX237" s="12" t="s">
        <v>79</v>
      </c>
      <c r="AY237" s="174" t="s">
        <v>170</v>
      </c>
    </row>
    <row r="238" spans="2:65" s="12" customFormat="1" ht="13.5">
      <c r="B238" s="172"/>
      <c r="D238" s="173" t="s">
        <v>180</v>
      </c>
      <c r="E238" s="174" t="s">
        <v>5</v>
      </c>
      <c r="F238" s="175" t="s">
        <v>1031</v>
      </c>
      <c r="H238" s="176">
        <v>23.395</v>
      </c>
      <c r="L238" s="172"/>
      <c r="M238" s="177"/>
      <c r="N238" s="178"/>
      <c r="O238" s="178"/>
      <c r="P238" s="178"/>
      <c r="Q238" s="178"/>
      <c r="R238" s="178"/>
      <c r="S238" s="178"/>
      <c r="T238" s="179"/>
      <c r="AT238" s="174" t="s">
        <v>180</v>
      </c>
      <c r="AU238" s="174" t="s">
        <v>90</v>
      </c>
      <c r="AV238" s="12" t="s">
        <v>90</v>
      </c>
      <c r="AW238" s="12" t="s">
        <v>42</v>
      </c>
      <c r="AX238" s="12" t="s">
        <v>79</v>
      </c>
      <c r="AY238" s="174" t="s">
        <v>170</v>
      </c>
    </row>
    <row r="239" spans="2:65" s="13" customFormat="1" ht="13.5">
      <c r="B239" s="186"/>
      <c r="D239" s="173" t="s">
        <v>180</v>
      </c>
      <c r="E239" s="187" t="s">
        <v>5</v>
      </c>
      <c r="F239" s="188" t="s">
        <v>269</v>
      </c>
      <c r="H239" s="189">
        <v>42.225000000000001</v>
      </c>
      <c r="L239" s="186"/>
      <c r="M239" s="190"/>
      <c r="N239" s="191"/>
      <c r="O239" s="191"/>
      <c r="P239" s="191"/>
      <c r="Q239" s="191"/>
      <c r="R239" s="191"/>
      <c r="S239" s="191"/>
      <c r="T239" s="192"/>
      <c r="AT239" s="187" t="s">
        <v>180</v>
      </c>
      <c r="AU239" s="187" t="s">
        <v>90</v>
      </c>
      <c r="AV239" s="13" t="s">
        <v>190</v>
      </c>
      <c r="AW239" s="13" t="s">
        <v>42</v>
      </c>
      <c r="AX239" s="13" t="s">
        <v>87</v>
      </c>
      <c r="AY239" s="187" t="s">
        <v>170</v>
      </c>
    </row>
    <row r="240" spans="2:65" s="1" customFormat="1" ht="38.25" customHeight="1">
      <c r="B240" s="160"/>
      <c r="C240" s="161" t="s">
        <v>520</v>
      </c>
      <c r="D240" s="161" t="s">
        <v>173</v>
      </c>
      <c r="E240" s="162" t="s">
        <v>1032</v>
      </c>
      <c r="F240" s="163" t="s">
        <v>1033</v>
      </c>
      <c r="G240" s="164" t="s">
        <v>257</v>
      </c>
      <c r="H240" s="165">
        <v>308.87400000000002</v>
      </c>
      <c r="I240" s="166">
        <v>410</v>
      </c>
      <c r="J240" s="166">
        <f>ROUND(I240*H240,2)</f>
        <v>126638.34</v>
      </c>
      <c r="K240" s="163" t="s">
        <v>177</v>
      </c>
      <c r="L240" s="39"/>
      <c r="M240" s="167" t="s">
        <v>5</v>
      </c>
      <c r="N240" s="168" t="s">
        <v>50</v>
      </c>
      <c r="O240" s="169">
        <v>0.94</v>
      </c>
      <c r="P240" s="169">
        <f>O240*H240</f>
        <v>290.34156000000002</v>
      </c>
      <c r="Q240" s="169">
        <v>4.3200000000000001E-3</v>
      </c>
      <c r="R240" s="169">
        <f>Q240*H240</f>
        <v>1.3343356800000001</v>
      </c>
      <c r="S240" s="169">
        <v>0</v>
      </c>
      <c r="T240" s="170">
        <f>S240*H240</f>
        <v>0</v>
      </c>
      <c r="AR240" s="24" t="s">
        <v>190</v>
      </c>
      <c r="AT240" s="24" t="s">
        <v>173</v>
      </c>
      <c r="AU240" s="24" t="s">
        <v>90</v>
      </c>
      <c r="AY240" s="24" t="s">
        <v>170</v>
      </c>
      <c r="BE240" s="171">
        <f>IF(N240="základní",J240,0)</f>
        <v>126638.34</v>
      </c>
      <c r="BF240" s="171">
        <f>IF(N240="snížená",J240,0)</f>
        <v>0</v>
      </c>
      <c r="BG240" s="171">
        <f>IF(N240="zákl. přenesená",J240,0)</f>
        <v>0</v>
      </c>
      <c r="BH240" s="171">
        <f>IF(N240="sníž. přenesená",J240,0)</f>
        <v>0</v>
      </c>
      <c r="BI240" s="171">
        <f>IF(N240="nulová",J240,0)</f>
        <v>0</v>
      </c>
      <c r="BJ240" s="24" t="s">
        <v>87</v>
      </c>
      <c r="BK240" s="171">
        <f>ROUND(I240*H240,2)</f>
        <v>126638.34</v>
      </c>
      <c r="BL240" s="24" t="s">
        <v>190</v>
      </c>
      <c r="BM240" s="24" t="s">
        <v>1034</v>
      </c>
    </row>
    <row r="241" spans="2:65" s="12" customFormat="1" ht="27">
      <c r="B241" s="172"/>
      <c r="D241" s="173" t="s">
        <v>180</v>
      </c>
      <c r="E241" s="174" t="s">
        <v>5</v>
      </c>
      <c r="F241" s="175" t="s">
        <v>1010</v>
      </c>
      <c r="H241" s="176">
        <v>124.771</v>
      </c>
      <c r="L241" s="172"/>
      <c r="M241" s="177"/>
      <c r="N241" s="178"/>
      <c r="O241" s="178"/>
      <c r="P241" s="178"/>
      <c r="Q241" s="178"/>
      <c r="R241" s="178"/>
      <c r="S241" s="178"/>
      <c r="T241" s="179"/>
      <c r="AT241" s="174" t="s">
        <v>180</v>
      </c>
      <c r="AU241" s="174" t="s">
        <v>90</v>
      </c>
      <c r="AV241" s="12" t="s">
        <v>90</v>
      </c>
      <c r="AW241" s="12" t="s">
        <v>42</v>
      </c>
      <c r="AX241" s="12" t="s">
        <v>79</v>
      </c>
      <c r="AY241" s="174" t="s">
        <v>170</v>
      </c>
    </row>
    <row r="242" spans="2:65" s="12" customFormat="1" ht="13.5">
      <c r="B242" s="172"/>
      <c r="D242" s="173" t="s">
        <v>180</v>
      </c>
      <c r="E242" s="174" t="s">
        <v>5</v>
      </c>
      <c r="F242" s="175" t="s">
        <v>1011</v>
      </c>
      <c r="H242" s="176">
        <v>184.10300000000001</v>
      </c>
      <c r="L242" s="172"/>
      <c r="M242" s="177"/>
      <c r="N242" s="178"/>
      <c r="O242" s="178"/>
      <c r="P242" s="178"/>
      <c r="Q242" s="178"/>
      <c r="R242" s="178"/>
      <c r="S242" s="178"/>
      <c r="T242" s="179"/>
      <c r="AT242" s="174" t="s">
        <v>180</v>
      </c>
      <c r="AU242" s="174" t="s">
        <v>90</v>
      </c>
      <c r="AV242" s="12" t="s">
        <v>90</v>
      </c>
      <c r="AW242" s="12" t="s">
        <v>42</v>
      </c>
      <c r="AX242" s="12" t="s">
        <v>79</v>
      </c>
      <c r="AY242" s="174" t="s">
        <v>170</v>
      </c>
    </row>
    <row r="243" spans="2:65" s="13" customFormat="1" ht="13.5">
      <c r="B243" s="186"/>
      <c r="D243" s="173" t="s">
        <v>180</v>
      </c>
      <c r="E243" s="187" t="s">
        <v>5</v>
      </c>
      <c r="F243" s="188" t="s">
        <v>269</v>
      </c>
      <c r="H243" s="189">
        <v>308.87400000000002</v>
      </c>
      <c r="L243" s="186"/>
      <c r="M243" s="190"/>
      <c r="N243" s="191"/>
      <c r="O243" s="191"/>
      <c r="P243" s="191"/>
      <c r="Q243" s="191"/>
      <c r="R243" s="191"/>
      <c r="S243" s="191"/>
      <c r="T243" s="192"/>
      <c r="AT243" s="187" t="s">
        <v>180</v>
      </c>
      <c r="AU243" s="187" t="s">
        <v>90</v>
      </c>
      <c r="AV243" s="13" t="s">
        <v>190</v>
      </c>
      <c r="AW243" s="13" t="s">
        <v>42</v>
      </c>
      <c r="AX243" s="13" t="s">
        <v>87</v>
      </c>
      <c r="AY243" s="187" t="s">
        <v>170</v>
      </c>
    </row>
    <row r="244" spans="2:65" s="1" customFormat="1" ht="38.25" customHeight="1">
      <c r="B244" s="160"/>
      <c r="C244" s="161" t="s">
        <v>524</v>
      </c>
      <c r="D244" s="161" t="s">
        <v>173</v>
      </c>
      <c r="E244" s="162" t="s">
        <v>1035</v>
      </c>
      <c r="F244" s="163" t="s">
        <v>1036</v>
      </c>
      <c r="G244" s="164" t="s">
        <v>257</v>
      </c>
      <c r="H244" s="165">
        <v>308.87400000000002</v>
      </c>
      <c r="I244" s="166">
        <v>98</v>
      </c>
      <c r="J244" s="166">
        <f>ROUND(I244*H244,2)</f>
        <v>30269.65</v>
      </c>
      <c r="K244" s="163" t="s">
        <v>177</v>
      </c>
      <c r="L244" s="39"/>
      <c r="M244" s="167" t="s">
        <v>5</v>
      </c>
      <c r="N244" s="168" t="s">
        <v>50</v>
      </c>
      <c r="O244" s="169">
        <v>0.33900000000000002</v>
      </c>
      <c r="P244" s="169">
        <f>O244*H244</f>
        <v>104.70828600000002</v>
      </c>
      <c r="Q244" s="169">
        <v>0</v>
      </c>
      <c r="R244" s="169">
        <f>Q244*H244</f>
        <v>0</v>
      </c>
      <c r="S244" s="169">
        <v>0</v>
      </c>
      <c r="T244" s="170">
        <f>S244*H244</f>
        <v>0</v>
      </c>
      <c r="AR244" s="24" t="s">
        <v>190</v>
      </c>
      <c r="AT244" s="24" t="s">
        <v>173</v>
      </c>
      <c r="AU244" s="24" t="s">
        <v>90</v>
      </c>
      <c r="AY244" s="24" t="s">
        <v>170</v>
      </c>
      <c r="BE244" s="171">
        <f>IF(N244="základní",J244,0)</f>
        <v>30269.65</v>
      </c>
      <c r="BF244" s="171">
        <f>IF(N244="snížená",J244,0)</f>
        <v>0</v>
      </c>
      <c r="BG244" s="171">
        <f>IF(N244="zákl. přenesená",J244,0)</f>
        <v>0</v>
      </c>
      <c r="BH244" s="171">
        <f>IF(N244="sníž. přenesená",J244,0)</f>
        <v>0</v>
      </c>
      <c r="BI244" s="171">
        <f>IF(N244="nulová",J244,0)</f>
        <v>0</v>
      </c>
      <c r="BJ244" s="24" t="s">
        <v>87</v>
      </c>
      <c r="BK244" s="171">
        <f>ROUND(I244*H244,2)</f>
        <v>30269.65</v>
      </c>
      <c r="BL244" s="24" t="s">
        <v>190</v>
      </c>
      <c r="BM244" s="24" t="s">
        <v>1037</v>
      </c>
    </row>
    <row r="245" spans="2:65" s="12" customFormat="1" ht="27">
      <c r="B245" s="172"/>
      <c r="D245" s="173" t="s">
        <v>180</v>
      </c>
      <c r="E245" s="174" t="s">
        <v>5</v>
      </c>
      <c r="F245" s="175" t="s">
        <v>1010</v>
      </c>
      <c r="H245" s="176">
        <v>124.771</v>
      </c>
      <c r="L245" s="172"/>
      <c r="M245" s="177"/>
      <c r="N245" s="178"/>
      <c r="O245" s="178"/>
      <c r="P245" s="178"/>
      <c r="Q245" s="178"/>
      <c r="R245" s="178"/>
      <c r="S245" s="178"/>
      <c r="T245" s="179"/>
      <c r="AT245" s="174" t="s">
        <v>180</v>
      </c>
      <c r="AU245" s="174" t="s">
        <v>90</v>
      </c>
      <c r="AV245" s="12" t="s">
        <v>90</v>
      </c>
      <c r="AW245" s="12" t="s">
        <v>42</v>
      </c>
      <c r="AX245" s="12" t="s">
        <v>79</v>
      </c>
      <c r="AY245" s="174" t="s">
        <v>170</v>
      </c>
    </row>
    <row r="246" spans="2:65" s="12" customFormat="1" ht="13.5">
      <c r="B246" s="172"/>
      <c r="D246" s="173" t="s">
        <v>180</v>
      </c>
      <c r="E246" s="174" t="s">
        <v>5</v>
      </c>
      <c r="F246" s="175" t="s">
        <v>1011</v>
      </c>
      <c r="H246" s="176">
        <v>184.10300000000001</v>
      </c>
      <c r="L246" s="172"/>
      <c r="M246" s="177"/>
      <c r="N246" s="178"/>
      <c r="O246" s="178"/>
      <c r="P246" s="178"/>
      <c r="Q246" s="178"/>
      <c r="R246" s="178"/>
      <c r="S246" s="178"/>
      <c r="T246" s="179"/>
      <c r="AT246" s="174" t="s">
        <v>180</v>
      </c>
      <c r="AU246" s="174" t="s">
        <v>90</v>
      </c>
      <c r="AV246" s="12" t="s">
        <v>90</v>
      </c>
      <c r="AW246" s="12" t="s">
        <v>42</v>
      </c>
      <c r="AX246" s="12" t="s">
        <v>79</v>
      </c>
      <c r="AY246" s="174" t="s">
        <v>170</v>
      </c>
    </row>
    <row r="247" spans="2:65" s="13" customFormat="1" ht="13.5">
      <c r="B247" s="186"/>
      <c r="D247" s="173" t="s">
        <v>180</v>
      </c>
      <c r="E247" s="187" t="s">
        <v>5</v>
      </c>
      <c r="F247" s="188" t="s">
        <v>269</v>
      </c>
      <c r="H247" s="189">
        <v>308.87400000000002</v>
      </c>
      <c r="L247" s="186"/>
      <c r="M247" s="190"/>
      <c r="N247" s="191"/>
      <c r="O247" s="191"/>
      <c r="P247" s="191"/>
      <c r="Q247" s="191"/>
      <c r="R247" s="191"/>
      <c r="S247" s="191"/>
      <c r="T247" s="192"/>
      <c r="AT247" s="187" t="s">
        <v>180</v>
      </c>
      <c r="AU247" s="187" t="s">
        <v>90</v>
      </c>
      <c r="AV247" s="13" t="s">
        <v>190</v>
      </c>
      <c r="AW247" s="13" t="s">
        <v>42</v>
      </c>
      <c r="AX247" s="13" t="s">
        <v>87</v>
      </c>
      <c r="AY247" s="187" t="s">
        <v>170</v>
      </c>
    </row>
    <row r="248" spans="2:65" s="1" customFormat="1" ht="25.5" customHeight="1">
      <c r="B248" s="160"/>
      <c r="C248" s="161" t="s">
        <v>528</v>
      </c>
      <c r="D248" s="161" t="s">
        <v>173</v>
      </c>
      <c r="E248" s="162" t="s">
        <v>1038</v>
      </c>
      <c r="F248" s="163" t="s">
        <v>1039</v>
      </c>
      <c r="G248" s="164" t="s">
        <v>422</v>
      </c>
      <c r="H248" s="165">
        <v>4.3</v>
      </c>
      <c r="I248" s="166">
        <v>38400</v>
      </c>
      <c r="J248" s="166">
        <f>ROUND(I248*H248,2)</f>
        <v>165120</v>
      </c>
      <c r="K248" s="163" t="s">
        <v>177</v>
      </c>
      <c r="L248" s="39"/>
      <c r="M248" s="167" t="s">
        <v>5</v>
      </c>
      <c r="N248" s="168" t="s">
        <v>50</v>
      </c>
      <c r="O248" s="169">
        <v>34.987000000000002</v>
      </c>
      <c r="P248" s="169">
        <f>O248*H248</f>
        <v>150.44409999999999</v>
      </c>
      <c r="Q248" s="169">
        <v>1.10951</v>
      </c>
      <c r="R248" s="169">
        <f>Q248*H248</f>
        <v>4.7708930000000001</v>
      </c>
      <c r="S248" s="169">
        <v>0</v>
      </c>
      <c r="T248" s="170">
        <f>S248*H248</f>
        <v>0</v>
      </c>
      <c r="AR248" s="24" t="s">
        <v>190</v>
      </c>
      <c r="AT248" s="24" t="s">
        <v>173</v>
      </c>
      <c r="AU248" s="24" t="s">
        <v>90</v>
      </c>
      <c r="AY248" s="24" t="s">
        <v>170</v>
      </c>
      <c r="BE248" s="171">
        <f>IF(N248="základní",J248,0)</f>
        <v>165120</v>
      </c>
      <c r="BF248" s="171">
        <f>IF(N248="snížená",J248,0)</f>
        <v>0</v>
      </c>
      <c r="BG248" s="171">
        <f>IF(N248="zákl. přenesená",J248,0)</f>
        <v>0</v>
      </c>
      <c r="BH248" s="171">
        <f>IF(N248="sníž. přenesená",J248,0)</f>
        <v>0</v>
      </c>
      <c r="BI248" s="171">
        <f>IF(N248="nulová",J248,0)</f>
        <v>0</v>
      </c>
      <c r="BJ248" s="24" t="s">
        <v>87</v>
      </c>
      <c r="BK248" s="171">
        <f>ROUND(I248*H248,2)</f>
        <v>165120</v>
      </c>
      <c r="BL248" s="24" t="s">
        <v>190</v>
      </c>
      <c r="BM248" s="24" t="s">
        <v>1040</v>
      </c>
    </row>
    <row r="249" spans="2:65" s="12" customFormat="1" ht="13.5">
      <c r="B249" s="172"/>
      <c r="D249" s="173" t="s">
        <v>180</v>
      </c>
      <c r="E249" s="174" t="s">
        <v>5</v>
      </c>
      <c r="F249" s="175" t="s">
        <v>1041</v>
      </c>
      <c r="H249" s="176">
        <v>4.3</v>
      </c>
      <c r="L249" s="172"/>
      <c r="M249" s="177"/>
      <c r="N249" s="178"/>
      <c r="O249" s="178"/>
      <c r="P249" s="178"/>
      <c r="Q249" s="178"/>
      <c r="R249" s="178"/>
      <c r="S249" s="178"/>
      <c r="T249" s="179"/>
      <c r="AT249" s="174" t="s">
        <v>180</v>
      </c>
      <c r="AU249" s="174" t="s">
        <v>90</v>
      </c>
      <c r="AV249" s="12" t="s">
        <v>90</v>
      </c>
      <c r="AW249" s="12" t="s">
        <v>42</v>
      </c>
      <c r="AX249" s="12" t="s">
        <v>87</v>
      </c>
      <c r="AY249" s="174" t="s">
        <v>170</v>
      </c>
    </row>
    <row r="250" spans="2:65" s="11" customFormat="1" ht="29.85" customHeight="1">
      <c r="B250" s="148"/>
      <c r="D250" s="149" t="s">
        <v>78</v>
      </c>
      <c r="E250" s="158" t="s">
        <v>190</v>
      </c>
      <c r="F250" s="158" t="s">
        <v>478</v>
      </c>
      <c r="J250" s="159">
        <f>BK250</f>
        <v>113995.35999999999</v>
      </c>
      <c r="L250" s="148"/>
      <c r="M250" s="152"/>
      <c r="N250" s="153"/>
      <c r="O250" s="153"/>
      <c r="P250" s="154">
        <f>SUM(P251:P288)</f>
        <v>78.918334000000002</v>
      </c>
      <c r="Q250" s="153"/>
      <c r="R250" s="154">
        <f>SUM(R251:R288)</f>
        <v>17.568228920000003</v>
      </c>
      <c r="S250" s="153"/>
      <c r="T250" s="155">
        <f>SUM(T251:T288)</f>
        <v>0</v>
      </c>
      <c r="AR250" s="149" t="s">
        <v>87</v>
      </c>
      <c r="AT250" s="156" t="s">
        <v>78</v>
      </c>
      <c r="AU250" s="156" t="s">
        <v>87</v>
      </c>
      <c r="AY250" s="149" t="s">
        <v>170</v>
      </c>
      <c r="BK250" s="157">
        <f>SUM(BK251:BK288)</f>
        <v>113995.35999999999</v>
      </c>
    </row>
    <row r="251" spans="2:65" s="1" customFormat="1" ht="38.25" customHeight="1">
      <c r="B251" s="160"/>
      <c r="C251" s="161" t="s">
        <v>532</v>
      </c>
      <c r="D251" s="161" t="s">
        <v>173</v>
      </c>
      <c r="E251" s="162" t="s">
        <v>1042</v>
      </c>
      <c r="F251" s="163" t="s">
        <v>1043</v>
      </c>
      <c r="G251" s="164" t="s">
        <v>305</v>
      </c>
      <c r="H251" s="165">
        <v>2.8170000000000002</v>
      </c>
      <c r="I251" s="166">
        <v>2900</v>
      </c>
      <c r="J251" s="166">
        <f>ROUND(I251*H251,2)</f>
        <v>8169.3</v>
      </c>
      <c r="K251" s="163" t="s">
        <v>177</v>
      </c>
      <c r="L251" s="39"/>
      <c r="M251" s="167" t="s">
        <v>5</v>
      </c>
      <c r="N251" s="168" t="s">
        <v>50</v>
      </c>
      <c r="O251" s="169">
        <v>1.224</v>
      </c>
      <c r="P251" s="169">
        <f>O251*H251</f>
        <v>3.4480080000000002</v>
      </c>
      <c r="Q251" s="169">
        <v>2.45343</v>
      </c>
      <c r="R251" s="169">
        <f>Q251*H251</f>
        <v>6.9113123100000005</v>
      </c>
      <c r="S251" s="169">
        <v>0</v>
      </c>
      <c r="T251" s="170">
        <f>S251*H251</f>
        <v>0</v>
      </c>
      <c r="AR251" s="24" t="s">
        <v>190</v>
      </c>
      <c r="AT251" s="24" t="s">
        <v>173</v>
      </c>
      <c r="AU251" s="24" t="s">
        <v>90</v>
      </c>
      <c r="AY251" s="24" t="s">
        <v>170</v>
      </c>
      <c r="BE251" s="171">
        <f>IF(N251="základní",J251,0)</f>
        <v>8169.3</v>
      </c>
      <c r="BF251" s="171">
        <f>IF(N251="snížená",J251,0)</f>
        <v>0</v>
      </c>
      <c r="BG251" s="171">
        <f>IF(N251="zákl. přenesená",J251,0)</f>
        <v>0</v>
      </c>
      <c r="BH251" s="171">
        <f>IF(N251="sníž. přenesená",J251,0)</f>
        <v>0</v>
      </c>
      <c r="BI251" s="171">
        <f>IF(N251="nulová",J251,0)</f>
        <v>0</v>
      </c>
      <c r="BJ251" s="24" t="s">
        <v>87</v>
      </c>
      <c r="BK251" s="171">
        <f>ROUND(I251*H251,2)</f>
        <v>8169.3</v>
      </c>
      <c r="BL251" s="24" t="s">
        <v>190</v>
      </c>
      <c r="BM251" s="24" t="s">
        <v>1044</v>
      </c>
    </row>
    <row r="252" spans="2:65" s="12" customFormat="1" ht="13.5">
      <c r="B252" s="172"/>
      <c r="D252" s="173" t="s">
        <v>180</v>
      </c>
      <c r="E252" s="174" t="s">
        <v>5</v>
      </c>
      <c r="F252" s="175" t="s">
        <v>1045</v>
      </c>
      <c r="H252" s="176">
        <v>2.8170000000000002</v>
      </c>
      <c r="L252" s="172"/>
      <c r="M252" s="177"/>
      <c r="N252" s="178"/>
      <c r="O252" s="178"/>
      <c r="P252" s="178"/>
      <c r="Q252" s="178"/>
      <c r="R252" s="178"/>
      <c r="S252" s="178"/>
      <c r="T252" s="179"/>
      <c r="AT252" s="174" t="s">
        <v>180</v>
      </c>
      <c r="AU252" s="174" t="s">
        <v>90</v>
      </c>
      <c r="AV252" s="12" t="s">
        <v>90</v>
      </c>
      <c r="AW252" s="12" t="s">
        <v>42</v>
      </c>
      <c r="AX252" s="12" t="s">
        <v>87</v>
      </c>
      <c r="AY252" s="174" t="s">
        <v>170</v>
      </c>
    </row>
    <row r="253" spans="2:65" s="1" customFormat="1" ht="25.5" customHeight="1">
      <c r="B253" s="160"/>
      <c r="C253" s="161" t="s">
        <v>536</v>
      </c>
      <c r="D253" s="161" t="s">
        <v>173</v>
      </c>
      <c r="E253" s="162" t="s">
        <v>1046</v>
      </c>
      <c r="F253" s="163" t="s">
        <v>1047</v>
      </c>
      <c r="G253" s="164" t="s">
        <v>257</v>
      </c>
      <c r="H253" s="165">
        <v>21.67</v>
      </c>
      <c r="I253" s="166">
        <v>145</v>
      </c>
      <c r="J253" s="166">
        <f>ROUND(I253*H253,2)</f>
        <v>3142.15</v>
      </c>
      <c r="K253" s="163" t="s">
        <v>177</v>
      </c>
      <c r="L253" s="39"/>
      <c r="M253" s="167" t="s">
        <v>5</v>
      </c>
      <c r="N253" s="168" t="s">
        <v>50</v>
      </c>
      <c r="O253" s="169">
        <v>0.2</v>
      </c>
      <c r="P253" s="169">
        <f>O253*H253</f>
        <v>4.3340000000000005</v>
      </c>
      <c r="Q253" s="169">
        <v>8.8000000000000003E-4</v>
      </c>
      <c r="R253" s="169">
        <f>Q253*H253</f>
        <v>1.9069600000000003E-2</v>
      </c>
      <c r="S253" s="169">
        <v>0</v>
      </c>
      <c r="T253" s="170">
        <f>S253*H253</f>
        <v>0</v>
      </c>
      <c r="AR253" s="24" t="s">
        <v>190</v>
      </c>
      <c r="AT253" s="24" t="s">
        <v>173</v>
      </c>
      <c r="AU253" s="24" t="s">
        <v>90</v>
      </c>
      <c r="AY253" s="24" t="s">
        <v>170</v>
      </c>
      <c r="BE253" s="171">
        <f>IF(N253="základní",J253,0)</f>
        <v>3142.15</v>
      </c>
      <c r="BF253" s="171">
        <f>IF(N253="snížená",J253,0)</f>
        <v>0</v>
      </c>
      <c r="BG253" s="171">
        <f>IF(N253="zákl. přenesená",J253,0)</f>
        <v>0</v>
      </c>
      <c r="BH253" s="171">
        <f>IF(N253="sníž. přenesená",J253,0)</f>
        <v>0</v>
      </c>
      <c r="BI253" s="171">
        <f>IF(N253="nulová",J253,0)</f>
        <v>0</v>
      </c>
      <c r="BJ253" s="24" t="s">
        <v>87</v>
      </c>
      <c r="BK253" s="171">
        <f>ROUND(I253*H253,2)</f>
        <v>3142.15</v>
      </c>
      <c r="BL253" s="24" t="s">
        <v>190</v>
      </c>
      <c r="BM253" s="24" t="s">
        <v>1048</v>
      </c>
    </row>
    <row r="254" spans="2:65" s="12" customFormat="1" ht="13.5">
      <c r="B254" s="172"/>
      <c r="D254" s="173" t="s">
        <v>180</v>
      </c>
      <c r="E254" s="174" t="s">
        <v>5</v>
      </c>
      <c r="F254" s="175" t="s">
        <v>1049</v>
      </c>
      <c r="H254" s="176">
        <v>21.67</v>
      </c>
      <c r="L254" s="172"/>
      <c r="M254" s="177"/>
      <c r="N254" s="178"/>
      <c r="O254" s="178"/>
      <c r="P254" s="178"/>
      <c r="Q254" s="178"/>
      <c r="R254" s="178"/>
      <c r="S254" s="178"/>
      <c r="T254" s="179"/>
      <c r="AT254" s="174" t="s">
        <v>180</v>
      </c>
      <c r="AU254" s="174" t="s">
        <v>90</v>
      </c>
      <c r="AV254" s="12" t="s">
        <v>90</v>
      </c>
      <c r="AW254" s="12" t="s">
        <v>42</v>
      </c>
      <c r="AX254" s="12" t="s">
        <v>87</v>
      </c>
      <c r="AY254" s="174" t="s">
        <v>170</v>
      </c>
    </row>
    <row r="255" spans="2:65" s="1" customFormat="1" ht="25.5" customHeight="1">
      <c r="B255" s="160"/>
      <c r="C255" s="161" t="s">
        <v>540</v>
      </c>
      <c r="D255" s="161" t="s">
        <v>173</v>
      </c>
      <c r="E255" s="162" t="s">
        <v>1050</v>
      </c>
      <c r="F255" s="163" t="s">
        <v>1051</v>
      </c>
      <c r="G255" s="164" t="s">
        <v>257</v>
      </c>
      <c r="H255" s="165">
        <v>21.67</v>
      </c>
      <c r="I255" s="166">
        <v>43.7</v>
      </c>
      <c r="J255" s="166">
        <f>ROUND(I255*H255,2)</f>
        <v>946.98</v>
      </c>
      <c r="K255" s="163" t="s">
        <v>177</v>
      </c>
      <c r="L255" s="39"/>
      <c r="M255" s="167" t="s">
        <v>5</v>
      </c>
      <c r="N255" s="168" t="s">
        <v>50</v>
      </c>
      <c r="O255" s="169">
        <v>0.105</v>
      </c>
      <c r="P255" s="169">
        <f>O255*H255</f>
        <v>2.27535</v>
      </c>
      <c r="Q255" s="169">
        <v>0</v>
      </c>
      <c r="R255" s="169">
        <f>Q255*H255</f>
        <v>0</v>
      </c>
      <c r="S255" s="169">
        <v>0</v>
      </c>
      <c r="T255" s="170">
        <f>S255*H255</f>
        <v>0</v>
      </c>
      <c r="AR255" s="24" t="s">
        <v>190</v>
      </c>
      <c r="AT255" s="24" t="s">
        <v>173</v>
      </c>
      <c r="AU255" s="24" t="s">
        <v>90</v>
      </c>
      <c r="AY255" s="24" t="s">
        <v>170</v>
      </c>
      <c r="BE255" s="171">
        <f>IF(N255="základní",J255,0)</f>
        <v>946.98</v>
      </c>
      <c r="BF255" s="171">
        <f>IF(N255="snížená",J255,0)</f>
        <v>0</v>
      </c>
      <c r="BG255" s="171">
        <f>IF(N255="zákl. přenesená",J255,0)</f>
        <v>0</v>
      </c>
      <c r="BH255" s="171">
        <f>IF(N255="sníž. přenesená",J255,0)</f>
        <v>0</v>
      </c>
      <c r="BI255" s="171">
        <f>IF(N255="nulová",J255,0)</f>
        <v>0</v>
      </c>
      <c r="BJ255" s="24" t="s">
        <v>87</v>
      </c>
      <c r="BK255" s="171">
        <f>ROUND(I255*H255,2)</f>
        <v>946.98</v>
      </c>
      <c r="BL255" s="24" t="s">
        <v>190</v>
      </c>
      <c r="BM255" s="24" t="s">
        <v>1052</v>
      </c>
    </row>
    <row r="256" spans="2:65" s="12" customFormat="1" ht="13.5">
      <c r="B256" s="172"/>
      <c r="D256" s="173" t="s">
        <v>180</v>
      </c>
      <c r="E256" s="174" t="s">
        <v>5</v>
      </c>
      <c r="F256" s="175" t="s">
        <v>1049</v>
      </c>
      <c r="H256" s="176">
        <v>21.67</v>
      </c>
      <c r="L256" s="172"/>
      <c r="M256" s="177"/>
      <c r="N256" s="178"/>
      <c r="O256" s="178"/>
      <c r="P256" s="178"/>
      <c r="Q256" s="178"/>
      <c r="R256" s="178"/>
      <c r="S256" s="178"/>
      <c r="T256" s="179"/>
      <c r="AT256" s="174" t="s">
        <v>180</v>
      </c>
      <c r="AU256" s="174" t="s">
        <v>90</v>
      </c>
      <c r="AV256" s="12" t="s">
        <v>90</v>
      </c>
      <c r="AW256" s="12" t="s">
        <v>42</v>
      </c>
      <c r="AX256" s="12" t="s">
        <v>87</v>
      </c>
      <c r="AY256" s="174" t="s">
        <v>170</v>
      </c>
    </row>
    <row r="257" spans="2:65" s="1" customFormat="1" ht="63.75" customHeight="1">
      <c r="B257" s="160"/>
      <c r="C257" s="161" t="s">
        <v>544</v>
      </c>
      <c r="D257" s="161" t="s">
        <v>173</v>
      </c>
      <c r="E257" s="162" t="s">
        <v>1053</v>
      </c>
      <c r="F257" s="163" t="s">
        <v>1054</v>
      </c>
      <c r="G257" s="164" t="s">
        <v>422</v>
      </c>
      <c r="H257" s="165">
        <v>0.26</v>
      </c>
      <c r="I257" s="166">
        <v>38900</v>
      </c>
      <c r="J257" s="166">
        <f>ROUND(I257*H257,2)</f>
        <v>10114</v>
      </c>
      <c r="K257" s="163" t="s">
        <v>177</v>
      </c>
      <c r="L257" s="39"/>
      <c r="M257" s="167" t="s">
        <v>5</v>
      </c>
      <c r="N257" s="168" t="s">
        <v>50</v>
      </c>
      <c r="O257" s="169">
        <v>38.118000000000002</v>
      </c>
      <c r="P257" s="169">
        <f>O257*H257</f>
        <v>9.910680000000001</v>
      </c>
      <c r="Q257" s="169">
        <v>1.0551600000000001</v>
      </c>
      <c r="R257" s="169">
        <f>Q257*H257</f>
        <v>0.27434160000000002</v>
      </c>
      <c r="S257" s="169">
        <v>0</v>
      </c>
      <c r="T257" s="170">
        <f>S257*H257</f>
        <v>0</v>
      </c>
      <c r="AR257" s="24" t="s">
        <v>190</v>
      </c>
      <c r="AT257" s="24" t="s">
        <v>173</v>
      </c>
      <c r="AU257" s="24" t="s">
        <v>90</v>
      </c>
      <c r="AY257" s="24" t="s">
        <v>170</v>
      </c>
      <c r="BE257" s="171">
        <f>IF(N257="základní",J257,0)</f>
        <v>10114</v>
      </c>
      <c r="BF257" s="171">
        <f>IF(N257="snížená",J257,0)</f>
        <v>0</v>
      </c>
      <c r="BG257" s="171">
        <f>IF(N257="zákl. přenesená",J257,0)</f>
        <v>0</v>
      </c>
      <c r="BH257" s="171">
        <f>IF(N257="sníž. přenesená",J257,0)</f>
        <v>0</v>
      </c>
      <c r="BI257" s="171">
        <f>IF(N257="nulová",J257,0)</f>
        <v>0</v>
      </c>
      <c r="BJ257" s="24" t="s">
        <v>87</v>
      </c>
      <c r="BK257" s="171">
        <f>ROUND(I257*H257,2)</f>
        <v>10114</v>
      </c>
      <c r="BL257" s="24" t="s">
        <v>190</v>
      </c>
      <c r="BM257" s="24" t="s">
        <v>1055</v>
      </c>
    </row>
    <row r="258" spans="2:65" s="12" customFormat="1" ht="13.5">
      <c r="B258" s="172"/>
      <c r="D258" s="173" t="s">
        <v>180</v>
      </c>
      <c r="E258" s="174" t="s">
        <v>5</v>
      </c>
      <c r="F258" s="175" t="s">
        <v>1056</v>
      </c>
      <c r="H258" s="176">
        <v>0.26</v>
      </c>
      <c r="L258" s="172"/>
      <c r="M258" s="177"/>
      <c r="N258" s="178"/>
      <c r="O258" s="178"/>
      <c r="P258" s="178"/>
      <c r="Q258" s="178"/>
      <c r="R258" s="178"/>
      <c r="S258" s="178"/>
      <c r="T258" s="179"/>
      <c r="AT258" s="174" t="s">
        <v>180</v>
      </c>
      <c r="AU258" s="174" t="s">
        <v>90</v>
      </c>
      <c r="AV258" s="12" t="s">
        <v>90</v>
      </c>
      <c r="AW258" s="12" t="s">
        <v>42</v>
      </c>
      <c r="AX258" s="12" t="s">
        <v>87</v>
      </c>
      <c r="AY258" s="174" t="s">
        <v>170</v>
      </c>
    </row>
    <row r="259" spans="2:65" s="1" customFormat="1" ht="38.25" customHeight="1">
      <c r="B259" s="160"/>
      <c r="C259" s="161" t="s">
        <v>549</v>
      </c>
      <c r="D259" s="161" t="s">
        <v>173</v>
      </c>
      <c r="E259" s="162" t="s">
        <v>1057</v>
      </c>
      <c r="F259" s="163" t="s">
        <v>1058</v>
      </c>
      <c r="G259" s="164" t="s">
        <v>282</v>
      </c>
      <c r="H259" s="165">
        <v>30.9</v>
      </c>
      <c r="I259" s="166">
        <v>241</v>
      </c>
      <c r="J259" s="166">
        <f>ROUND(I259*H259,2)</f>
        <v>7446.9</v>
      </c>
      <c r="K259" s="163" t="s">
        <v>177</v>
      </c>
      <c r="L259" s="39"/>
      <c r="M259" s="167" t="s">
        <v>5</v>
      </c>
      <c r="N259" s="168" t="s">
        <v>50</v>
      </c>
      <c r="O259" s="169">
        <v>0.307</v>
      </c>
      <c r="P259" s="169">
        <f>O259*H259</f>
        <v>9.4863</v>
      </c>
      <c r="Q259" s="169">
        <v>2.257E-2</v>
      </c>
      <c r="R259" s="169">
        <f>Q259*H259</f>
        <v>0.69741299999999995</v>
      </c>
      <c r="S259" s="169">
        <v>0</v>
      </c>
      <c r="T259" s="170">
        <f>S259*H259</f>
        <v>0</v>
      </c>
      <c r="AR259" s="24" t="s">
        <v>190</v>
      </c>
      <c r="AT259" s="24" t="s">
        <v>173</v>
      </c>
      <c r="AU259" s="24" t="s">
        <v>90</v>
      </c>
      <c r="AY259" s="24" t="s">
        <v>170</v>
      </c>
      <c r="BE259" s="171">
        <f>IF(N259="základní",J259,0)</f>
        <v>7446.9</v>
      </c>
      <c r="BF259" s="171">
        <f>IF(N259="snížená",J259,0)</f>
        <v>0</v>
      </c>
      <c r="BG259" s="171">
        <f>IF(N259="zákl. přenesená",J259,0)</f>
        <v>0</v>
      </c>
      <c r="BH259" s="171">
        <f>IF(N259="sníž. přenesená",J259,0)</f>
        <v>0</v>
      </c>
      <c r="BI259" s="171">
        <f>IF(N259="nulová",J259,0)</f>
        <v>0</v>
      </c>
      <c r="BJ259" s="24" t="s">
        <v>87</v>
      </c>
      <c r="BK259" s="171">
        <f>ROUND(I259*H259,2)</f>
        <v>7446.9</v>
      </c>
      <c r="BL259" s="24" t="s">
        <v>190</v>
      </c>
      <c r="BM259" s="24" t="s">
        <v>1059</v>
      </c>
    </row>
    <row r="260" spans="2:65" s="12" customFormat="1" ht="13.5">
      <c r="B260" s="172"/>
      <c r="D260" s="173" t="s">
        <v>180</v>
      </c>
      <c r="E260" s="174" t="s">
        <v>5</v>
      </c>
      <c r="F260" s="175" t="s">
        <v>1060</v>
      </c>
      <c r="H260" s="176">
        <v>30.9</v>
      </c>
      <c r="L260" s="172"/>
      <c r="M260" s="177"/>
      <c r="N260" s="178"/>
      <c r="O260" s="178"/>
      <c r="P260" s="178"/>
      <c r="Q260" s="178"/>
      <c r="R260" s="178"/>
      <c r="S260" s="178"/>
      <c r="T260" s="179"/>
      <c r="AT260" s="174" t="s">
        <v>180</v>
      </c>
      <c r="AU260" s="174" t="s">
        <v>90</v>
      </c>
      <c r="AV260" s="12" t="s">
        <v>90</v>
      </c>
      <c r="AW260" s="12" t="s">
        <v>42</v>
      </c>
      <c r="AX260" s="12" t="s">
        <v>87</v>
      </c>
      <c r="AY260" s="174" t="s">
        <v>170</v>
      </c>
    </row>
    <row r="261" spans="2:65" s="1" customFormat="1" ht="16.5" customHeight="1">
      <c r="B261" s="160"/>
      <c r="C261" s="161" t="s">
        <v>553</v>
      </c>
      <c r="D261" s="161" t="s">
        <v>173</v>
      </c>
      <c r="E261" s="162" t="s">
        <v>1061</v>
      </c>
      <c r="F261" s="163" t="s">
        <v>1062</v>
      </c>
      <c r="G261" s="164" t="s">
        <v>305</v>
      </c>
      <c r="H261" s="165">
        <v>2.7130000000000001</v>
      </c>
      <c r="I261" s="166">
        <v>2800</v>
      </c>
      <c r="J261" s="166">
        <f>ROUND(I261*H261,2)</f>
        <v>7596.4</v>
      </c>
      <c r="K261" s="163" t="s">
        <v>177</v>
      </c>
      <c r="L261" s="39"/>
      <c r="M261" s="167" t="s">
        <v>5</v>
      </c>
      <c r="N261" s="168" t="s">
        <v>50</v>
      </c>
      <c r="O261" s="169">
        <v>1.448</v>
      </c>
      <c r="P261" s="169">
        <f>O261*H261</f>
        <v>3.9284240000000001</v>
      </c>
      <c r="Q261" s="169">
        <v>2.2564500000000001</v>
      </c>
      <c r="R261" s="169">
        <f>Q261*H261</f>
        <v>6.1217488500000004</v>
      </c>
      <c r="S261" s="169">
        <v>0</v>
      </c>
      <c r="T261" s="170">
        <f>S261*H261</f>
        <v>0</v>
      </c>
      <c r="AR261" s="24" t="s">
        <v>190</v>
      </c>
      <c r="AT261" s="24" t="s">
        <v>173</v>
      </c>
      <c r="AU261" s="24" t="s">
        <v>90</v>
      </c>
      <c r="AY261" s="24" t="s">
        <v>170</v>
      </c>
      <c r="BE261" s="171">
        <f>IF(N261="základní",J261,0)</f>
        <v>7596.4</v>
      </c>
      <c r="BF261" s="171">
        <f>IF(N261="snížená",J261,0)</f>
        <v>0</v>
      </c>
      <c r="BG261" s="171">
        <f>IF(N261="zákl. přenesená",J261,0)</f>
        <v>0</v>
      </c>
      <c r="BH261" s="171">
        <f>IF(N261="sníž. přenesená",J261,0)</f>
        <v>0</v>
      </c>
      <c r="BI261" s="171">
        <f>IF(N261="nulová",J261,0)</f>
        <v>0</v>
      </c>
      <c r="BJ261" s="24" t="s">
        <v>87</v>
      </c>
      <c r="BK261" s="171">
        <f>ROUND(I261*H261,2)</f>
        <v>7596.4</v>
      </c>
      <c r="BL261" s="24" t="s">
        <v>190</v>
      </c>
      <c r="BM261" s="24" t="s">
        <v>1063</v>
      </c>
    </row>
    <row r="262" spans="2:65" s="12" customFormat="1" ht="13.5">
      <c r="B262" s="172"/>
      <c r="D262" s="173" t="s">
        <v>180</v>
      </c>
      <c r="E262" s="174" t="s">
        <v>5</v>
      </c>
      <c r="F262" s="175" t="s">
        <v>1064</v>
      </c>
      <c r="H262" s="176">
        <v>1.978</v>
      </c>
      <c r="L262" s="172"/>
      <c r="M262" s="177"/>
      <c r="N262" s="178"/>
      <c r="O262" s="178"/>
      <c r="P262" s="178"/>
      <c r="Q262" s="178"/>
      <c r="R262" s="178"/>
      <c r="S262" s="178"/>
      <c r="T262" s="179"/>
      <c r="AT262" s="174" t="s">
        <v>180</v>
      </c>
      <c r="AU262" s="174" t="s">
        <v>90</v>
      </c>
      <c r="AV262" s="12" t="s">
        <v>90</v>
      </c>
      <c r="AW262" s="12" t="s">
        <v>42</v>
      </c>
      <c r="AX262" s="12" t="s">
        <v>79</v>
      </c>
      <c r="AY262" s="174" t="s">
        <v>170</v>
      </c>
    </row>
    <row r="263" spans="2:65" s="12" customFormat="1" ht="13.5">
      <c r="B263" s="172"/>
      <c r="D263" s="173" t="s">
        <v>180</v>
      </c>
      <c r="E263" s="174" t="s">
        <v>5</v>
      </c>
      <c r="F263" s="175" t="s">
        <v>1065</v>
      </c>
      <c r="H263" s="176">
        <v>0.73499999999999999</v>
      </c>
      <c r="L263" s="172"/>
      <c r="M263" s="177"/>
      <c r="N263" s="178"/>
      <c r="O263" s="178"/>
      <c r="P263" s="178"/>
      <c r="Q263" s="178"/>
      <c r="R263" s="178"/>
      <c r="S263" s="178"/>
      <c r="T263" s="179"/>
      <c r="AT263" s="174" t="s">
        <v>180</v>
      </c>
      <c r="AU263" s="174" t="s">
        <v>90</v>
      </c>
      <c r="AV263" s="12" t="s">
        <v>90</v>
      </c>
      <c r="AW263" s="12" t="s">
        <v>42</v>
      </c>
      <c r="AX263" s="12" t="s">
        <v>79</v>
      </c>
      <c r="AY263" s="174" t="s">
        <v>170</v>
      </c>
    </row>
    <row r="264" spans="2:65" s="13" customFormat="1" ht="13.5">
      <c r="B264" s="186"/>
      <c r="D264" s="173" t="s">
        <v>180</v>
      </c>
      <c r="E264" s="187" t="s">
        <v>5</v>
      </c>
      <c r="F264" s="188" t="s">
        <v>269</v>
      </c>
      <c r="H264" s="189">
        <v>2.7130000000000001</v>
      </c>
      <c r="L264" s="186"/>
      <c r="M264" s="190"/>
      <c r="N264" s="191"/>
      <c r="O264" s="191"/>
      <c r="P264" s="191"/>
      <c r="Q264" s="191"/>
      <c r="R264" s="191"/>
      <c r="S264" s="191"/>
      <c r="T264" s="192"/>
      <c r="AT264" s="187" t="s">
        <v>180</v>
      </c>
      <c r="AU264" s="187" t="s">
        <v>90</v>
      </c>
      <c r="AV264" s="13" t="s">
        <v>190</v>
      </c>
      <c r="AW264" s="13" t="s">
        <v>42</v>
      </c>
      <c r="AX264" s="13" t="s">
        <v>87</v>
      </c>
      <c r="AY264" s="187" t="s">
        <v>170</v>
      </c>
    </row>
    <row r="265" spans="2:65" s="1" customFormat="1" ht="16.5" customHeight="1">
      <c r="B265" s="160"/>
      <c r="C265" s="161" t="s">
        <v>558</v>
      </c>
      <c r="D265" s="161" t="s">
        <v>173</v>
      </c>
      <c r="E265" s="162" t="s">
        <v>1066</v>
      </c>
      <c r="F265" s="163" t="s">
        <v>1067</v>
      </c>
      <c r="G265" s="164" t="s">
        <v>257</v>
      </c>
      <c r="H265" s="165">
        <v>11.448</v>
      </c>
      <c r="I265" s="166">
        <v>286</v>
      </c>
      <c r="J265" s="166">
        <f>ROUND(I265*H265,2)</f>
        <v>3274.13</v>
      </c>
      <c r="K265" s="163" t="s">
        <v>177</v>
      </c>
      <c r="L265" s="39"/>
      <c r="M265" s="167" t="s">
        <v>5</v>
      </c>
      <c r="N265" s="168" t="s">
        <v>50</v>
      </c>
      <c r="O265" s="169">
        <v>0.68100000000000005</v>
      </c>
      <c r="P265" s="169">
        <f>O265*H265</f>
        <v>7.796088000000001</v>
      </c>
      <c r="Q265" s="169">
        <v>5.1900000000000002E-3</v>
      </c>
      <c r="R265" s="169">
        <f>Q265*H265</f>
        <v>5.9415120000000002E-2</v>
      </c>
      <c r="S265" s="169">
        <v>0</v>
      </c>
      <c r="T265" s="170">
        <f>S265*H265</f>
        <v>0</v>
      </c>
      <c r="AR265" s="24" t="s">
        <v>190</v>
      </c>
      <c r="AT265" s="24" t="s">
        <v>173</v>
      </c>
      <c r="AU265" s="24" t="s">
        <v>90</v>
      </c>
      <c r="AY265" s="24" t="s">
        <v>170</v>
      </c>
      <c r="BE265" s="171">
        <f>IF(N265="základní",J265,0)</f>
        <v>3274.13</v>
      </c>
      <c r="BF265" s="171">
        <f>IF(N265="snížená",J265,0)</f>
        <v>0</v>
      </c>
      <c r="BG265" s="171">
        <f>IF(N265="zákl. přenesená",J265,0)</f>
        <v>0</v>
      </c>
      <c r="BH265" s="171">
        <f>IF(N265="sníž. přenesená",J265,0)</f>
        <v>0</v>
      </c>
      <c r="BI265" s="171">
        <f>IF(N265="nulová",J265,0)</f>
        <v>0</v>
      </c>
      <c r="BJ265" s="24" t="s">
        <v>87</v>
      </c>
      <c r="BK265" s="171">
        <f>ROUND(I265*H265,2)</f>
        <v>3274.13</v>
      </c>
      <c r="BL265" s="24" t="s">
        <v>190</v>
      </c>
      <c r="BM265" s="24" t="s">
        <v>1068</v>
      </c>
    </row>
    <row r="266" spans="2:65" s="12" customFormat="1" ht="13.5">
      <c r="B266" s="172"/>
      <c r="D266" s="173" t="s">
        <v>180</v>
      </c>
      <c r="E266" s="174" t="s">
        <v>5</v>
      </c>
      <c r="F266" s="175" t="s">
        <v>1069</v>
      </c>
      <c r="H266" s="176">
        <v>6.9249999999999998</v>
      </c>
      <c r="L266" s="172"/>
      <c r="M266" s="177"/>
      <c r="N266" s="178"/>
      <c r="O266" s="178"/>
      <c r="P266" s="178"/>
      <c r="Q266" s="178"/>
      <c r="R266" s="178"/>
      <c r="S266" s="178"/>
      <c r="T266" s="179"/>
      <c r="AT266" s="174" t="s">
        <v>180</v>
      </c>
      <c r="AU266" s="174" t="s">
        <v>90</v>
      </c>
      <c r="AV266" s="12" t="s">
        <v>90</v>
      </c>
      <c r="AW266" s="12" t="s">
        <v>42</v>
      </c>
      <c r="AX266" s="12" t="s">
        <v>79</v>
      </c>
      <c r="AY266" s="174" t="s">
        <v>170</v>
      </c>
    </row>
    <row r="267" spans="2:65" s="12" customFormat="1" ht="13.5">
      <c r="B267" s="172"/>
      <c r="D267" s="173" t="s">
        <v>180</v>
      </c>
      <c r="E267" s="174" t="s">
        <v>5</v>
      </c>
      <c r="F267" s="175" t="s">
        <v>1070</v>
      </c>
      <c r="H267" s="176">
        <v>4.5229999999999997</v>
      </c>
      <c r="L267" s="172"/>
      <c r="M267" s="177"/>
      <c r="N267" s="178"/>
      <c r="O267" s="178"/>
      <c r="P267" s="178"/>
      <c r="Q267" s="178"/>
      <c r="R267" s="178"/>
      <c r="S267" s="178"/>
      <c r="T267" s="179"/>
      <c r="AT267" s="174" t="s">
        <v>180</v>
      </c>
      <c r="AU267" s="174" t="s">
        <v>90</v>
      </c>
      <c r="AV267" s="12" t="s">
        <v>90</v>
      </c>
      <c r="AW267" s="12" t="s">
        <v>42</v>
      </c>
      <c r="AX267" s="12" t="s">
        <v>79</v>
      </c>
      <c r="AY267" s="174" t="s">
        <v>170</v>
      </c>
    </row>
    <row r="268" spans="2:65" s="13" customFormat="1" ht="13.5">
      <c r="B268" s="186"/>
      <c r="D268" s="173" t="s">
        <v>180</v>
      </c>
      <c r="E268" s="187" t="s">
        <v>5</v>
      </c>
      <c r="F268" s="188" t="s">
        <v>269</v>
      </c>
      <c r="H268" s="189">
        <v>11.448</v>
      </c>
      <c r="L268" s="186"/>
      <c r="M268" s="190"/>
      <c r="N268" s="191"/>
      <c r="O268" s="191"/>
      <c r="P268" s="191"/>
      <c r="Q268" s="191"/>
      <c r="R268" s="191"/>
      <c r="S268" s="191"/>
      <c r="T268" s="192"/>
      <c r="AT268" s="187" t="s">
        <v>180</v>
      </c>
      <c r="AU268" s="187" t="s">
        <v>90</v>
      </c>
      <c r="AV268" s="13" t="s">
        <v>190</v>
      </c>
      <c r="AW268" s="13" t="s">
        <v>42</v>
      </c>
      <c r="AX268" s="13" t="s">
        <v>87</v>
      </c>
      <c r="AY268" s="187" t="s">
        <v>170</v>
      </c>
    </row>
    <row r="269" spans="2:65" s="1" customFormat="1" ht="16.5" customHeight="1">
      <c r="B269" s="160"/>
      <c r="C269" s="161" t="s">
        <v>568</v>
      </c>
      <c r="D269" s="161" t="s">
        <v>173</v>
      </c>
      <c r="E269" s="162" t="s">
        <v>1071</v>
      </c>
      <c r="F269" s="163" t="s">
        <v>1072</v>
      </c>
      <c r="G269" s="164" t="s">
        <v>257</v>
      </c>
      <c r="H269" s="165">
        <v>11.448</v>
      </c>
      <c r="I269" s="166">
        <v>63.7</v>
      </c>
      <c r="J269" s="166">
        <f>ROUND(I269*H269,2)</f>
        <v>729.24</v>
      </c>
      <c r="K269" s="163" t="s">
        <v>177</v>
      </c>
      <c r="L269" s="39"/>
      <c r="M269" s="167" t="s">
        <v>5</v>
      </c>
      <c r="N269" s="168" t="s">
        <v>50</v>
      </c>
      <c r="O269" s="169">
        <v>0.24</v>
      </c>
      <c r="P269" s="169">
        <f>O269*H269</f>
        <v>2.7475200000000002</v>
      </c>
      <c r="Q269" s="169">
        <v>0</v>
      </c>
      <c r="R269" s="169">
        <f>Q269*H269</f>
        <v>0</v>
      </c>
      <c r="S269" s="169">
        <v>0</v>
      </c>
      <c r="T269" s="170">
        <f>S269*H269</f>
        <v>0</v>
      </c>
      <c r="AR269" s="24" t="s">
        <v>190</v>
      </c>
      <c r="AT269" s="24" t="s">
        <v>173</v>
      </c>
      <c r="AU269" s="24" t="s">
        <v>90</v>
      </c>
      <c r="AY269" s="24" t="s">
        <v>170</v>
      </c>
      <c r="BE269" s="171">
        <f>IF(N269="základní",J269,0)</f>
        <v>729.24</v>
      </c>
      <c r="BF269" s="171">
        <f>IF(N269="snížená",J269,0)</f>
        <v>0</v>
      </c>
      <c r="BG269" s="171">
        <f>IF(N269="zákl. přenesená",J269,0)</f>
        <v>0</v>
      </c>
      <c r="BH269" s="171">
        <f>IF(N269="sníž. přenesená",J269,0)</f>
        <v>0</v>
      </c>
      <c r="BI269" s="171">
        <f>IF(N269="nulová",J269,0)</f>
        <v>0</v>
      </c>
      <c r="BJ269" s="24" t="s">
        <v>87</v>
      </c>
      <c r="BK269" s="171">
        <f>ROUND(I269*H269,2)</f>
        <v>729.24</v>
      </c>
      <c r="BL269" s="24" t="s">
        <v>190</v>
      </c>
      <c r="BM269" s="24" t="s">
        <v>1073</v>
      </c>
    </row>
    <row r="270" spans="2:65" s="12" customFormat="1" ht="13.5">
      <c r="B270" s="172"/>
      <c r="D270" s="173" t="s">
        <v>180</v>
      </c>
      <c r="E270" s="174" t="s">
        <v>5</v>
      </c>
      <c r="F270" s="175" t="s">
        <v>1069</v>
      </c>
      <c r="H270" s="176">
        <v>6.9249999999999998</v>
      </c>
      <c r="L270" s="172"/>
      <c r="M270" s="177"/>
      <c r="N270" s="178"/>
      <c r="O270" s="178"/>
      <c r="P270" s="178"/>
      <c r="Q270" s="178"/>
      <c r="R270" s="178"/>
      <c r="S270" s="178"/>
      <c r="T270" s="179"/>
      <c r="AT270" s="174" t="s">
        <v>180</v>
      </c>
      <c r="AU270" s="174" t="s">
        <v>90</v>
      </c>
      <c r="AV270" s="12" t="s">
        <v>90</v>
      </c>
      <c r="AW270" s="12" t="s">
        <v>42</v>
      </c>
      <c r="AX270" s="12" t="s">
        <v>79</v>
      </c>
      <c r="AY270" s="174" t="s">
        <v>170</v>
      </c>
    </row>
    <row r="271" spans="2:65" s="12" customFormat="1" ht="13.5">
      <c r="B271" s="172"/>
      <c r="D271" s="173" t="s">
        <v>180</v>
      </c>
      <c r="E271" s="174" t="s">
        <v>5</v>
      </c>
      <c r="F271" s="175" t="s">
        <v>1070</v>
      </c>
      <c r="H271" s="176">
        <v>4.5229999999999997</v>
      </c>
      <c r="L271" s="172"/>
      <c r="M271" s="177"/>
      <c r="N271" s="178"/>
      <c r="O271" s="178"/>
      <c r="P271" s="178"/>
      <c r="Q271" s="178"/>
      <c r="R271" s="178"/>
      <c r="S271" s="178"/>
      <c r="T271" s="179"/>
      <c r="AT271" s="174" t="s">
        <v>180</v>
      </c>
      <c r="AU271" s="174" t="s">
        <v>90</v>
      </c>
      <c r="AV271" s="12" t="s">
        <v>90</v>
      </c>
      <c r="AW271" s="12" t="s">
        <v>42</v>
      </c>
      <c r="AX271" s="12" t="s">
        <v>79</v>
      </c>
      <c r="AY271" s="174" t="s">
        <v>170</v>
      </c>
    </row>
    <row r="272" spans="2:65" s="13" customFormat="1" ht="13.5">
      <c r="B272" s="186"/>
      <c r="D272" s="173" t="s">
        <v>180</v>
      </c>
      <c r="E272" s="187" t="s">
        <v>5</v>
      </c>
      <c r="F272" s="188" t="s">
        <v>269</v>
      </c>
      <c r="H272" s="189">
        <v>11.448</v>
      </c>
      <c r="L272" s="186"/>
      <c r="M272" s="190"/>
      <c r="N272" s="191"/>
      <c r="O272" s="191"/>
      <c r="P272" s="191"/>
      <c r="Q272" s="191"/>
      <c r="R272" s="191"/>
      <c r="S272" s="191"/>
      <c r="T272" s="192"/>
      <c r="AT272" s="187" t="s">
        <v>180</v>
      </c>
      <c r="AU272" s="187" t="s">
        <v>90</v>
      </c>
      <c r="AV272" s="13" t="s">
        <v>190</v>
      </c>
      <c r="AW272" s="13" t="s">
        <v>42</v>
      </c>
      <c r="AX272" s="13" t="s">
        <v>87</v>
      </c>
      <c r="AY272" s="187" t="s">
        <v>170</v>
      </c>
    </row>
    <row r="273" spans="2:65" s="1" customFormat="1" ht="16.5" customHeight="1">
      <c r="B273" s="160"/>
      <c r="C273" s="161" t="s">
        <v>574</v>
      </c>
      <c r="D273" s="161" t="s">
        <v>173</v>
      </c>
      <c r="E273" s="162" t="s">
        <v>1074</v>
      </c>
      <c r="F273" s="163" t="s">
        <v>1075</v>
      </c>
      <c r="G273" s="164" t="s">
        <v>422</v>
      </c>
      <c r="H273" s="165">
        <v>2.5999999999999999E-2</v>
      </c>
      <c r="I273" s="166">
        <v>39500</v>
      </c>
      <c r="J273" s="166">
        <f>ROUND(I273*H273,2)</f>
        <v>1027</v>
      </c>
      <c r="K273" s="163" t="s">
        <v>177</v>
      </c>
      <c r="L273" s="39"/>
      <c r="M273" s="167" t="s">
        <v>5</v>
      </c>
      <c r="N273" s="168" t="s">
        <v>50</v>
      </c>
      <c r="O273" s="169">
        <v>39</v>
      </c>
      <c r="P273" s="169">
        <f>O273*H273</f>
        <v>1.014</v>
      </c>
      <c r="Q273" s="169">
        <v>1.0515600000000001</v>
      </c>
      <c r="R273" s="169">
        <f>Q273*H273</f>
        <v>2.734056E-2</v>
      </c>
      <c r="S273" s="169">
        <v>0</v>
      </c>
      <c r="T273" s="170">
        <f>S273*H273</f>
        <v>0</v>
      </c>
      <c r="AR273" s="24" t="s">
        <v>190</v>
      </c>
      <c r="AT273" s="24" t="s">
        <v>173</v>
      </c>
      <c r="AU273" s="24" t="s">
        <v>90</v>
      </c>
      <c r="AY273" s="24" t="s">
        <v>170</v>
      </c>
      <c r="BE273" s="171">
        <f>IF(N273="základní",J273,0)</f>
        <v>1027</v>
      </c>
      <c r="BF273" s="171">
        <f>IF(N273="snížená",J273,0)</f>
        <v>0</v>
      </c>
      <c r="BG273" s="171">
        <f>IF(N273="zákl. přenesená",J273,0)</f>
        <v>0</v>
      </c>
      <c r="BH273" s="171">
        <f>IF(N273="sníž. přenesená",J273,0)</f>
        <v>0</v>
      </c>
      <c r="BI273" s="171">
        <f>IF(N273="nulová",J273,0)</f>
        <v>0</v>
      </c>
      <c r="BJ273" s="24" t="s">
        <v>87</v>
      </c>
      <c r="BK273" s="171">
        <f>ROUND(I273*H273,2)</f>
        <v>1027</v>
      </c>
      <c r="BL273" s="24" t="s">
        <v>190</v>
      </c>
      <c r="BM273" s="24" t="s">
        <v>1076</v>
      </c>
    </row>
    <row r="274" spans="2:65" s="12" customFormat="1" ht="13.5">
      <c r="B274" s="172"/>
      <c r="D274" s="173" t="s">
        <v>180</v>
      </c>
      <c r="E274" s="174" t="s">
        <v>5</v>
      </c>
      <c r="F274" s="175" t="s">
        <v>1077</v>
      </c>
      <c r="H274" s="176">
        <v>2.5999999999999999E-2</v>
      </c>
      <c r="L274" s="172"/>
      <c r="M274" s="177"/>
      <c r="N274" s="178"/>
      <c r="O274" s="178"/>
      <c r="P274" s="178"/>
      <c r="Q274" s="178"/>
      <c r="R274" s="178"/>
      <c r="S274" s="178"/>
      <c r="T274" s="179"/>
      <c r="AT274" s="174" t="s">
        <v>180</v>
      </c>
      <c r="AU274" s="174" t="s">
        <v>90</v>
      </c>
      <c r="AV274" s="12" t="s">
        <v>90</v>
      </c>
      <c r="AW274" s="12" t="s">
        <v>42</v>
      </c>
      <c r="AX274" s="12" t="s">
        <v>87</v>
      </c>
      <c r="AY274" s="174" t="s">
        <v>170</v>
      </c>
    </row>
    <row r="275" spans="2:65" s="1" customFormat="1" ht="25.5" customHeight="1">
      <c r="B275" s="160"/>
      <c r="C275" s="161" t="s">
        <v>581</v>
      </c>
      <c r="D275" s="161" t="s">
        <v>173</v>
      </c>
      <c r="E275" s="162" t="s">
        <v>1078</v>
      </c>
      <c r="F275" s="163" t="s">
        <v>1079</v>
      </c>
      <c r="G275" s="164" t="s">
        <v>422</v>
      </c>
      <c r="H275" s="165">
        <v>8.7999999999999995E-2</v>
      </c>
      <c r="I275" s="166">
        <v>37700</v>
      </c>
      <c r="J275" s="166">
        <f>ROUND(I275*H275,2)</f>
        <v>3317.6</v>
      </c>
      <c r="K275" s="163" t="s">
        <v>177</v>
      </c>
      <c r="L275" s="39"/>
      <c r="M275" s="167" t="s">
        <v>5</v>
      </c>
      <c r="N275" s="168" t="s">
        <v>50</v>
      </c>
      <c r="O275" s="169">
        <v>37.704000000000001</v>
      </c>
      <c r="P275" s="169">
        <f>O275*H275</f>
        <v>3.317952</v>
      </c>
      <c r="Q275" s="169">
        <v>1.0525599999999999</v>
      </c>
      <c r="R275" s="169">
        <f>Q275*H275</f>
        <v>9.262527999999999E-2</v>
      </c>
      <c r="S275" s="169">
        <v>0</v>
      </c>
      <c r="T275" s="170">
        <f>S275*H275</f>
        <v>0</v>
      </c>
      <c r="AR275" s="24" t="s">
        <v>190</v>
      </c>
      <c r="AT275" s="24" t="s">
        <v>173</v>
      </c>
      <c r="AU275" s="24" t="s">
        <v>90</v>
      </c>
      <c r="AY275" s="24" t="s">
        <v>170</v>
      </c>
      <c r="BE275" s="171">
        <f>IF(N275="základní",J275,0)</f>
        <v>3317.6</v>
      </c>
      <c r="BF275" s="171">
        <f>IF(N275="snížená",J275,0)</f>
        <v>0</v>
      </c>
      <c r="BG275" s="171">
        <f>IF(N275="zákl. přenesená",J275,0)</f>
        <v>0</v>
      </c>
      <c r="BH275" s="171">
        <f>IF(N275="sníž. přenesená",J275,0)</f>
        <v>0</v>
      </c>
      <c r="BI275" s="171">
        <f>IF(N275="nulová",J275,0)</f>
        <v>0</v>
      </c>
      <c r="BJ275" s="24" t="s">
        <v>87</v>
      </c>
      <c r="BK275" s="171">
        <f>ROUND(I275*H275,2)</f>
        <v>3317.6</v>
      </c>
      <c r="BL275" s="24" t="s">
        <v>190</v>
      </c>
      <c r="BM275" s="24" t="s">
        <v>1080</v>
      </c>
    </row>
    <row r="276" spans="2:65" s="12" customFormat="1" ht="13.5">
      <c r="B276" s="172"/>
      <c r="D276" s="173" t="s">
        <v>180</v>
      </c>
      <c r="E276" s="174" t="s">
        <v>5</v>
      </c>
      <c r="F276" s="175" t="s">
        <v>1081</v>
      </c>
      <c r="H276" s="176">
        <v>8.7999999999999995E-2</v>
      </c>
      <c r="L276" s="172"/>
      <c r="M276" s="177"/>
      <c r="N276" s="178"/>
      <c r="O276" s="178"/>
      <c r="P276" s="178"/>
      <c r="Q276" s="178"/>
      <c r="R276" s="178"/>
      <c r="S276" s="178"/>
      <c r="T276" s="179"/>
      <c r="AT276" s="174" t="s">
        <v>180</v>
      </c>
      <c r="AU276" s="174" t="s">
        <v>90</v>
      </c>
      <c r="AV276" s="12" t="s">
        <v>90</v>
      </c>
      <c r="AW276" s="12" t="s">
        <v>42</v>
      </c>
      <c r="AX276" s="12" t="s">
        <v>87</v>
      </c>
      <c r="AY276" s="174" t="s">
        <v>170</v>
      </c>
    </row>
    <row r="277" spans="2:65" s="1" customFormat="1" ht="25.5" customHeight="1">
      <c r="B277" s="160"/>
      <c r="C277" s="161" t="s">
        <v>587</v>
      </c>
      <c r="D277" s="161" t="s">
        <v>173</v>
      </c>
      <c r="E277" s="162" t="s">
        <v>1082</v>
      </c>
      <c r="F277" s="163" t="s">
        <v>1083</v>
      </c>
      <c r="G277" s="164" t="s">
        <v>257</v>
      </c>
      <c r="H277" s="165">
        <v>21.67</v>
      </c>
      <c r="I277" s="166">
        <v>164</v>
      </c>
      <c r="J277" s="166">
        <f>ROUND(I277*H277,2)</f>
        <v>3553.88</v>
      </c>
      <c r="K277" s="163" t="s">
        <v>177</v>
      </c>
      <c r="L277" s="39"/>
      <c r="M277" s="167" t="s">
        <v>5</v>
      </c>
      <c r="N277" s="168" t="s">
        <v>50</v>
      </c>
      <c r="O277" s="169">
        <v>0.45800000000000002</v>
      </c>
      <c r="P277" s="169">
        <f>O277*H277</f>
        <v>9.9248600000000007</v>
      </c>
      <c r="Q277" s="169">
        <v>3.7799999999999999E-3</v>
      </c>
      <c r="R277" s="169">
        <f>Q277*H277</f>
        <v>8.1912600000000002E-2</v>
      </c>
      <c r="S277" s="169">
        <v>0</v>
      </c>
      <c r="T277" s="170">
        <f>S277*H277</f>
        <v>0</v>
      </c>
      <c r="AR277" s="24" t="s">
        <v>190</v>
      </c>
      <c r="AT277" s="24" t="s">
        <v>173</v>
      </c>
      <c r="AU277" s="24" t="s">
        <v>90</v>
      </c>
      <c r="AY277" s="24" t="s">
        <v>170</v>
      </c>
      <c r="BE277" s="171">
        <f>IF(N277="základní",J277,0)</f>
        <v>3553.88</v>
      </c>
      <c r="BF277" s="171">
        <f>IF(N277="snížená",J277,0)</f>
        <v>0</v>
      </c>
      <c r="BG277" s="171">
        <f>IF(N277="zákl. přenesená",J277,0)</f>
        <v>0</v>
      </c>
      <c r="BH277" s="171">
        <f>IF(N277="sníž. přenesená",J277,0)</f>
        <v>0</v>
      </c>
      <c r="BI277" s="171">
        <f>IF(N277="nulová",J277,0)</f>
        <v>0</v>
      </c>
      <c r="BJ277" s="24" t="s">
        <v>87</v>
      </c>
      <c r="BK277" s="171">
        <f>ROUND(I277*H277,2)</f>
        <v>3553.88</v>
      </c>
      <c r="BL277" s="24" t="s">
        <v>190</v>
      </c>
      <c r="BM277" s="24" t="s">
        <v>1084</v>
      </c>
    </row>
    <row r="278" spans="2:65" s="12" customFormat="1" ht="13.5">
      <c r="B278" s="172"/>
      <c r="D278" s="173" t="s">
        <v>180</v>
      </c>
      <c r="E278" s="174" t="s">
        <v>5</v>
      </c>
      <c r="F278" s="175" t="s">
        <v>1049</v>
      </c>
      <c r="H278" s="176">
        <v>21.67</v>
      </c>
      <c r="L278" s="172"/>
      <c r="M278" s="177"/>
      <c r="N278" s="178"/>
      <c r="O278" s="178"/>
      <c r="P278" s="178"/>
      <c r="Q278" s="178"/>
      <c r="R278" s="178"/>
      <c r="S278" s="178"/>
      <c r="T278" s="179"/>
      <c r="AT278" s="174" t="s">
        <v>180</v>
      </c>
      <c r="AU278" s="174" t="s">
        <v>90</v>
      </c>
      <c r="AV278" s="12" t="s">
        <v>90</v>
      </c>
      <c r="AW278" s="12" t="s">
        <v>42</v>
      </c>
      <c r="AX278" s="12" t="s">
        <v>87</v>
      </c>
      <c r="AY278" s="174" t="s">
        <v>170</v>
      </c>
    </row>
    <row r="279" spans="2:65" s="1" customFormat="1" ht="25.5" customHeight="1">
      <c r="B279" s="160"/>
      <c r="C279" s="193" t="s">
        <v>592</v>
      </c>
      <c r="D279" s="193" t="s">
        <v>452</v>
      </c>
      <c r="E279" s="194" t="s">
        <v>1085</v>
      </c>
      <c r="F279" s="195" t="s">
        <v>1086</v>
      </c>
      <c r="G279" s="196" t="s">
        <v>257</v>
      </c>
      <c r="H279" s="197">
        <v>21.887</v>
      </c>
      <c r="I279" s="198">
        <v>586</v>
      </c>
      <c r="J279" s="198">
        <f>ROUND(I279*H279,2)</f>
        <v>12825.78</v>
      </c>
      <c r="K279" s="195" t="s">
        <v>5</v>
      </c>
      <c r="L279" s="199"/>
      <c r="M279" s="200" t="s">
        <v>5</v>
      </c>
      <c r="N279" s="201" t="s">
        <v>50</v>
      </c>
      <c r="O279" s="169">
        <v>0</v>
      </c>
      <c r="P279" s="169">
        <f>O279*H279</f>
        <v>0</v>
      </c>
      <c r="Q279" s="169">
        <v>0.15</v>
      </c>
      <c r="R279" s="169">
        <f>Q279*H279</f>
        <v>3.2830499999999998</v>
      </c>
      <c r="S279" s="169">
        <v>0</v>
      </c>
      <c r="T279" s="170">
        <f>S279*H279</f>
        <v>0</v>
      </c>
      <c r="AR279" s="24" t="s">
        <v>207</v>
      </c>
      <c r="AT279" s="24" t="s">
        <v>452</v>
      </c>
      <c r="AU279" s="24" t="s">
        <v>90</v>
      </c>
      <c r="AY279" s="24" t="s">
        <v>170</v>
      </c>
      <c r="BE279" s="171">
        <f>IF(N279="základní",J279,0)</f>
        <v>12825.78</v>
      </c>
      <c r="BF279" s="171">
        <f>IF(N279="snížená",J279,0)</f>
        <v>0</v>
      </c>
      <c r="BG279" s="171">
        <f>IF(N279="zákl. přenesená",J279,0)</f>
        <v>0</v>
      </c>
      <c r="BH279" s="171">
        <f>IF(N279="sníž. přenesená",J279,0)</f>
        <v>0</v>
      </c>
      <c r="BI279" s="171">
        <f>IF(N279="nulová",J279,0)</f>
        <v>0</v>
      </c>
      <c r="BJ279" s="24" t="s">
        <v>87</v>
      </c>
      <c r="BK279" s="171">
        <f>ROUND(I279*H279,2)</f>
        <v>12825.78</v>
      </c>
      <c r="BL279" s="24" t="s">
        <v>190</v>
      </c>
      <c r="BM279" s="24" t="s">
        <v>1087</v>
      </c>
    </row>
    <row r="280" spans="2:65" s="12" customFormat="1" ht="13.5">
      <c r="B280" s="172"/>
      <c r="D280" s="173" t="s">
        <v>180</v>
      </c>
      <c r="E280" s="174" t="s">
        <v>5</v>
      </c>
      <c r="F280" s="175" t="s">
        <v>1088</v>
      </c>
      <c r="H280" s="176">
        <v>21.887</v>
      </c>
      <c r="L280" s="172"/>
      <c r="M280" s="177"/>
      <c r="N280" s="178"/>
      <c r="O280" s="178"/>
      <c r="P280" s="178"/>
      <c r="Q280" s="178"/>
      <c r="R280" s="178"/>
      <c r="S280" s="178"/>
      <c r="T280" s="179"/>
      <c r="AT280" s="174" t="s">
        <v>180</v>
      </c>
      <c r="AU280" s="174" t="s">
        <v>90</v>
      </c>
      <c r="AV280" s="12" t="s">
        <v>90</v>
      </c>
      <c r="AW280" s="12" t="s">
        <v>42</v>
      </c>
      <c r="AX280" s="12" t="s">
        <v>87</v>
      </c>
      <c r="AY280" s="174" t="s">
        <v>170</v>
      </c>
    </row>
    <row r="281" spans="2:65" s="1" customFormat="1" ht="25.5" customHeight="1">
      <c r="B281" s="160"/>
      <c r="C281" s="161" t="s">
        <v>597</v>
      </c>
      <c r="D281" s="161" t="s">
        <v>173</v>
      </c>
      <c r="E281" s="162" t="s">
        <v>1089</v>
      </c>
      <c r="F281" s="163" t="s">
        <v>1090</v>
      </c>
      <c r="G281" s="164" t="s">
        <v>257</v>
      </c>
      <c r="H281" s="165">
        <v>15.35</v>
      </c>
      <c r="I281" s="166">
        <v>75.5</v>
      </c>
      <c r="J281" s="166">
        <f>ROUND(I281*H281,2)</f>
        <v>1158.93</v>
      </c>
      <c r="K281" s="163" t="s">
        <v>177</v>
      </c>
      <c r="L281" s="39"/>
      <c r="M281" s="167" t="s">
        <v>5</v>
      </c>
      <c r="N281" s="168" t="s">
        <v>50</v>
      </c>
      <c r="O281" s="169">
        <v>0.05</v>
      </c>
      <c r="P281" s="169">
        <f>O281*H281</f>
        <v>0.76750000000000007</v>
      </c>
      <c r="Q281" s="169">
        <v>0</v>
      </c>
      <c r="R281" s="169">
        <f>Q281*H281</f>
        <v>0</v>
      </c>
      <c r="S281" s="169">
        <v>0</v>
      </c>
      <c r="T281" s="170">
        <f>S281*H281</f>
        <v>0</v>
      </c>
      <c r="AR281" s="24" t="s">
        <v>190</v>
      </c>
      <c r="AT281" s="24" t="s">
        <v>173</v>
      </c>
      <c r="AU281" s="24" t="s">
        <v>90</v>
      </c>
      <c r="AY281" s="24" t="s">
        <v>170</v>
      </c>
      <c r="BE281" s="171">
        <f>IF(N281="základní",J281,0)</f>
        <v>1158.93</v>
      </c>
      <c r="BF281" s="171">
        <f>IF(N281="snížená",J281,0)</f>
        <v>0</v>
      </c>
      <c r="BG281" s="171">
        <f>IF(N281="zákl. přenesená",J281,0)</f>
        <v>0</v>
      </c>
      <c r="BH281" s="171">
        <f>IF(N281="sníž. přenesená",J281,0)</f>
        <v>0</v>
      </c>
      <c r="BI281" s="171">
        <f>IF(N281="nulová",J281,0)</f>
        <v>0</v>
      </c>
      <c r="BJ281" s="24" t="s">
        <v>87</v>
      </c>
      <c r="BK281" s="171">
        <f>ROUND(I281*H281,2)</f>
        <v>1158.93</v>
      </c>
      <c r="BL281" s="24" t="s">
        <v>190</v>
      </c>
      <c r="BM281" s="24" t="s">
        <v>1091</v>
      </c>
    </row>
    <row r="282" spans="2:65" s="12" customFormat="1" ht="13.5">
      <c r="B282" s="172"/>
      <c r="D282" s="173" t="s">
        <v>180</v>
      </c>
      <c r="E282" s="174" t="s">
        <v>5</v>
      </c>
      <c r="F282" s="175" t="s">
        <v>1092</v>
      </c>
      <c r="H282" s="176">
        <v>15.35</v>
      </c>
      <c r="L282" s="172"/>
      <c r="M282" s="177"/>
      <c r="N282" s="178"/>
      <c r="O282" s="178"/>
      <c r="P282" s="178"/>
      <c r="Q282" s="178"/>
      <c r="R282" s="178"/>
      <c r="S282" s="178"/>
      <c r="T282" s="179"/>
      <c r="AT282" s="174" t="s">
        <v>180</v>
      </c>
      <c r="AU282" s="174" t="s">
        <v>90</v>
      </c>
      <c r="AV282" s="12" t="s">
        <v>90</v>
      </c>
      <c r="AW282" s="12" t="s">
        <v>42</v>
      </c>
      <c r="AX282" s="12" t="s">
        <v>87</v>
      </c>
      <c r="AY282" s="174" t="s">
        <v>170</v>
      </c>
    </row>
    <row r="283" spans="2:65" s="1" customFormat="1" ht="16.5" customHeight="1">
      <c r="B283" s="160"/>
      <c r="C283" s="161" t="s">
        <v>601</v>
      </c>
      <c r="D283" s="161" t="s">
        <v>173</v>
      </c>
      <c r="E283" s="162" t="s">
        <v>1093</v>
      </c>
      <c r="F283" s="163" t="s">
        <v>1094</v>
      </c>
      <c r="G283" s="164" t="s">
        <v>305</v>
      </c>
      <c r="H283" s="165">
        <v>12.898999999999999</v>
      </c>
      <c r="I283" s="166">
        <v>3930</v>
      </c>
      <c r="J283" s="166">
        <f>ROUND(I283*H283,2)</f>
        <v>50693.07</v>
      </c>
      <c r="K283" s="163" t="s">
        <v>177</v>
      </c>
      <c r="L283" s="39"/>
      <c r="M283" s="167" t="s">
        <v>5</v>
      </c>
      <c r="N283" s="168" t="s">
        <v>50</v>
      </c>
      <c r="O283" s="169">
        <v>1.548</v>
      </c>
      <c r="P283" s="169">
        <f>O283*H283</f>
        <v>19.967651999999998</v>
      </c>
      <c r="Q283" s="169">
        <v>0</v>
      </c>
      <c r="R283" s="169">
        <f>Q283*H283</f>
        <v>0</v>
      </c>
      <c r="S283" s="169">
        <v>0</v>
      </c>
      <c r="T283" s="170">
        <f>S283*H283</f>
        <v>0</v>
      </c>
      <c r="AR283" s="24" t="s">
        <v>190</v>
      </c>
      <c r="AT283" s="24" t="s">
        <v>173</v>
      </c>
      <c r="AU283" s="24" t="s">
        <v>90</v>
      </c>
      <c r="AY283" s="24" t="s">
        <v>170</v>
      </c>
      <c r="BE283" s="171">
        <f>IF(N283="základní",J283,0)</f>
        <v>50693.07</v>
      </c>
      <c r="BF283" s="171">
        <f>IF(N283="snížená",J283,0)</f>
        <v>0</v>
      </c>
      <c r="BG283" s="171">
        <f>IF(N283="zákl. přenesená",J283,0)</f>
        <v>0</v>
      </c>
      <c r="BH283" s="171">
        <f>IF(N283="sníž. přenesená",J283,0)</f>
        <v>0</v>
      </c>
      <c r="BI283" s="171">
        <f>IF(N283="nulová",J283,0)</f>
        <v>0</v>
      </c>
      <c r="BJ283" s="24" t="s">
        <v>87</v>
      </c>
      <c r="BK283" s="171">
        <f>ROUND(I283*H283,2)</f>
        <v>50693.07</v>
      </c>
      <c r="BL283" s="24" t="s">
        <v>190</v>
      </c>
      <c r="BM283" s="24" t="s">
        <v>1095</v>
      </c>
    </row>
    <row r="284" spans="2:65" s="12" customFormat="1" ht="13.5">
      <c r="B284" s="172"/>
      <c r="D284" s="173" t="s">
        <v>180</v>
      </c>
      <c r="E284" s="174" t="s">
        <v>5</v>
      </c>
      <c r="F284" s="175" t="s">
        <v>1096</v>
      </c>
      <c r="H284" s="176">
        <v>0.67900000000000005</v>
      </c>
      <c r="L284" s="172"/>
      <c r="M284" s="177"/>
      <c r="N284" s="178"/>
      <c r="O284" s="178"/>
      <c r="P284" s="178"/>
      <c r="Q284" s="178"/>
      <c r="R284" s="178"/>
      <c r="S284" s="178"/>
      <c r="T284" s="179"/>
      <c r="AT284" s="174" t="s">
        <v>180</v>
      </c>
      <c r="AU284" s="174" t="s">
        <v>90</v>
      </c>
      <c r="AV284" s="12" t="s">
        <v>90</v>
      </c>
      <c r="AW284" s="12" t="s">
        <v>42</v>
      </c>
      <c r="AX284" s="12" t="s">
        <v>79</v>
      </c>
      <c r="AY284" s="174" t="s">
        <v>170</v>
      </c>
    </row>
    <row r="285" spans="2:65" s="12" customFormat="1" ht="13.5">
      <c r="B285" s="172"/>
      <c r="D285" s="173" t="s">
        <v>180</v>
      </c>
      <c r="E285" s="174" t="s">
        <v>5</v>
      </c>
      <c r="F285" s="175" t="s">
        <v>1097</v>
      </c>
      <c r="H285" s="176">
        <v>0.85799999999999998</v>
      </c>
      <c r="L285" s="172"/>
      <c r="M285" s="177"/>
      <c r="N285" s="178"/>
      <c r="O285" s="178"/>
      <c r="P285" s="178"/>
      <c r="Q285" s="178"/>
      <c r="R285" s="178"/>
      <c r="S285" s="178"/>
      <c r="T285" s="179"/>
      <c r="AT285" s="174" t="s">
        <v>180</v>
      </c>
      <c r="AU285" s="174" t="s">
        <v>90</v>
      </c>
      <c r="AV285" s="12" t="s">
        <v>90</v>
      </c>
      <c r="AW285" s="12" t="s">
        <v>42</v>
      </c>
      <c r="AX285" s="12" t="s">
        <v>79</v>
      </c>
      <c r="AY285" s="174" t="s">
        <v>170</v>
      </c>
    </row>
    <row r="286" spans="2:65" s="12" customFormat="1" ht="13.5">
      <c r="B286" s="172"/>
      <c r="D286" s="173" t="s">
        <v>180</v>
      </c>
      <c r="E286" s="174" t="s">
        <v>5</v>
      </c>
      <c r="F286" s="175" t="s">
        <v>1098</v>
      </c>
      <c r="H286" s="176">
        <v>20.457000000000001</v>
      </c>
      <c r="L286" s="172"/>
      <c r="M286" s="177"/>
      <c r="N286" s="178"/>
      <c r="O286" s="178"/>
      <c r="P286" s="178"/>
      <c r="Q286" s="178"/>
      <c r="R286" s="178"/>
      <c r="S286" s="178"/>
      <c r="T286" s="179"/>
      <c r="AT286" s="174" t="s">
        <v>180</v>
      </c>
      <c r="AU286" s="174" t="s">
        <v>90</v>
      </c>
      <c r="AV286" s="12" t="s">
        <v>90</v>
      </c>
      <c r="AW286" s="12" t="s">
        <v>42</v>
      </c>
      <c r="AX286" s="12" t="s">
        <v>79</v>
      </c>
      <c r="AY286" s="174" t="s">
        <v>170</v>
      </c>
    </row>
    <row r="287" spans="2:65" s="12" customFormat="1" ht="13.5">
      <c r="B287" s="172"/>
      <c r="D287" s="173" t="s">
        <v>180</v>
      </c>
      <c r="E287" s="174" t="s">
        <v>5</v>
      </c>
      <c r="F287" s="175" t="s">
        <v>1099</v>
      </c>
      <c r="H287" s="176">
        <v>-9.0950000000000006</v>
      </c>
      <c r="L287" s="172"/>
      <c r="M287" s="177"/>
      <c r="N287" s="178"/>
      <c r="O287" s="178"/>
      <c r="P287" s="178"/>
      <c r="Q287" s="178"/>
      <c r="R287" s="178"/>
      <c r="S287" s="178"/>
      <c r="T287" s="179"/>
      <c r="AT287" s="174" t="s">
        <v>180</v>
      </c>
      <c r="AU287" s="174" t="s">
        <v>90</v>
      </c>
      <c r="AV287" s="12" t="s">
        <v>90</v>
      </c>
      <c r="AW287" s="12" t="s">
        <v>42</v>
      </c>
      <c r="AX287" s="12" t="s">
        <v>79</v>
      </c>
      <c r="AY287" s="174" t="s">
        <v>170</v>
      </c>
    </row>
    <row r="288" spans="2:65" s="13" customFormat="1" ht="13.5">
      <c r="B288" s="186"/>
      <c r="D288" s="173" t="s">
        <v>180</v>
      </c>
      <c r="E288" s="187" t="s">
        <v>5</v>
      </c>
      <c r="F288" s="188" t="s">
        <v>269</v>
      </c>
      <c r="H288" s="189">
        <v>12.898999999999999</v>
      </c>
      <c r="L288" s="186"/>
      <c r="M288" s="190"/>
      <c r="N288" s="191"/>
      <c r="O288" s="191"/>
      <c r="P288" s="191"/>
      <c r="Q288" s="191"/>
      <c r="R288" s="191"/>
      <c r="S288" s="191"/>
      <c r="T288" s="192"/>
      <c r="AT288" s="187" t="s">
        <v>180</v>
      </c>
      <c r="AU288" s="187" t="s">
        <v>90</v>
      </c>
      <c r="AV288" s="13" t="s">
        <v>190</v>
      </c>
      <c r="AW288" s="13" t="s">
        <v>42</v>
      </c>
      <c r="AX288" s="13" t="s">
        <v>87</v>
      </c>
      <c r="AY288" s="187" t="s">
        <v>170</v>
      </c>
    </row>
    <row r="289" spans="2:65" s="11" customFormat="1" ht="29.85" customHeight="1">
      <c r="B289" s="148"/>
      <c r="D289" s="149" t="s">
        <v>78</v>
      </c>
      <c r="E289" s="158" t="s">
        <v>197</v>
      </c>
      <c r="F289" s="158" t="s">
        <v>1100</v>
      </c>
      <c r="J289" s="159">
        <f>BK289</f>
        <v>126448.68000000001</v>
      </c>
      <c r="L289" s="148"/>
      <c r="M289" s="152"/>
      <c r="N289" s="153"/>
      <c r="O289" s="153"/>
      <c r="P289" s="154">
        <f>SUM(P290:P336)</f>
        <v>173.290435</v>
      </c>
      <c r="Q289" s="153"/>
      <c r="R289" s="154">
        <f>SUM(R290:R336)</f>
        <v>10.277451150000001</v>
      </c>
      <c r="S289" s="153"/>
      <c r="T289" s="155">
        <f>SUM(T290:T336)</f>
        <v>0</v>
      </c>
      <c r="AR289" s="149" t="s">
        <v>87</v>
      </c>
      <c r="AT289" s="156" t="s">
        <v>78</v>
      </c>
      <c r="AU289" s="156" t="s">
        <v>87</v>
      </c>
      <c r="AY289" s="149" t="s">
        <v>170</v>
      </c>
      <c r="BK289" s="157">
        <f>SUM(BK290:BK336)</f>
        <v>126448.68000000001</v>
      </c>
    </row>
    <row r="290" spans="2:65" s="1" customFormat="1" ht="25.5" customHeight="1">
      <c r="B290" s="160"/>
      <c r="C290" s="161" t="s">
        <v>606</v>
      </c>
      <c r="D290" s="161" t="s">
        <v>173</v>
      </c>
      <c r="E290" s="162" t="s">
        <v>1101</v>
      </c>
      <c r="F290" s="163" t="s">
        <v>1102</v>
      </c>
      <c r="G290" s="164" t="s">
        <v>257</v>
      </c>
      <c r="H290" s="165">
        <v>37.725000000000001</v>
      </c>
      <c r="I290" s="166">
        <v>195</v>
      </c>
      <c r="J290" s="166">
        <f>ROUND(I290*H290,2)</f>
        <v>7356.38</v>
      </c>
      <c r="K290" s="163" t="s">
        <v>177</v>
      </c>
      <c r="L290" s="39"/>
      <c r="M290" s="167" t="s">
        <v>5</v>
      </c>
      <c r="N290" s="168" t="s">
        <v>50</v>
      </c>
      <c r="O290" s="169">
        <v>0.38</v>
      </c>
      <c r="P290" s="169">
        <f>O290*H290</f>
        <v>14.335500000000001</v>
      </c>
      <c r="Q290" s="169">
        <v>1.47E-2</v>
      </c>
      <c r="R290" s="169">
        <f>Q290*H290</f>
        <v>0.55455750000000004</v>
      </c>
      <c r="S290" s="169">
        <v>0</v>
      </c>
      <c r="T290" s="170">
        <f>S290*H290</f>
        <v>0</v>
      </c>
      <c r="AR290" s="24" t="s">
        <v>190</v>
      </c>
      <c r="AT290" s="24" t="s">
        <v>173</v>
      </c>
      <c r="AU290" s="24" t="s">
        <v>90</v>
      </c>
      <c r="AY290" s="24" t="s">
        <v>170</v>
      </c>
      <c r="BE290" s="171">
        <f>IF(N290="základní",J290,0)</f>
        <v>7356.38</v>
      </c>
      <c r="BF290" s="171">
        <f>IF(N290="snížená",J290,0)</f>
        <v>0</v>
      </c>
      <c r="BG290" s="171">
        <f>IF(N290="zákl. přenesená",J290,0)</f>
        <v>0</v>
      </c>
      <c r="BH290" s="171">
        <f>IF(N290="sníž. přenesená",J290,0)</f>
        <v>0</v>
      </c>
      <c r="BI290" s="171">
        <f>IF(N290="nulová",J290,0)</f>
        <v>0</v>
      </c>
      <c r="BJ290" s="24" t="s">
        <v>87</v>
      </c>
      <c r="BK290" s="171">
        <f>ROUND(I290*H290,2)</f>
        <v>7356.38</v>
      </c>
      <c r="BL290" s="24" t="s">
        <v>190</v>
      </c>
      <c r="BM290" s="24" t="s">
        <v>1103</v>
      </c>
    </row>
    <row r="291" spans="2:65" s="12" customFormat="1" ht="13.5">
      <c r="B291" s="172"/>
      <c r="D291" s="173" t="s">
        <v>180</v>
      </c>
      <c r="E291" s="174" t="s">
        <v>5</v>
      </c>
      <c r="F291" s="175" t="s">
        <v>1104</v>
      </c>
      <c r="H291" s="176">
        <v>37.725000000000001</v>
      </c>
      <c r="L291" s="172"/>
      <c r="M291" s="177"/>
      <c r="N291" s="178"/>
      <c r="O291" s="178"/>
      <c r="P291" s="178"/>
      <c r="Q291" s="178"/>
      <c r="R291" s="178"/>
      <c r="S291" s="178"/>
      <c r="T291" s="179"/>
      <c r="AT291" s="174" t="s">
        <v>180</v>
      </c>
      <c r="AU291" s="174" t="s">
        <v>90</v>
      </c>
      <c r="AV291" s="12" t="s">
        <v>90</v>
      </c>
      <c r="AW291" s="12" t="s">
        <v>42</v>
      </c>
      <c r="AX291" s="12" t="s">
        <v>87</v>
      </c>
      <c r="AY291" s="174" t="s">
        <v>170</v>
      </c>
    </row>
    <row r="292" spans="2:65" s="1" customFormat="1" ht="38.25" customHeight="1">
      <c r="B292" s="160"/>
      <c r="C292" s="161" t="s">
        <v>610</v>
      </c>
      <c r="D292" s="161" t="s">
        <v>173</v>
      </c>
      <c r="E292" s="162" t="s">
        <v>1105</v>
      </c>
      <c r="F292" s="163" t="s">
        <v>1106</v>
      </c>
      <c r="G292" s="164" t="s">
        <v>257</v>
      </c>
      <c r="H292" s="165">
        <v>60.356000000000002</v>
      </c>
      <c r="I292" s="166">
        <v>234</v>
      </c>
      <c r="J292" s="166">
        <f>ROUND(I292*H292,2)</f>
        <v>14123.3</v>
      </c>
      <c r="K292" s="163" t="s">
        <v>177</v>
      </c>
      <c r="L292" s="39"/>
      <c r="M292" s="167" t="s">
        <v>5</v>
      </c>
      <c r="N292" s="168" t="s">
        <v>50</v>
      </c>
      <c r="O292" s="169">
        <v>0.46</v>
      </c>
      <c r="P292" s="169">
        <f>O292*H292</f>
        <v>27.763760000000001</v>
      </c>
      <c r="Q292" s="169">
        <v>1.7330000000000002E-2</v>
      </c>
      <c r="R292" s="169">
        <f>Q292*H292</f>
        <v>1.0459694800000001</v>
      </c>
      <c r="S292" s="169">
        <v>0</v>
      </c>
      <c r="T292" s="170">
        <f>S292*H292</f>
        <v>0</v>
      </c>
      <c r="AR292" s="24" t="s">
        <v>190</v>
      </c>
      <c r="AT292" s="24" t="s">
        <v>173</v>
      </c>
      <c r="AU292" s="24" t="s">
        <v>90</v>
      </c>
      <c r="AY292" s="24" t="s">
        <v>170</v>
      </c>
      <c r="BE292" s="171">
        <f>IF(N292="základní",J292,0)</f>
        <v>14123.3</v>
      </c>
      <c r="BF292" s="171">
        <f>IF(N292="snížená",J292,0)</f>
        <v>0</v>
      </c>
      <c r="BG292" s="171">
        <f>IF(N292="zákl. přenesená",J292,0)</f>
        <v>0</v>
      </c>
      <c r="BH292" s="171">
        <f>IF(N292="sníž. přenesená",J292,0)</f>
        <v>0</v>
      </c>
      <c r="BI292" s="171">
        <f>IF(N292="nulová",J292,0)</f>
        <v>0</v>
      </c>
      <c r="BJ292" s="24" t="s">
        <v>87</v>
      </c>
      <c r="BK292" s="171">
        <f>ROUND(I292*H292,2)</f>
        <v>14123.3</v>
      </c>
      <c r="BL292" s="24" t="s">
        <v>190</v>
      </c>
      <c r="BM292" s="24" t="s">
        <v>1107</v>
      </c>
    </row>
    <row r="293" spans="2:65" s="12" customFormat="1" ht="13.5">
      <c r="B293" s="172"/>
      <c r="D293" s="173" t="s">
        <v>180</v>
      </c>
      <c r="E293" s="174" t="s">
        <v>5</v>
      </c>
      <c r="F293" s="175" t="s">
        <v>1108</v>
      </c>
      <c r="H293" s="176">
        <v>32.412999999999997</v>
      </c>
      <c r="L293" s="172"/>
      <c r="M293" s="177"/>
      <c r="N293" s="178"/>
      <c r="O293" s="178"/>
      <c r="P293" s="178"/>
      <c r="Q293" s="178"/>
      <c r="R293" s="178"/>
      <c r="S293" s="178"/>
      <c r="T293" s="179"/>
      <c r="AT293" s="174" t="s">
        <v>180</v>
      </c>
      <c r="AU293" s="174" t="s">
        <v>90</v>
      </c>
      <c r="AV293" s="12" t="s">
        <v>90</v>
      </c>
      <c r="AW293" s="12" t="s">
        <v>42</v>
      </c>
      <c r="AX293" s="12" t="s">
        <v>79</v>
      </c>
      <c r="AY293" s="174" t="s">
        <v>170</v>
      </c>
    </row>
    <row r="294" spans="2:65" s="12" customFormat="1" ht="13.5">
      <c r="B294" s="172"/>
      <c r="D294" s="173" t="s">
        <v>180</v>
      </c>
      <c r="E294" s="174" t="s">
        <v>5</v>
      </c>
      <c r="F294" s="175" t="s">
        <v>1109</v>
      </c>
      <c r="H294" s="176">
        <v>15.063000000000001</v>
      </c>
      <c r="L294" s="172"/>
      <c r="M294" s="177"/>
      <c r="N294" s="178"/>
      <c r="O294" s="178"/>
      <c r="P294" s="178"/>
      <c r="Q294" s="178"/>
      <c r="R294" s="178"/>
      <c r="S294" s="178"/>
      <c r="T294" s="179"/>
      <c r="AT294" s="174" t="s">
        <v>180</v>
      </c>
      <c r="AU294" s="174" t="s">
        <v>90</v>
      </c>
      <c r="AV294" s="12" t="s">
        <v>90</v>
      </c>
      <c r="AW294" s="12" t="s">
        <v>42</v>
      </c>
      <c r="AX294" s="12" t="s">
        <v>79</v>
      </c>
      <c r="AY294" s="174" t="s">
        <v>170</v>
      </c>
    </row>
    <row r="295" spans="2:65" s="12" customFormat="1" ht="13.5">
      <c r="B295" s="172"/>
      <c r="D295" s="173" t="s">
        <v>180</v>
      </c>
      <c r="E295" s="174" t="s">
        <v>5</v>
      </c>
      <c r="F295" s="175" t="s">
        <v>1110</v>
      </c>
      <c r="H295" s="176">
        <v>12.88</v>
      </c>
      <c r="L295" s="172"/>
      <c r="M295" s="177"/>
      <c r="N295" s="178"/>
      <c r="O295" s="178"/>
      <c r="P295" s="178"/>
      <c r="Q295" s="178"/>
      <c r="R295" s="178"/>
      <c r="S295" s="178"/>
      <c r="T295" s="179"/>
      <c r="AT295" s="174" t="s">
        <v>180</v>
      </c>
      <c r="AU295" s="174" t="s">
        <v>90</v>
      </c>
      <c r="AV295" s="12" t="s">
        <v>90</v>
      </c>
      <c r="AW295" s="12" t="s">
        <v>42</v>
      </c>
      <c r="AX295" s="12" t="s">
        <v>79</v>
      </c>
      <c r="AY295" s="174" t="s">
        <v>170</v>
      </c>
    </row>
    <row r="296" spans="2:65" s="13" customFormat="1" ht="13.5">
      <c r="B296" s="186"/>
      <c r="D296" s="173" t="s">
        <v>180</v>
      </c>
      <c r="E296" s="187" t="s">
        <v>5</v>
      </c>
      <c r="F296" s="188" t="s">
        <v>269</v>
      </c>
      <c r="H296" s="189">
        <v>60.356000000000002</v>
      </c>
      <c r="L296" s="186"/>
      <c r="M296" s="190"/>
      <c r="N296" s="191"/>
      <c r="O296" s="191"/>
      <c r="P296" s="191"/>
      <c r="Q296" s="191"/>
      <c r="R296" s="191"/>
      <c r="S296" s="191"/>
      <c r="T296" s="192"/>
      <c r="AT296" s="187" t="s">
        <v>180</v>
      </c>
      <c r="AU296" s="187" t="s">
        <v>90</v>
      </c>
      <c r="AV296" s="13" t="s">
        <v>190</v>
      </c>
      <c r="AW296" s="13" t="s">
        <v>42</v>
      </c>
      <c r="AX296" s="13" t="s">
        <v>87</v>
      </c>
      <c r="AY296" s="187" t="s">
        <v>170</v>
      </c>
    </row>
    <row r="297" spans="2:65" s="1" customFormat="1" ht="16.5" customHeight="1">
      <c r="B297" s="160"/>
      <c r="C297" s="161" t="s">
        <v>615</v>
      </c>
      <c r="D297" s="161" t="s">
        <v>173</v>
      </c>
      <c r="E297" s="162" t="s">
        <v>1111</v>
      </c>
      <c r="F297" s="163" t="s">
        <v>1112</v>
      </c>
      <c r="G297" s="164" t="s">
        <v>257</v>
      </c>
      <c r="H297" s="165">
        <v>1</v>
      </c>
      <c r="I297" s="166">
        <v>533</v>
      </c>
      <c r="J297" s="166">
        <f>ROUND(I297*H297,2)</f>
        <v>533</v>
      </c>
      <c r="K297" s="163" t="s">
        <v>177</v>
      </c>
      <c r="L297" s="39"/>
      <c r="M297" s="167" t="s">
        <v>5</v>
      </c>
      <c r="N297" s="168" t="s">
        <v>50</v>
      </c>
      <c r="O297" s="169">
        <v>1.218</v>
      </c>
      <c r="P297" s="169">
        <f>O297*H297</f>
        <v>1.218</v>
      </c>
      <c r="Q297" s="169">
        <v>3.0450000000000001E-2</v>
      </c>
      <c r="R297" s="169">
        <f>Q297*H297</f>
        <v>3.0450000000000001E-2</v>
      </c>
      <c r="S297" s="169">
        <v>0</v>
      </c>
      <c r="T297" s="170">
        <f>S297*H297</f>
        <v>0</v>
      </c>
      <c r="AR297" s="24" t="s">
        <v>190</v>
      </c>
      <c r="AT297" s="24" t="s">
        <v>173</v>
      </c>
      <c r="AU297" s="24" t="s">
        <v>90</v>
      </c>
      <c r="AY297" s="24" t="s">
        <v>170</v>
      </c>
      <c r="BE297" s="171">
        <f>IF(N297="základní",J297,0)</f>
        <v>533</v>
      </c>
      <c r="BF297" s="171">
        <f>IF(N297="snížená",J297,0)</f>
        <v>0</v>
      </c>
      <c r="BG297" s="171">
        <f>IF(N297="zákl. přenesená",J297,0)</f>
        <v>0</v>
      </c>
      <c r="BH297" s="171">
        <f>IF(N297="sníž. přenesená",J297,0)</f>
        <v>0</v>
      </c>
      <c r="BI297" s="171">
        <f>IF(N297="nulová",J297,0)</f>
        <v>0</v>
      </c>
      <c r="BJ297" s="24" t="s">
        <v>87</v>
      </c>
      <c r="BK297" s="171">
        <f>ROUND(I297*H297,2)</f>
        <v>533</v>
      </c>
      <c r="BL297" s="24" t="s">
        <v>190</v>
      </c>
      <c r="BM297" s="24" t="s">
        <v>1113</v>
      </c>
    </row>
    <row r="298" spans="2:65" s="12" customFormat="1" ht="13.5">
      <c r="B298" s="172"/>
      <c r="D298" s="173" t="s">
        <v>180</v>
      </c>
      <c r="E298" s="174" t="s">
        <v>5</v>
      </c>
      <c r="F298" s="175" t="s">
        <v>1114</v>
      </c>
      <c r="H298" s="176">
        <v>1</v>
      </c>
      <c r="L298" s="172"/>
      <c r="M298" s="177"/>
      <c r="N298" s="178"/>
      <c r="O298" s="178"/>
      <c r="P298" s="178"/>
      <c r="Q298" s="178"/>
      <c r="R298" s="178"/>
      <c r="S298" s="178"/>
      <c r="T298" s="179"/>
      <c r="AT298" s="174" t="s">
        <v>180</v>
      </c>
      <c r="AU298" s="174" t="s">
        <v>90</v>
      </c>
      <c r="AV298" s="12" t="s">
        <v>90</v>
      </c>
      <c r="AW298" s="12" t="s">
        <v>42</v>
      </c>
      <c r="AX298" s="12" t="s">
        <v>87</v>
      </c>
      <c r="AY298" s="174" t="s">
        <v>170</v>
      </c>
    </row>
    <row r="299" spans="2:65" s="1" customFormat="1" ht="16.5" customHeight="1">
      <c r="B299" s="160"/>
      <c r="C299" s="161" t="s">
        <v>627</v>
      </c>
      <c r="D299" s="161" t="s">
        <v>173</v>
      </c>
      <c r="E299" s="162" t="s">
        <v>1115</v>
      </c>
      <c r="F299" s="163" t="s">
        <v>1116</v>
      </c>
      <c r="G299" s="164" t="s">
        <v>257</v>
      </c>
      <c r="H299" s="165">
        <v>2.08</v>
      </c>
      <c r="I299" s="166">
        <v>594</v>
      </c>
      <c r="J299" s="166">
        <f>ROUND(I299*H299,2)</f>
        <v>1235.52</v>
      </c>
      <c r="K299" s="163" t="s">
        <v>177</v>
      </c>
      <c r="L299" s="39"/>
      <c r="M299" s="167" t="s">
        <v>5</v>
      </c>
      <c r="N299" s="168" t="s">
        <v>50</v>
      </c>
      <c r="O299" s="169">
        <v>1.355</v>
      </c>
      <c r="P299" s="169">
        <f>O299*H299</f>
        <v>2.8184</v>
      </c>
      <c r="Q299" s="169">
        <v>3.3579999999999999E-2</v>
      </c>
      <c r="R299" s="169">
        <f>Q299*H299</f>
        <v>6.9846400000000003E-2</v>
      </c>
      <c r="S299" s="169">
        <v>0</v>
      </c>
      <c r="T299" s="170">
        <f>S299*H299</f>
        <v>0</v>
      </c>
      <c r="AR299" s="24" t="s">
        <v>190</v>
      </c>
      <c r="AT299" s="24" t="s">
        <v>173</v>
      </c>
      <c r="AU299" s="24" t="s">
        <v>90</v>
      </c>
      <c r="AY299" s="24" t="s">
        <v>170</v>
      </c>
      <c r="BE299" s="171">
        <f>IF(N299="základní",J299,0)</f>
        <v>1235.52</v>
      </c>
      <c r="BF299" s="171">
        <f>IF(N299="snížená",J299,0)</f>
        <v>0</v>
      </c>
      <c r="BG299" s="171">
        <f>IF(N299="zákl. přenesená",J299,0)</f>
        <v>0</v>
      </c>
      <c r="BH299" s="171">
        <f>IF(N299="sníž. přenesená",J299,0)</f>
        <v>0</v>
      </c>
      <c r="BI299" s="171">
        <f>IF(N299="nulová",J299,0)</f>
        <v>0</v>
      </c>
      <c r="BJ299" s="24" t="s">
        <v>87</v>
      </c>
      <c r="BK299" s="171">
        <f>ROUND(I299*H299,2)</f>
        <v>1235.52</v>
      </c>
      <c r="BL299" s="24" t="s">
        <v>190</v>
      </c>
      <c r="BM299" s="24" t="s">
        <v>1117</v>
      </c>
    </row>
    <row r="300" spans="2:65" s="12" customFormat="1" ht="13.5">
      <c r="B300" s="172"/>
      <c r="D300" s="173" t="s">
        <v>180</v>
      </c>
      <c r="E300" s="174" t="s">
        <v>5</v>
      </c>
      <c r="F300" s="175" t="s">
        <v>1118</v>
      </c>
      <c r="H300" s="176">
        <v>1.55</v>
      </c>
      <c r="L300" s="172"/>
      <c r="M300" s="177"/>
      <c r="N300" s="178"/>
      <c r="O300" s="178"/>
      <c r="P300" s="178"/>
      <c r="Q300" s="178"/>
      <c r="R300" s="178"/>
      <c r="S300" s="178"/>
      <c r="T300" s="179"/>
      <c r="AT300" s="174" t="s">
        <v>180</v>
      </c>
      <c r="AU300" s="174" t="s">
        <v>90</v>
      </c>
      <c r="AV300" s="12" t="s">
        <v>90</v>
      </c>
      <c r="AW300" s="12" t="s">
        <v>42</v>
      </c>
      <c r="AX300" s="12" t="s">
        <v>79</v>
      </c>
      <c r="AY300" s="174" t="s">
        <v>170</v>
      </c>
    </row>
    <row r="301" spans="2:65" s="12" customFormat="1" ht="13.5">
      <c r="B301" s="172"/>
      <c r="D301" s="173" t="s">
        <v>180</v>
      </c>
      <c r="E301" s="174" t="s">
        <v>5</v>
      </c>
      <c r="F301" s="175" t="s">
        <v>1119</v>
      </c>
      <c r="H301" s="176">
        <v>0.53</v>
      </c>
      <c r="L301" s="172"/>
      <c r="M301" s="177"/>
      <c r="N301" s="178"/>
      <c r="O301" s="178"/>
      <c r="P301" s="178"/>
      <c r="Q301" s="178"/>
      <c r="R301" s="178"/>
      <c r="S301" s="178"/>
      <c r="T301" s="179"/>
      <c r="AT301" s="174" t="s">
        <v>180</v>
      </c>
      <c r="AU301" s="174" t="s">
        <v>90</v>
      </c>
      <c r="AV301" s="12" t="s">
        <v>90</v>
      </c>
      <c r="AW301" s="12" t="s">
        <v>42</v>
      </c>
      <c r="AX301" s="12" t="s">
        <v>79</v>
      </c>
      <c r="AY301" s="174" t="s">
        <v>170</v>
      </c>
    </row>
    <row r="302" spans="2:65" s="13" customFormat="1" ht="13.5">
      <c r="B302" s="186"/>
      <c r="D302" s="173" t="s">
        <v>180</v>
      </c>
      <c r="E302" s="187" t="s">
        <v>5</v>
      </c>
      <c r="F302" s="188" t="s">
        <v>269</v>
      </c>
      <c r="H302" s="189">
        <v>2.08</v>
      </c>
      <c r="L302" s="186"/>
      <c r="M302" s="190"/>
      <c r="N302" s="191"/>
      <c r="O302" s="191"/>
      <c r="P302" s="191"/>
      <c r="Q302" s="191"/>
      <c r="R302" s="191"/>
      <c r="S302" s="191"/>
      <c r="T302" s="192"/>
      <c r="AT302" s="187" t="s">
        <v>180</v>
      </c>
      <c r="AU302" s="187" t="s">
        <v>90</v>
      </c>
      <c r="AV302" s="13" t="s">
        <v>190</v>
      </c>
      <c r="AW302" s="13" t="s">
        <v>42</v>
      </c>
      <c r="AX302" s="13" t="s">
        <v>87</v>
      </c>
      <c r="AY302" s="187" t="s">
        <v>170</v>
      </c>
    </row>
    <row r="303" spans="2:65" s="1" customFormat="1" ht="25.5" customHeight="1">
      <c r="B303" s="160"/>
      <c r="C303" s="161" t="s">
        <v>634</v>
      </c>
      <c r="D303" s="161" t="s">
        <v>173</v>
      </c>
      <c r="E303" s="162" t="s">
        <v>1120</v>
      </c>
      <c r="F303" s="163" t="s">
        <v>1121</v>
      </c>
      <c r="G303" s="164" t="s">
        <v>257</v>
      </c>
      <c r="H303" s="165">
        <v>0.33</v>
      </c>
      <c r="I303" s="166">
        <v>483</v>
      </c>
      <c r="J303" s="166">
        <f>ROUND(I303*H303,2)</f>
        <v>159.38999999999999</v>
      </c>
      <c r="K303" s="163" t="s">
        <v>177</v>
      </c>
      <c r="L303" s="39"/>
      <c r="M303" s="167" t="s">
        <v>5</v>
      </c>
      <c r="N303" s="168" t="s">
        <v>50</v>
      </c>
      <c r="O303" s="169">
        <v>1.02</v>
      </c>
      <c r="P303" s="169">
        <f>O303*H303</f>
        <v>0.33660000000000001</v>
      </c>
      <c r="Q303" s="169">
        <v>8.2500000000000004E-3</v>
      </c>
      <c r="R303" s="169">
        <f>Q303*H303</f>
        <v>2.7225000000000001E-3</v>
      </c>
      <c r="S303" s="169">
        <v>0</v>
      </c>
      <c r="T303" s="170">
        <f>S303*H303</f>
        <v>0</v>
      </c>
      <c r="AR303" s="24" t="s">
        <v>190</v>
      </c>
      <c r="AT303" s="24" t="s">
        <v>173</v>
      </c>
      <c r="AU303" s="24" t="s">
        <v>90</v>
      </c>
      <c r="AY303" s="24" t="s">
        <v>170</v>
      </c>
      <c r="BE303" s="171">
        <f>IF(N303="základní",J303,0)</f>
        <v>159.38999999999999</v>
      </c>
      <c r="BF303" s="171">
        <f>IF(N303="snížená",J303,0)</f>
        <v>0</v>
      </c>
      <c r="BG303" s="171">
        <f>IF(N303="zákl. přenesená",J303,0)</f>
        <v>0</v>
      </c>
      <c r="BH303" s="171">
        <f>IF(N303="sníž. přenesená",J303,0)</f>
        <v>0</v>
      </c>
      <c r="BI303" s="171">
        <f>IF(N303="nulová",J303,0)</f>
        <v>0</v>
      </c>
      <c r="BJ303" s="24" t="s">
        <v>87</v>
      </c>
      <c r="BK303" s="171">
        <f>ROUND(I303*H303,2)</f>
        <v>159.38999999999999</v>
      </c>
      <c r="BL303" s="24" t="s">
        <v>190</v>
      </c>
      <c r="BM303" s="24" t="s">
        <v>1122</v>
      </c>
    </row>
    <row r="304" spans="2:65" s="12" customFormat="1" ht="13.5">
      <c r="B304" s="172"/>
      <c r="D304" s="173" t="s">
        <v>180</v>
      </c>
      <c r="E304" s="174" t="s">
        <v>5</v>
      </c>
      <c r="F304" s="175" t="s">
        <v>1123</v>
      </c>
      <c r="H304" s="176">
        <v>0.33</v>
      </c>
      <c r="L304" s="172"/>
      <c r="M304" s="177"/>
      <c r="N304" s="178"/>
      <c r="O304" s="178"/>
      <c r="P304" s="178"/>
      <c r="Q304" s="178"/>
      <c r="R304" s="178"/>
      <c r="S304" s="178"/>
      <c r="T304" s="179"/>
      <c r="AT304" s="174" t="s">
        <v>180</v>
      </c>
      <c r="AU304" s="174" t="s">
        <v>90</v>
      </c>
      <c r="AV304" s="12" t="s">
        <v>90</v>
      </c>
      <c r="AW304" s="12" t="s">
        <v>42</v>
      </c>
      <c r="AX304" s="12" t="s">
        <v>87</v>
      </c>
      <c r="AY304" s="174" t="s">
        <v>170</v>
      </c>
    </row>
    <row r="305" spans="2:65" s="1" customFormat="1" ht="16.5" customHeight="1">
      <c r="B305" s="160"/>
      <c r="C305" s="193" t="s">
        <v>638</v>
      </c>
      <c r="D305" s="193" t="s">
        <v>452</v>
      </c>
      <c r="E305" s="194" t="s">
        <v>1124</v>
      </c>
      <c r="F305" s="195" t="s">
        <v>1125</v>
      </c>
      <c r="G305" s="196" t="s">
        <v>257</v>
      </c>
      <c r="H305" s="197">
        <v>0.33700000000000002</v>
      </c>
      <c r="I305" s="198">
        <v>74.400000000000006</v>
      </c>
      <c r="J305" s="198">
        <f>ROUND(I305*H305,2)</f>
        <v>25.07</v>
      </c>
      <c r="K305" s="195" t="s">
        <v>177</v>
      </c>
      <c r="L305" s="199"/>
      <c r="M305" s="200" t="s">
        <v>5</v>
      </c>
      <c r="N305" s="201" t="s">
        <v>50</v>
      </c>
      <c r="O305" s="169">
        <v>0</v>
      </c>
      <c r="P305" s="169">
        <f>O305*H305</f>
        <v>0</v>
      </c>
      <c r="Q305" s="169">
        <v>1.0200000000000001E-3</v>
      </c>
      <c r="R305" s="169">
        <f>Q305*H305</f>
        <v>3.4374000000000004E-4</v>
      </c>
      <c r="S305" s="169">
        <v>0</v>
      </c>
      <c r="T305" s="170">
        <f>S305*H305</f>
        <v>0</v>
      </c>
      <c r="AR305" s="24" t="s">
        <v>207</v>
      </c>
      <c r="AT305" s="24" t="s">
        <v>452</v>
      </c>
      <c r="AU305" s="24" t="s">
        <v>90</v>
      </c>
      <c r="AY305" s="24" t="s">
        <v>170</v>
      </c>
      <c r="BE305" s="171">
        <f>IF(N305="základní",J305,0)</f>
        <v>25.07</v>
      </c>
      <c r="BF305" s="171">
        <f>IF(N305="snížená",J305,0)</f>
        <v>0</v>
      </c>
      <c r="BG305" s="171">
        <f>IF(N305="zákl. přenesená",J305,0)</f>
        <v>0</v>
      </c>
      <c r="BH305" s="171">
        <f>IF(N305="sníž. přenesená",J305,0)</f>
        <v>0</v>
      </c>
      <c r="BI305" s="171">
        <f>IF(N305="nulová",J305,0)</f>
        <v>0</v>
      </c>
      <c r="BJ305" s="24" t="s">
        <v>87</v>
      </c>
      <c r="BK305" s="171">
        <f>ROUND(I305*H305,2)</f>
        <v>25.07</v>
      </c>
      <c r="BL305" s="24" t="s">
        <v>190</v>
      </c>
      <c r="BM305" s="24" t="s">
        <v>1126</v>
      </c>
    </row>
    <row r="306" spans="2:65" s="12" customFormat="1" ht="13.5">
      <c r="B306" s="172"/>
      <c r="D306" s="173" t="s">
        <v>180</v>
      </c>
      <c r="E306" s="174" t="s">
        <v>5</v>
      </c>
      <c r="F306" s="175" t="s">
        <v>1127</v>
      </c>
      <c r="H306" s="176">
        <v>0.33700000000000002</v>
      </c>
      <c r="L306" s="172"/>
      <c r="M306" s="177"/>
      <c r="N306" s="178"/>
      <c r="O306" s="178"/>
      <c r="P306" s="178"/>
      <c r="Q306" s="178"/>
      <c r="R306" s="178"/>
      <c r="S306" s="178"/>
      <c r="T306" s="179"/>
      <c r="AT306" s="174" t="s">
        <v>180</v>
      </c>
      <c r="AU306" s="174" t="s">
        <v>90</v>
      </c>
      <c r="AV306" s="12" t="s">
        <v>90</v>
      </c>
      <c r="AW306" s="12" t="s">
        <v>42</v>
      </c>
      <c r="AX306" s="12" t="s">
        <v>87</v>
      </c>
      <c r="AY306" s="174" t="s">
        <v>170</v>
      </c>
    </row>
    <row r="307" spans="2:65" s="1" customFormat="1" ht="25.5" customHeight="1">
      <c r="B307" s="160"/>
      <c r="C307" s="161" t="s">
        <v>643</v>
      </c>
      <c r="D307" s="161" t="s">
        <v>173</v>
      </c>
      <c r="E307" s="162" t="s">
        <v>1120</v>
      </c>
      <c r="F307" s="163" t="s">
        <v>1121</v>
      </c>
      <c r="G307" s="164" t="s">
        <v>257</v>
      </c>
      <c r="H307" s="165">
        <v>47.895000000000003</v>
      </c>
      <c r="I307" s="166">
        <v>483</v>
      </c>
      <c r="J307" s="166">
        <f>ROUND(I307*H307,2)</f>
        <v>23133.29</v>
      </c>
      <c r="K307" s="163" t="s">
        <v>177</v>
      </c>
      <c r="L307" s="39"/>
      <c r="M307" s="167" t="s">
        <v>5</v>
      </c>
      <c r="N307" s="168" t="s">
        <v>50</v>
      </c>
      <c r="O307" s="169">
        <v>1.02</v>
      </c>
      <c r="P307" s="169">
        <f>O307*H307</f>
        <v>48.852900000000005</v>
      </c>
      <c r="Q307" s="169">
        <v>8.2500000000000004E-3</v>
      </c>
      <c r="R307" s="169">
        <f>Q307*H307</f>
        <v>0.39513375000000006</v>
      </c>
      <c r="S307" s="169">
        <v>0</v>
      </c>
      <c r="T307" s="170">
        <f>S307*H307</f>
        <v>0</v>
      </c>
      <c r="AR307" s="24" t="s">
        <v>190</v>
      </c>
      <c r="AT307" s="24" t="s">
        <v>173</v>
      </c>
      <c r="AU307" s="24" t="s">
        <v>90</v>
      </c>
      <c r="AY307" s="24" t="s">
        <v>170</v>
      </c>
      <c r="BE307" s="171">
        <f>IF(N307="základní",J307,0)</f>
        <v>23133.29</v>
      </c>
      <c r="BF307" s="171">
        <f>IF(N307="snížená",J307,0)</f>
        <v>0</v>
      </c>
      <c r="BG307" s="171">
        <f>IF(N307="zákl. přenesená",J307,0)</f>
        <v>0</v>
      </c>
      <c r="BH307" s="171">
        <f>IF(N307="sníž. přenesená",J307,0)</f>
        <v>0</v>
      </c>
      <c r="BI307" s="171">
        <f>IF(N307="nulová",J307,0)</f>
        <v>0</v>
      </c>
      <c r="BJ307" s="24" t="s">
        <v>87</v>
      </c>
      <c r="BK307" s="171">
        <f>ROUND(I307*H307,2)</f>
        <v>23133.29</v>
      </c>
      <c r="BL307" s="24" t="s">
        <v>190</v>
      </c>
      <c r="BM307" s="24" t="s">
        <v>1128</v>
      </c>
    </row>
    <row r="308" spans="2:65" s="12" customFormat="1" ht="13.5">
      <c r="B308" s="172"/>
      <c r="D308" s="173" t="s">
        <v>180</v>
      </c>
      <c r="E308" s="174" t="s">
        <v>5</v>
      </c>
      <c r="F308" s="175" t="s">
        <v>1129</v>
      </c>
      <c r="H308" s="176">
        <v>47.895000000000003</v>
      </c>
      <c r="L308" s="172"/>
      <c r="M308" s="177"/>
      <c r="N308" s="178"/>
      <c r="O308" s="178"/>
      <c r="P308" s="178"/>
      <c r="Q308" s="178"/>
      <c r="R308" s="178"/>
      <c r="S308" s="178"/>
      <c r="T308" s="179"/>
      <c r="AT308" s="174" t="s">
        <v>180</v>
      </c>
      <c r="AU308" s="174" t="s">
        <v>90</v>
      </c>
      <c r="AV308" s="12" t="s">
        <v>90</v>
      </c>
      <c r="AW308" s="12" t="s">
        <v>42</v>
      </c>
      <c r="AX308" s="12" t="s">
        <v>87</v>
      </c>
      <c r="AY308" s="174" t="s">
        <v>170</v>
      </c>
    </row>
    <row r="309" spans="2:65" s="1" customFormat="1" ht="16.5" customHeight="1">
      <c r="B309" s="160"/>
      <c r="C309" s="193" t="s">
        <v>648</v>
      </c>
      <c r="D309" s="193" t="s">
        <v>452</v>
      </c>
      <c r="E309" s="194" t="s">
        <v>1130</v>
      </c>
      <c r="F309" s="195" t="s">
        <v>1131</v>
      </c>
      <c r="G309" s="196" t="s">
        <v>257</v>
      </c>
      <c r="H309" s="197">
        <v>48.853000000000002</v>
      </c>
      <c r="I309" s="198">
        <v>138</v>
      </c>
      <c r="J309" s="198">
        <f>ROUND(I309*H309,2)</f>
        <v>6741.71</v>
      </c>
      <c r="K309" s="195" t="s">
        <v>177</v>
      </c>
      <c r="L309" s="199"/>
      <c r="M309" s="200" t="s">
        <v>5</v>
      </c>
      <c r="N309" s="201" t="s">
        <v>50</v>
      </c>
      <c r="O309" s="169">
        <v>0</v>
      </c>
      <c r="P309" s="169">
        <f>O309*H309</f>
        <v>0</v>
      </c>
      <c r="Q309" s="169">
        <v>2.0999999999999999E-3</v>
      </c>
      <c r="R309" s="169">
        <f>Q309*H309</f>
        <v>0.1025913</v>
      </c>
      <c r="S309" s="169">
        <v>0</v>
      </c>
      <c r="T309" s="170">
        <f>S309*H309</f>
        <v>0</v>
      </c>
      <c r="AR309" s="24" t="s">
        <v>207</v>
      </c>
      <c r="AT309" s="24" t="s">
        <v>452</v>
      </c>
      <c r="AU309" s="24" t="s">
        <v>90</v>
      </c>
      <c r="AY309" s="24" t="s">
        <v>170</v>
      </c>
      <c r="BE309" s="171">
        <f>IF(N309="základní",J309,0)</f>
        <v>6741.71</v>
      </c>
      <c r="BF309" s="171">
        <f>IF(N309="snížená",J309,0)</f>
        <v>0</v>
      </c>
      <c r="BG309" s="171">
        <f>IF(N309="zákl. přenesená",J309,0)</f>
        <v>0</v>
      </c>
      <c r="BH309" s="171">
        <f>IF(N309="sníž. přenesená",J309,0)</f>
        <v>0</v>
      </c>
      <c r="BI309" s="171">
        <f>IF(N309="nulová",J309,0)</f>
        <v>0</v>
      </c>
      <c r="BJ309" s="24" t="s">
        <v>87</v>
      </c>
      <c r="BK309" s="171">
        <f>ROUND(I309*H309,2)</f>
        <v>6741.71</v>
      </c>
      <c r="BL309" s="24" t="s">
        <v>190</v>
      </c>
      <c r="BM309" s="24" t="s">
        <v>1132</v>
      </c>
    </row>
    <row r="310" spans="2:65" s="12" customFormat="1" ht="13.5">
      <c r="B310" s="172"/>
      <c r="D310" s="173" t="s">
        <v>180</v>
      </c>
      <c r="E310" s="174" t="s">
        <v>5</v>
      </c>
      <c r="F310" s="175" t="s">
        <v>1133</v>
      </c>
      <c r="H310" s="176">
        <v>48.853000000000002</v>
      </c>
      <c r="L310" s="172"/>
      <c r="M310" s="177"/>
      <c r="N310" s="178"/>
      <c r="O310" s="178"/>
      <c r="P310" s="178"/>
      <c r="Q310" s="178"/>
      <c r="R310" s="178"/>
      <c r="S310" s="178"/>
      <c r="T310" s="179"/>
      <c r="AT310" s="174" t="s">
        <v>180</v>
      </c>
      <c r="AU310" s="174" t="s">
        <v>90</v>
      </c>
      <c r="AV310" s="12" t="s">
        <v>90</v>
      </c>
      <c r="AW310" s="12" t="s">
        <v>42</v>
      </c>
      <c r="AX310" s="12" t="s">
        <v>87</v>
      </c>
      <c r="AY310" s="174" t="s">
        <v>170</v>
      </c>
    </row>
    <row r="311" spans="2:65" s="1" customFormat="1" ht="25.5" customHeight="1">
      <c r="B311" s="160"/>
      <c r="C311" s="161" t="s">
        <v>653</v>
      </c>
      <c r="D311" s="161" t="s">
        <v>173</v>
      </c>
      <c r="E311" s="162" t="s">
        <v>1134</v>
      </c>
      <c r="F311" s="163" t="s">
        <v>1135</v>
      </c>
      <c r="G311" s="164" t="s">
        <v>257</v>
      </c>
      <c r="H311" s="165">
        <v>89.966999999999999</v>
      </c>
      <c r="I311" s="166">
        <v>219</v>
      </c>
      <c r="J311" s="166">
        <f>ROUND(I311*H311,2)</f>
        <v>19702.77</v>
      </c>
      <c r="K311" s="163" t="s">
        <v>177</v>
      </c>
      <c r="L311" s="39"/>
      <c r="M311" s="167" t="s">
        <v>5</v>
      </c>
      <c r="N311" s="168" t="s">
        <v>50</v>
      </c>
      <c r="O311" s="169">
        <v>0.38</v>
      </c>
      <c r="P311" s="169">
        <f>O311*H311</f>
        <v>34.187460000000002</v>
      </c>
      <c r="Q311" s="169">
        <v>1.8100000000000002E-2</v>
      </c>
      <c r="R311" s="169">
        <f>Q311*H311</f>
        <v>1.6284027000000001</v>
      </c>
      <c r="S311" s="169">
        <v>0</v>
      </c>
      <c r="T311" s="170">
        <f>S311*H311</f>
        <v>0</v>
      </c>
      <c r="AR311" s="24" t="s">
        <v>190</v>
      </c>
      <c r="AT311" s="24" t="s">
        <v>173</v>
      </c>
      <c r="AU311" s="24" t="s">
        <v>90</v>
      </c>
      <c r="AY311" s="24" t="s">
        <v>170</v>
      </c>
      <c r="BE311" s="171">
        <f>IF(N311="základní",J311,0)</f>
        <v>19702.77</v>
      </c>
      <c r="BF311" s="171">
        <f>IF(N311="snížená",J311,0)</f>
        <v>0</v>
      </c>
      <c r="BG311" s="171">
        <f>IF(N311="zákl. přenesená",J311,0)</f>
        <v>0</v>
      </c>
      <c r="BH311" s="171">
        <f>IF(N311="sníž. přenesená",J311,0)</f>
        <v>0</v>
      </c>
      <c r="BI311" s="171">
        <f>IF(N311="nulová",J311,0)</f>
        <v>0</v>
      </c>
      <c r="BJ311" s="24" t="s">
        <v>87</v>
      </c>
      <c r="BK311" s="171">
        <f>ROUND(I311*H311,2)</f>
        <v>19702.77</v>
      </c>
      <c r="BL311" s="24" t="s">
        <v>190</v>
      </c>
      <c r="BM311" s="24" t="s">
        <v>1136</v>
      </c>
    </row>
    <row r="312" spans="2:65" s="12" customFormat="1" ht="13.5">
      <c r="B312" s="172"/>
      <c r="D312" s="173" t="s">
        <v>180</v>
      </c>
      <c r="E312" s="174" t="s">
        <v>5</v>
      </c>
      <c r="F312" s="175" t="s">
        <v>1137</v>
      </c>
      <c r="H312" s="176">
        <v>92.28</v>
      </c>
      <c r="L312" s="172"/>
      <c r="M312" s="177"/>
      <c r="N312" s="178"/>
      <c r="O312" s="178"/>
      <c r="P312" s="178"/>
      <c r="Q312" s="178"/>
      <c r="R312" s="178"/>
      <c r="S312" s="178"/>
      <c r="T312" s="179"/>
      <c r="AT312" s="174" t="s">
        <v>180</v>
      </c>
      <c r="AU312" s="174" t="s">
        <v>90</v>
      </c>
      <c r="AV312" s="12" t="s">
        <v>90</v>
      </c>
      <c r="AW312" s="12" t="s">
        <v>42</v>
      </c>
      <c r="AX312" s="12" t="s">
        <v>79</v>
      </c>
      <c r="AY312" s="174" t="s">
        <v>170</v>
      </c>
    </row>
    <row r="313" spans="2:65" s="12" customFormat="1" ht="13.5">
      <c r="B313" s="172"/>
      <c r="D313" s="173" t="s">
        <v>180</v>
      </c>
      <c r="E313" s="174" t="s">
        <v>5</v>
      </c>
      <c r="F313" s="175" t="s">
        <v>1138</v>
      </c>
      <c r="H313" s="176">
        <v>-5.3129999999999997</v>
      </c>
      <c r="L313" s="172"/>
      <c r="M313" s="177"/>
      <c r="N313" s="178"/>
      <c r="O313" s="178"/>
      <c r="P313" s="178"/>
      <c r="Q313" s="178"/>
      <c r="R313" s="178"/>
      <c r="S313" s="178"/>
      <c r="T313" s="179"/>
      <c r="AT313" s="174" t="s">
        <v>180</v>
      </c>
      <c r="AU313" s="174" t="s">
        <v>90</v>
      </c>
      <c r="AV313" s="12" t="s">
        <v>90</v>
      </c>
      <c r="AW313" s="12" t="s">
        <v>42</v>
      </c>
      <c r="AX313" s="12" t="s">
        <v>79</v>
      </c>
      <c r="AY313" s="174" t="s">
        <v>170</v>
      </c>
    </row>
    <row r="314" spans="2:65" s="12" customFormat="1" ht="13.5">
      <c r="B314" s="172"/>
      <c r="D314" s="173" t="s">
        <v>180</v>
      </c>
      <c r="E314" s="174" t="s">
        <v>5</v>
      </c>
      <c r="F314" s="175" t="s">
        <v>1139</v>
      </c>
      <c r="H314" s="176">
        <v>3</v>
      </c>
      <c r="L314" s="172"/>
      <c r="M314" s="177"/>
      <c r="N314" s="178"/>
      <c r="O314" s="178"/>
      <c r="P314" s="178"/>
      <c r="Q314" s="178"/>
      <c r="R314" s="178"/>
      <c r="S314" s="178"/>
      <c r="T314" s="179"/>
      <c r="AT314" s="174" t="s">
        <v>180</v>
      </c>
      <c r="AU314" s="174" t="s">
        <v>90</v>
      </c>
      <c r="AV314" s="12" t="s">
        <v>90</v>
      </c>
      <c r="AW314" s="12" t="s">
        <v>42</v>
      </c>
      <c r="AX314" s="12" t="s">
        <v>79</v>
      </c>
      <c r="AY314" s="174" t="s">
        <v>170</v>
      </c>
    </row>
    <row r="315" spans="2:65" s="13" customFormat="1" ht="13.5">
      <c r="B315" s="186"/>
      <c r="D315" s="173" t="s">
        <v>180</v>
      </c>
      <c r="E315" s="187" t="s">
        <v>5</v>
      </c>
      <c r="F315" s="188" t="s">
        <v>269</v>
      </c>
      <c r="H315" s="189">
        <v>89.966999999999999</v>
      </c>
      <c r="L315" s="186"/>
      <c r="M315" s="190"/>
      <c r="N315" s="191"/>
      <c r="O315" s="191"/>
      <c r="P315" s="191"/>
      <c r="Q315" s="191"/>
      <c r="R315" s="191"/>
      <c r="S315" s="191"/>
      <c r="T315" s="192"/>
      <c r="AT315" s="187" t="s">
        <v>180</v>
      </c>
      <c r="AU315" s="187" t="s">
        <v>90</v>
      </c>
      <c r="AV315" s="13" t="s">
        <v>190</v>
      </c>
      <c r="AW315" s="13" t="s">
        <v>42</v>
      </c>
      <c r="AX315" s="13" t="s">
        <v>87</v>
      </c>
      <c r="AY315" s="187" t="s">
        <v>170</v>
      </c>
    </row>
    <row r="316" spans="2:65" s="1" customFormat="1" ht="25.5" customHeight="1">
      <c r="B316" s="160"/>
      <c r="C316" s="161" t="s">
        <v>657</v>
      </c>
      <c r="D316" s="161" t="s">
        <v>173</v>
      </c>
      <c r="E316" s="162" t="s">
        <v>1140</v>
      </c>
      <c r="F316" s="163" t="s">
        <v>1141</v>
      </c>
      <c r="G316" s="164" t="s">
        <v>257</v>
      </c>
      <c r="H316" s="165">
        <v>89.966999999999999</v>
      </c>
      <c r="I316" s="166">
        <v>276</v>
      </c>
      <c r="J316" s="166">
        <f>ROUND(I316*H316,2)</f>
        <v>24830.89</v>
      </c>
      <c r="K316" s="163" t="s">
        <v>177</v>
      </c>
      <c r="L316" s="39"/>
      <c r="M316" s="167" t="s">
        <v>5</v>
      </c>
      <c r="N316" s="168" t="s">
        <v>50</v>
      </c>
      <c r="O316" s="169">
        <v>0.245</v>
      </c>
      <c r="P316" s="169">
        <f>O316*H316</f>
        <v>22.041914999999999</v>
      </c>
      <c r="Q316" s="169">
        <v>3.48E-3</v>
      </c>
      <c r="R316" s="169">
        <f>Q316*H316</f>
        <v>0.31308515999999997</v>
      </c>
      <c r="S316" s="169">
        <v>0</v>
      </c>
      <c r="T316" s="170">
        <f>S316*H316</f>
        <v>0</v>
      </c>
      <c r="AR316" s="24" t="s">
        <v>190</v>
      </c>
      <c r="AT316" s="24" t="s">
        <v>173</v>
      </c>
      <c r="AU316" s="24" t="s">
        <v>90</v>
      </c>
      <c r="AY316" s="24" t="s">
        <v>170</v>
      </c>
      <c r="BE316" s="171">
        <f>IF(N316="základní",J316,0)</f>
        <v>24830.89</v>
      </c>
      <c r="BF316" s="171">
        <f>IF(N316="snížená",J316,0)</f>
        <v>0</v>
      </c>
      <c r="BG316" s="171">
        <f>IF(N316="zákl. přenesená",J316,0)</f>
        <v>0</v>
      </c>
      <c r="BH316" s="171">
        <f>IF(N316="sníž. přenesená",J316,0)</f>
        <v>0</v>
      </c>
      <c r="BI316" s="171">
        <f>IF(N316="nulová",J316,0)</f>
        <v>0</v>
      </c>
      <c r="BJ316" s="24" t="s">
        <v>87</v>
      </c>
      <c r="BK316" s="171">
        <f>ROUND(I316*H316,2)</f>
        <v>24830.89</v>
      </c>
      <c r="BL316" s="24" t="s">
        <v>190</v>
      </c>
      <c r="BM316" s="24" t="s">
        <v>1142</v>
      </c>
    </row>
    <row r="317" spans="2:65" s="12" customFormat="1" ht="13.5">
      <c r="B317" s="172"/>
      <c r="D317" s="173" t="s">
        <v>180</v>
      </c>
      <c r="E317" s="174" t="s">
        <v>5</v>
      </c>
      <c r="F317" s="175" t="s">
        <v>1137</v>
      </c>
      <c r="H317" s="176">
        <v>92.28</v>
      </c>
      <c r="L317" s="172"/>
      <c r="M317" s="177"/>
      <c r="N317" s="178"/>
      <c r="O317" s="178"/>
      <c r="P317" s="178"/>
      <c r="Q317" s="178"/>
      <c r="R317" s="178"/>
      <c r="S317" s="178"/>
      <c r="T317" s="179"/>
      <c r="AT317" s="174" t="s">
        <v>180</v>
      </c>
      <c r="AU317" s="174" t="s">
        <v>90</v>
      </c>
      <c r="AV317" s="12" t="s">
        <v>90</v>
      </c>
      <c r="AW317" s="12" t="s">
        <v>42</v>
      </c>
      <c r="AX317" s="12" t="s">
        <v>79</v>
      </c>
      <c r="AY317" s="174" t="s">
        <v>170</v>
      </c>
    </row>
    <row r="318" spans="2:65" s="12" customFormat="1" ht="13.5">
      <c r="B318" s="172"/>
      <c r="D318" s="173" t="s">
        <v>180</v>
      </c>
      <c r="E318" s="174" t="s">
        <v>5</v>
      </c>
      <c r="F318" s="175" t="s">
        <v>1138</v>
      </c>
      <c r="H318" s="176">
        <v>-5.3129999999999997</v>
      </c>
      <c r="L318" s="172"/>
      <c r="M318" s="177"/>
      <c r="N318" s="178"/>
      <c r="O318" s="178"/>
      <c r="P318" s="178"/>
      <c r="Q318" s="178"/>
      <c r="R318" s="178"/>
      <c r="S318" s="178"/>
      <c r="T318" s="179"/>
      <c r="AT318" s="174" t="s">
        <v>180</v>
      </c>
      <c r="AU318" s="174" t="s">
        <v>90</v>
      </c>
      <c r="AV318" s="12" t="s">
        <v>90</v>
      </c>
      <c r="AW318" s="12" t="s">
        <v>42</v>
      </c>
      <c r="AX318" s="12" t="s">
        <v>79</v>
      </c>
      <c r="AY318" s="174" t="s">
        <v>170</v>
      </c>
    </row>
    <row r="319" spans="2:65" s="12" customFormat="1" ht="13.5">
      <c r="B319" s="172"/>
      <c r="D319" s="173" t="s">
        <v>180</v>
      </c>
      <c r="E319" s="174" t="s">
        <v>5</v>
      </c>
      <c r="F319" s="175" t="s">
        <v>1139</v>
      </c>
      <c r="H319" s="176">
        <v>3</v>
      </c>
      <c r="L319" s="172"/>
      <c r="M319" s="177"/>
      <c r="N319" s="178"/>
      <c r="O319" s="178"/>
      <c r="P319" s="178"/>
      <c r="Q319" s="178"/>
      <c r="R319" s="178"/>
      <c r="S319" s="178"/>
      <c r="T319" s="179"/>
      <c r="AT319" s="174" t="s">
        <v>180</v>
      </c>
      <c r="AU319" s="174" t="s">
        <v>90</v>
      </c>
      <c r="AV319" s="12" t="s">
        <v>90</v>
      </c>
      <c r="AW319" s="12" t="s">
        <v>42</v>
      </c>
      <c r="AX319" s="12" t="s">
        <v>79</v>
      </c>
      <c r="AY319" s="174" t="s">
        <v>170</v>
      </c>
    </row>
    <row r="320" spans="2:65" s="13" customFormat="1" ht="13.5">
      <c r="B320" s="186"/>
      <c r="D320" s="173" t="s">
        <v>180</v>
      </c>
      <c r="E320" s="187" t="s">
        <v>5</v>
      </c>
      <c r="F320" s="188" t="s">
        <v>269</v>
      </c>
      <c r="H320" s="189">
        <v>89.966999999999999</v>
      </c>
      <c r="L320" s="186"/>
      <c r="M320" s="190"/>
      <c r="N320" s="191"/>
      <c r="O320" s="191"/>
      <c r="P320" s="191"/>
      <c r="Q320" s="191"/>
      <c r="R320" s="191"/>
      <c r="S320" s="191"/>
      <c r="T320" s="192"/>
      <c r="AT320" s="187" t="s">
        <v>180</v>
      </c>
      <c r="AU320" s="187" t="s">
        <v>90</v>
      </c>
      <c r="AV320" s="13" t="s">
        <v>190</v>
      </c>
      <c r="AW320" s="13" t="s">
        <v>42</v>
      </c>
      <c r="AX320" s="13" t="s">
        <v>87</v>
      </c>
      <c r="AY320" s="187" t="s">
        <v>170</v>
      </c>
    </row>
    <row r="321" spans="2:65" s="1" customFormat="1" ht="38.25" customHeight="1">
      <c r="B321" s="160"/>
      <c r="C321" s="161" t="s">
        <v>661</v>
      </c>
      <c r="D321" s="161" t="s">
        <v>173</v>
      </c>
      <c r="E321" s="162" t="s">
        <v>1143</v>
      </c>
      <c r="F321" s="163" t="s">
        <v>1144</v>
      </c>
      <c r="G321" s="164" t="s">
        <v>257</v>
      </c>
      <c r="H321" s="165">
        <v>15.45</v>
      </c>
      <c r="I321" s="166">
        <v>403</v>
      </c>
      <c r="J321" s="166">
        <f>ROUND(I321*H321,2)</f>
        <v>6226.35</v>
      </c>
      <c r="K321" s="163" t="s">
        <v>177</v>
      </c>
      <c r="L321" s="39"/>
      <c r="M321" s="167" t="s">
        <v>5</v>
      </c>
      <c r="N321" s="168" t="s">
        <v>50</v>
      </c>
      <c r="O321" s="169">
        <v>0.245</v>
      </c>
      <c r="P321" s="169">
        <f>O321*H321</f>
        <v>3.7852499999999996</v>
      </c>
      <c r="Q321" s="169">
        <v>4.7800000000000004E-3</v>
      </c>
      <c r="R321" s="169">
        <f>Q321*H321</f>
        <v>7.3851E-2</v>
      </c>
      <c r="S321" s="169">
        <v>0</v>
      </c>
      <c r="T321" s="170">
        <f>S321*H321</f>
        <v>0</v>
      </c>
      <c r="AR321" s="24" t="s">
        <v>190</v>
      </c>
      <c r="AT321" s="24" t="s">
        <v>173</v>
      </c>
      <c r="AU321" s="24" t="s">
        <v>90</v>
      </c>
      <c r="AY321" s="24" t="s">
        <v>170</v>
      </c>
      <c r="BE321" s="171">
        <f>IF(N321="základní",J321,0)</f>
        <v>6226.35</v>
      </c>
      <c r="BF321" s="171">
        <f>IF(N321="snížená",J321,0)</f>
        <v>0</v>
      </c>
      <c r="BG321" s="171">
        <f>IF(N321="zákl. přenesená",J321,0)</f>
        <v>0</v>
      </c>
      <c r="BH321" s="171">
        <f>IF(N321="sníž. přenesená",J321,0)</f>
        <v>0</v>
      </c>
      <c r="BI321" s="171">
        <f>IF(N321="nulová",J321,0)</f>
        <v>0</v>
      </c>
      <c r="BJ321" s="24" t="s">
        <v>87</v>
      </c>
      <c r="BK321" s="171">
        <f>ROUND(I321*H321,2)</f>
        <v>6226.35</v>
      </c>
      <c r="BL321" s="24" t="s">
        <v>190</v>
      </c>
      <c r="BM321" s="24" t="s">
        <v>1145</v>
      </c>
    </row>
    <row r="322" spans="2:65" s="12" customFormat="1" ht="13.5">
      <c r="B322" s="172"/>
      <c r="D322" s="173" t="s">
        <v>180</v>
      </c>
      <c r="E322" s="174" t="s">
        <v>5</v>
      </c>
      <c r="F322" s="175" t="s">
        <v>1146</v>
      </c>
      <c r="H322" s="176">
        <v>15.45</v>
      </c>
      <c r="L322" s="172"/>
      <c r="M322" s="177"/>
      <c r="N322" s="178"/>
      <c r="O322" s="178"/>
      <c r="P322" s="178"/>
      <c r="Q322" s="178"/>
      <c r="R322" s="178"/>
      <c r="S322" s="178"/>
      <c r="T322" s="179"/>
      <c r="AT322" s="174" t="s">
        <v>180</v>
      </c>
      <c r="AU322" s="174" t="s">
        <v>90</v>
      </c>
      <c r="AV322" s="12" t="s">
        <v>90</v>
      </c>
      <c r="AW322" s="12" t="s">
        <v>42</v>
      </c>
      <c r="AX322" s="12" t="s">
        <v>87</v>
      </c>
      <c r="AY322" s="174" t="s">
        <v>170</v>
      </c>
    </row>
    <row r="323" spans="2:65" s="1" customFormat="1" ht="38.25" customHeight="1">
      <c r="B323" s="160"/>
      <c r="C323" s="161" t="s">
        <v>666</v>
      </c>
      <c r="D323" s="161" t="s">
        <v>173</v>
      </c>
      <c r="E323" s="162" t="s">
        <v>1147</v>
      </c>
      <c r="F323" s="163" t="s">
        <v>1148</v>
      </c>
      <c r="G323" s="164" t="s">
        <v>257</v>
      </c>
      <c r="H323" s="165">
        <v>2.2610000000000001</v>
      </c>
      <c r="I323" s="166">
        <v>383</v>
      </c>
      <c r="J323" s="166">
        <f>ROUND(I323*H323,2)</f>
        <v>865.96</v>
      </c>
      <c r="K323" s="163" t="s">
        <v>177</v>
      </c>
      <c r="L323" s="39"/>
      <c r="M323" s="167" t="s">
        <v>5</v>
      </c>
      <c r="N323" s="168" t="s">
        <v>50</v>
      </c>
      <c r="O323" s="169">
        <v>0.23499999999999999</v>
      </c>
      <c r="P323" s="169">
        <f>O323*H323</f>
        <v>0.531335</v>
      </c>
      <c r="Q323" s="169">
        <v>4.5599999999999998E-3</v>
      </c>
      <c r="R323" s="169">
        <f>Q323*H323</f>
        <v>1.0310160000000001E-2</v>
      </c>
      <c r="S323" s="169">
        <v>0</v>
      </c>
      <c r="T323" s="170">
        <f>S323*H323</f>
        <v>0</v>
      </c>
      <c r="AR323" s="24" t="s">
        <v>190</v>
      </c>
      <c r="AT323" s="24" t="s">
        <v>173</v>
      </c>
      <c r="AU323" s="24" t="s">
        <v>90</v>
      </c>
      <c r="AY323" s="24" t="s">
        <v>170</v>
      </c>
      <c r="BE323" s="171">
        <f>IF(N323="základní",J323,0)</f>
        <v>865.96</v>
      </c>
      <c r="BF323" s="171">
        <f>IF(N323="snížená",J323,0)</f>
        <v>0</v>
      </c>
      <c r="BG323" s="171">
        <f>IF(N323="zákl. přenesená",J323,0)</f>
        <v>0</v>
      </c>
      <c r="BH323" s="171">
        <f>IF(N323="sníž. přenesená",J323,0)</f>
        <v>0</v>
      </c>
      <c r="BI323" s="171">
        <f>IF(N323="nulová",J323,0)</f>
        <v>0</v>
      </c>
      <c r="BJ323" s="24" t="s">
        <v>87</v>
      </c>
      <c r="BK323" s="171">
        <f>ROUND(I323*H323,2)</f>
        <v>865.96</v>
      </c>
      <c r="BL323" s="24" t="s">
        <v>190</v>
      </c>
      <c r="BM323" s="24" t="s">
        <v>1149</v>
      </c>
    </row>
    <row r="324" spans="2:65" s="12" customFormat="1" ht="13.5">
      <c r="B324" s="172"/>
      <c r="D324" s="173" t="s">
        <v>180</v>
      </c>
      <c r="E324" s="174" t="s">
        <v>5</v>
      </c>
      <c r="F324" s="175" t="s">
        <v>1150</v>
      </c>
      <c r="H324" s="176">
        <v>2.2610000000000001</v>
      </c>
      <c r="L324" s="172"/>
      <c r="M324" s="177"/>
      <c r="N324" s="178"/>
      <c r="O324" s="178"/>
      <c r="P324" s="178"/>
      <c r="Q324" s="178"/>
      <c r="R324" s="178"/>
      <c r="S324" s="178"/>
      <c r="T324" s="179"/>
      <c r="AT324" s="174" t="s">
        <v>180</v>
      </c>
      <c r="AU324" s="174" t="s">
        <v>90</v>
      </c>
      <c r="AV324" s="12" t="s">
        <v>90</v>
      </c>
      <c r="AW324" s="12" t="s">
        <v>42</v>
      </c>
      <c r="AX324" s="12" t="s">
        <v>87</v>
      </c>
      <c r="AY324" s="174" t="s">
        <v>170</v>
      </c>
    </row>
    <row r="325" spans="2:65" s="1" customFormat="1" ht="38.25" customHeight="1">
      <c r="B325" s="160"/>
      <c r="C325" s="161" t="s">
        <v>670</v>
      </c>
      <c r="D325" s="161" t="s">
        <v>173</v>
      </c>
      <c r="E325" s="162" t="s">
        <v>1151</v>
      </c>
      <c r="F325" s="163" t="s">
        <v>1152</v>
      </c>
      <c r="G325" s="164" t="s">
        <v>257</v>
      </c>
      <c r="H325" s="165">
        <v>2.2610000000000001</v>
      </c>
      <c r="I325" s="166">
        <v>293</v>
      </c>
      <c r="J325" s="166">
        <f>ROUND(I325*H325,2)</f>
        <v>662.47</v>
      </c>
      <c r="K325" s="163" t="s">
        <v>177</v>
      </c>
      <c r="L325" s="39"/>
      <c r="M325" s="167" t="s">
        <v>5</v>
      </c>
      <c r="N325" s="168" t="s">
        <v>50</v>
      </c>
      <c r="O325" s="169">
        <v>0.23499999999999999</v>
      </c>
      <c r="P325" s="169">
        <f>O325*H325</f>
        <v>0.531335</v>
      </c>
      <c r="Q325" s="169">
        <v>4.1399999999999996E-3</v>
      </c>
      <c r="R325" s="169">
        <f>Q325*H325</f>
        <v>9.3605399999999988E-3</v>
      </c>
      <c r="S325" s="169">
        <v>0</v>
      </c>
      <c r="T325" s="170">
        <f>S325*H325</f>
        <v>0</v>
      </c>
      <c r="AR325" s="24" t="s">
        <v>190</v>
      </c>
      <c r="AT325" s="24" t="s">
        <v>173</v>
      </c>
      <c r="AU325" s="24" t="s">
        <v>90</v>
      </c>
      <c r="AY325" s="24" t="s">
        <v>170</v>
      </c>
      <c r="BE325" s="171">
        <f>IF(N325="základní",J325,0)</f>
        <v>662.47</v>
      </c>
      <c r="BF325" s="171">
        <f>IF(N325="snížená",J325,0)</f>
        <v>0</v>
      </c>
      <c r="BG325" s="171">
        <f>IF(N325="zákl. přenesená",J325,0)</f>
        <v>0</v>
      </c>
      <c r="BH325" s="171">
        <f>IF(N325="sníž. přenesená",J325,0)</f>
        <v>0</v>
      </c>
      <c r="BI325" s="171">
        <f>IF(N325="nulová",J325,0)</f>
        <v>0</v>
      </c>
      <c r="BJ325" s="24" t="s">
        <v>87</v>
      </c>
      <c r="BK325" s="171">
        <f>ROUND(I325*H325,2)</f>
        <v>662.47</v>
      </c>
      <c r="BL325" s="24" t="s">
        <v>190</v>
      </c>
      <c r="BM325" s="24" t="s">
        <v>1153</v>
      </c>
    </row>
    <row r="326" spans="2:65" s="12" customFormat="1" ht="13.5">
      <c r="B326" s="172"/>
      <c r="D326" s="173" t="s">
        <v>180</v>
      </c>
      <c r="E326" s="174" t="s">
        <v>5</v>
      </c>
      <c r="F326" s="175" t="s">
        <v>1150</v>
      </c>
      <c r="H326" s="176">
        <v>2.2610000000000001</v>
      </c>
      <c r="L326" s="172"/>
      <c r="M326" s="177"/>
      <c r="N326" s="178"/>
      <c r="O326" s="178"/>
      <c r="P326" s="178"/>
      <c r="Q326" s="178"/>
      <c r="R326" s="178"/>
      <c r="S326" s="178"/>
      <c r="T326" s="179"/>
      <c r="AT326" s="174" t="s">
        <v>180</v>
      </c>
      <c r="AU326" s="174" t="s">
        <v>90</v>
      </c>
      <c r="AV326" s="12" t="s">
        <v>90</v>
      </c>
      <c r="AW326" s="12" t="s">
        <v>42</v>
      </c>
      <c r="AX326" s="12" t="s">
        <v>87</v>
      </c>
      <c r="AY326" s="174" t="s">
        <v>170</v>
      </c>
    </row>
    <row r="327" spans="2:65" s="1" customFormat="1" ht="25.5" customHeight="1">
      <c r="B327" s="160"/>
      <c r="C327" s="161" t="s">
        <v>674</v>
      </c>
      <c r="D327" s="161" t="s">
        <v>173</v>
      </c>
      <c r="E327" s="162" t="s">
        <v>1154</v>
      </c>
      <c r="F327" s="163" t="s">
        <v>1155</v>
      </c>
      <c r="G327" s="164" t="s">
        <v>305</v>
      </c>
      <c r="H327" s="165">
        <v>11.362</v>
      </c>
      <c r="I327" s="166">
        <v>300</v>
      </c>
      <c r="J327" s="166">
        <f>ROUND(I327*H327,2)</f>
        <v>3408.6</v>
      </c>
      <c r="K327" s="163" t="s">
        <v>177</v>
      </c>
      <c r="L327" s="39"/>
      <c r="M327" s="167" t="s">
        <v>5</v>
      </c>
      <c r="N327" s="168" t="s">
        <v>50</v>
      </c>
      <c r="O327" s="169">
        <v>0.03</v>
      </c>
      <c r="P327" s="169">
        <f>O327*H327</f>
        <v>0.34086</v>
      </c>
      <c r="Q327" s="169">
        <v>9.1E-4</v>
      </c>
      <c r="R327" s="169">
        <f>Q327*H327</f>
        <v>1.033942E-2</v>
      </c>
      <c r="S327" s="169">
        <v>0</v>
      </c>
      <c r="T327" s="170">
        <f>S327*H327</f>
        <v>0</v>
      </c>
      <c r="AR327" s="24" t="s">
        <v>190</v>
      </c>
      <c r="AT327" s="24" t="s">
        <v>173</v>
      </c>
      <c r="AU327" s="24" t="s">
        <v>90</v>
      </c>
      <c r="AY327" s="24" t="s">
        <v>170</v>
      </c>
      <c r="BE327" s="171">
        <f>IF(N327="základní",J327,0)</f>
        <v>3408.6</v>
      </c>
      <c r="BF327" s="171">
        <f>IF(N327="snížená",J327,0)</f>
        <v>0</v>
      </c>
      <c r="BG327" s="171">
        <f>IF(N327="zákl. přenesená",J327,0)</f>
        <v>0</v>
      </c>
      <c r="BH327" s="171">
        <f>IF(N327="sníž. přenesená",J327,0)</f>
        <v>0</v>
      </c>
      <c r="BI327" s="171">
        <f>IF(N327="nulová",J327,0)</f>
        <v>0</v>
      </c>
      <c r="BJ327" s="24" t="s">
        <v>87</v>
      </c>
      <c r="BK327" s="171">
        <f>ROUND(I327*H327,2)</f>
        <v>3408.6</v>
      </c>
      <c r="BL327" s="24" t="s">
        <v>190</v>
      </c>
      <c r="BM327" s="24" t="s">
        <v>1156</v>
      </c>
    </row>
    <row r="328" spans="2:65" s="12" customFormat="1" ht="13.5">
      <c r="B328" s="172"/>
      <c r="D328" s="173" t="s">
        <v>180</v>
      </c>
      <c r="E328" s="174" t="s">
        <v>5</v>
      </c>
      <c r="F328" s="175" t="s">
        <v>1098</v>
      </c>
      <c r="H328" s="176">
        <v>20.457000000000001</v>
      </c>
      <c r="L328" s="172"/>
      <c r="M328" s="177"/>
      <c r="N328" s="178"/>
      <c r="O328" s="178"/>
      <c r="P328" s="178"/>
      <c r="Q328" s="178"/>
      <c r="R328" s="178"/>
      <c r="S328" s="178"/>
      <c r="T328" s="179"/>
      <c r="AT328" s="174" t="s">
        <v>180</v>
      </c>
      <c r="AU328" s="174" t="s">
        <v>90</v>
      </c>
      <c r="AV328" s="12" t="s">
        <v>90</v>
      </c>
      <c r="AW328" s="12" t="s">
        <v>42</v>
      </c>
      <c r="AX328" s="12" t="s">
        <v>79</v>
      </c>
      <c r="AY328" s="174" t="s">
        <v>170</v>
      </c>
    </row>
    <row r="329" spans="2:65" s="12" customFormat="1" ht="13.5">
      <c r="B329" s="172"/>
      <c r="D329" s="173" t="s">
        <v>180</v>
      </c>
      <c r="E329" s="174" t="s">
        <v>5</v>
      </c>
      <c r="F329" s="175" t="s">
        <v>1099</v>
      </c>
      <c r="H329" s="176">
        <v>-9.0950000000000006</v>
      </c>
      <c r="L329" s="172"/>
      <c r="M329" s="177"/>
      <c r="N329" s="178"/>
      <c r="O329" s="178"/>
      <c r="P329" s="178"/>
      <c r="Q329" s="178"/>
      <c r="R329" s="178"/>
      <c r="S329" s="178"/>
      <c r="T329" s="179"/>
      <c r="AT329" s="174" t="s">
        <v>180</v>
      </c>
      <c r="AU329" s="174" t="s">
        <v>90</v>
      </c>
      <c r="AV329" s="12" t="s">
        <v>90</v>
      </c>
      <c r="AW329" s="12" t="s">
        <v>42</v>
      </c>
      <c r="AX329" s="12" t="s">
        <v>79</v>
      </c>
      <c r="AY329" s="174" t="s">
        <v>170</v>
      </c>
    </row>
    <row r="330" spans="2:65" s="13" customFormat="1" ht="13.5">
      <c r="B330" s="186"/>
      <c r="D330" s="173" t="s">
        <v>180</v>
      </c>
      <c r="E330" s="187" t="s">
        <v>5</v>
      </c>
      <c r="F330" s="188" t="s">
        <v>269</v>
      </c>
      <c r="H330" s="189">
        <v>11.362</v>
      </c>
      <c r="L330" s="186"/>
      <c r="M330" s="190"/>
      <c r="N330" s="191"/>
      <c r="O330" s="191"/>
      <c r="P330" s="191"/>
      <c r="Q330" s="191"/>
      <c r="R330" s="191"/>
      <c r="S330" s="191"/>
      <c r="T330" s="192"/>
      <c r="AT330" s="187" t="s">
        <v>180</v>
      </c>
      <c r="AU330" s="187" t="s">
        <v>90</v>
      </c>
      <c r="AV330" s="13" t="s">
        <v>190</v>
      </c>
      <c r="AW330" s="13" t="s">
        <v>42</v>
      </c>
      <c r="AX330" s="13" t="s">
        <v>87</v>
      </c>
      <c r="AY330" s="187" t="s">
        <v>170</v>
      </c>
    </row>
    <row r="331" spans="2:65" s="1" customFormat="1" ht="25.5" customHeight="1">
      <c r="B331" s="160"/>
      <c r="C331" s="161" t="s">
        <v>679</v>
      </c>
      <c r="D331" s="161" t="s">
        <v>173</v>
      </c>
      <c r="E331" s="162" t="s">
        <v>1157</v>
      </c>
      <c r="F331" s="163" t="s">
        <v>1158</v>
      </c>
      <c r="G331" s="164" t="s">
        <v>257</v>
      </c>
      <c r="H331" s="165">
        <v>15.96</v>
      </c>
      <c r="I331" s="166">
        <v>521</v>
      </c>
      <c r="J331" s="166">
        <f>ROUND(I331*H331,2)</f>
        <v>8315.16</v>
      </c>
      <c r="K331" s="163" t="s">
        <v>177</v>
      </c>
      <c r="L331" s="39"/>
      <c r="M331" s="167" t="s">
        <v>5</v>
      </c>
      <c r="N331" s="168" t="s">
        <v>50</v>
      </c>
      <c r="O331" s="169">
        <v>0.51700000000000002</v>
      </c>
      <c r="P331" s="169">
        <f>O331*H331</f>
        <v>8.2513200000000015</v>
      </c>
      <c r="Q331" s="169">
        <v>0.105</v>
      </c>
      <c r="R331" s="169">
        <f>Q331*H331</f>
        <v>1.6758</v>
      </c>
      <c r="S331" s="169">
        <v>0</v>
      </c>
      <c r="T331" s="170">
        <f>S331*H331</f>
        <v>0</v>
      </c>
      <c r="AR331" s="24" t="s">
        <v>190</v>
      </c>
      <c r="AT331" s="24" t="s">
        <v>173</v>
      </c>
      <c r="AU331" s="24" t="s">
        <v>90</v>
      </c>
      <c r="AY331" s="24" t="s">
        <v>170</v>
      </c>
      <c r="BE331" s="171">
        <f>IF(N331="základní",J331,0)</f>
        <v>8315.16</v>
      </c>
      <c r="BF331" s="171">
        <f>IF(N331="snížená",J331,0)</f>
        <v>0</v>
      </c>
      <c r="BG331" s="171">
        <f>IF(N331="zákl. přenesená",J331,0)</f>
        <v>0</v>
      </c>
      <c r="BH331" s="171">
        <f>IF(N331="sníž. přenesená",J331,0)</f>
        <v>0</v>
      </c>
      <c r="BI331" s="171">
        <f>IF(N331="nulová",J331,0)</f>
        <v>0</v>
      </c>
      <c r="BJ331" s="24" t="s">
        <v>87</v>
      </c>
      <c r="BK331" s="171">
        <f>ROUND(I331*H331,2)</f>
        <v>8315.16</v>
      </c>
      <c r="BL331" s="24" t="s">
        <v>190</v>
      </c>
      <c r="BM331" s="24" t="s">
        <v>1159</v>
      </c>
    </row>
    <row r="332" spans="2:65" s="12" customFormat="1" ht="13.5">
      <c r="B332" s="172"/>
      <c r="D332" s="173" t="s">
        <v>180</v>
      </c>
      <c r="E332" s="174" t="s">
        <v>5</v>
      </c>
      <c r="F332" s="175" t="s">
        <v>1160</v>
      </c>
      <c r="H332" s="176">
        <v>15.96</v>
      </c>
      <c r="L332" s="172"/>
      <c r="M332" s="177"/>
      <c r="N332" s="178"/>
      <c r="O332" s="178"/>
      <c r="P332" s="178"/>
      <c r="Q332" s="178"/>
      <c r="R332" s="178"/>
      <c r="S332" s="178"/>
      <c r="T332" s="179"/>
      <c r="AT332" s="174" t="s">
        <v>180</v>
      </c>
      <c r="AU332" s="174" t="s">
        <v>90</v>
      </c>
      <c r="AV332" s="12" t="s">
        <v>90</v>
      </c>
      <c r="AW332" s="12" t="s">
        <v>42</v>
      </c>
      <c r="AX332" s="12" t="s">
        <v>87</v>
      </c>
      <c r="AY332" s="174" t="s">
        <v>170</v>
      </c>
    </row>
    <row r="333" spans="2:65" s="1" customFormat="1" ht="25.5" customHeight="1">
      <c r="B333" s="160"/>
      <c r="C333" s="161" t="s">
        <v>683</v>
      </c>
      <c r="D333" s="161" t="s">
        <v>173</v>
      </c>
      <c r="E333" s="162" t="s">
        <v>1161</v>
      </c>
      <c r="F333" s="163" t="s">
        <v>1162</v>
      </c>
      <c r="G333" s="164" t="s">
        <v>282</v>
      </c>
      <c r="H333" s="165">
        <v>12.45</v>
      </c>
      <c r="I333" s="166">
        <v>31.7</v>
      </c>
      <c r="J333" s="166">
        <f>ROUND(I333*H333,2)</f>
        <v>394.67</v>
      </c>
      <c r="K333" s="163" t="s">
        <v>177</v>
      </c>
      <c r="L333" s="39"/>
      <c r="M333" s="167" t="s">
        <v>5</v>
      </c>
      <c r="N333" s="168" t="s">
        <v>50</v>
      </c>
      <c r="O333" s="169">
        <v>0.04</v>
      </c>
      <c r="P333" s="169">
        <f>O333*H333</f>
        <v>0.498</v>
      </c>
      <c r="Q333" s="169">
        <v>9.0000000000000006E-5</v>
      </c>
      <c r="R333" s="169">
        <f>Q333*H333</f>
        <v>1.1205E-3</v>
      </c>
      <c r="S333" s="169">
        <v>0</v>
      </c>
      <c r="T333" s="170">
        <f>S333*H333</f>
        <v>0</v>
      </c>
      <c r="AR333" s="24" t="s">
        <v>190</v>
      </c>
      <c r="AT333" s="24" t="s">
        <v>173</v>
      </c>
      <c r="AU333" s="24" t="s">
        <v>90</v>
      </c>
      <c r="AY333" s="24" t="s">
        <v>170</v>
      </c>
      <c r="BE333" s="171">
        <f>IF(N333="základní",J333,0)</f>
        <v>394.67</v>
      </c>
      <c r="BF333" s="171">
        <f>IF(N333="snížená",J333,0)</f>
        <v>0</v>
      </c>
      <c r="BG333" s="171">
        <f>IF(N333="zákl. přenesená",J333,0)</f>
        <v>0</v>
      </c>
      <c r="BH333" s="171">
        <f>IF(N333="sníž. přenesená",J333,0)</f>
        <v>0</v>
      </c>
      <c r="BI333" s="171">
        <f>IF(N333="nulová",J333,0)</f>
        <v>0</v>
      </c>
      <c r="BJ333" s="24" t="s">
        <v>87</v>
      </c>
      <c r="BK333" s="171">
        <f>ROUND(I333*H333,2)</f>
        <v>394.67</v>
      </c>
      <c r="BL333" s="24" t="s">
        <v>190</v>
      </c>
      <c r="BM333" s="24" t="s">
        <v>1163</v>
      </c>
    </row>
    <row r="334" spans="2:65" s="12" customFormat="1" ht="13.5">
      <c r="B334" s="172"/>
      <c r="D334" s="173" t="s">
        <v>180</v>
      </c>
      <c r="E334" s="174" t="s">
        <v>5</v>
      </c>
      <c r="F334" s="175" t="s">
        <v>1164</v>
      </c>
      <c r="H334" s="176">
        <v>12.45</v>
      </c>
      <c r="L334" s="172"/>
      <c r="M334" s="177"/>
      <c r="N334" s="178"/>
      <c r="O334" s="178"/>
      <c r="P334" s="178"/>
      <c r="Q334" s="178"/>
      <c r="R334" s="178"/>
      <c r="S334" s="178"/>
      <c r="T334" s="179"/>
      <c r="AT334" s="174" t="s">
        <v>180</v>
      </c>
      <c r="AU334" s="174" t="s">
        <v>90</v>
      </c>
      <c r="AV334" s="12" t="s">
        <v>90</v>
      </c>
      <c r="AW334" s="12" t="s">
        <v>42</v>
      </c>
      <c r="AX334" s="12" t="s">
        <v>87</v>
      </c>
      <c r="AY334" s="174" t="s">
        <v>170</v>
      </c>
    </row>
    <row r="335" spans="2:65" s="1" customFormat="1" ht="25.5" customHeight="1">
      <c r="B335" s="160"/>
      <c r="C335" s="161" t="s">
        <v>687</v>
      </c>
      <c r="D335" s="161" t="s">
        <v>173</v>
      </c>
      <c r="E335" s="162" t="s">
        <v>1165</v>
      </c>
      <c r="F335" s="163" t="s">
        <v>1166</v>
      </c>
      <c r="G335" s="164" t="s">
        <v>257</v>
      </c>
      <c r="H335" s="165">
        <v>15.35</v>
      </c>
      <c r="I335" s="166">
        <v>569</v>
      </c>
      <c r="J335" s="166">
        <f>ROUND(I335*H335,2)</f>
        <v>8734.15</v>
      </c>
      <c r="K335" s="163" t="s">
        <v>177</v>
      </c>
      <c r="L335" s="39"/>
      <c r="M335" s="167" t="s">
        <v>5</v>
      </c>
      <c r="N335" s="168" t="s">
        <v>50</v>
      </c>
      <c r="O335" s="169">
        <v>0.50800000000000001</v>
      </c>
      <c r="P335" s="169">
        <f>O335*H335</f>
        <v>7.7977999999999996</v>
      </c>
      <c r="Q335" s="169">
        <v>0.28361999999999998</v>
      </c>
      <c r="R335" s="169">
        <f>Q335*H335</f>
        <v>4.353567</v>
      </c>
      <c r="S335" s="169">
        <v>0</v>
      </c>
      <c r="T335" s="170">
        <f>S335*H335</f>
        <v>0</v>
      </c>
      <c r="AR335" s="24" t="s">
        <v>190</v>
      </c>
      <c r="AT335" s="24" t="s">
        <v>173</v>
      </c>
      <c r="AU335" s="24" t="s">
        <v>90</v>
      </c>
      <c r="AY335" s="24" t="s">
        <v>170</v>
      </c>
      <c r="BE335" s="171">
        <f>IF(N335="základní",J335,0)</f>
        <v>8734.15</v>
      </c>
      <c r="BF335" s="171">
        <f>IF(N335="snížená",J335,0)</f>
        <v>0</v>
      </c>
      <c r="BG335" s="171">
        <f>IF(N335="zákl. přenesená",J335,0)</f>
        <v>0</v>
      </c>
      <c r="BH335" s="171">
        <f>IF(N335="sníž. přenesená",J335,0)</f>
        <v>0</v>
      </c>
      <c r="BI335" s="171">
        <f>IF(N335="nulová",J335,0)</f>
        <v>0</v>
      </c>
      <c r="BJ335" s="24" t="s">
        <v>87</v>
      </c>
      <c r="BK335" s="171">
        <f>ROUND(I335*H335,2)</f>
        <v>8734.15</v>
      </c>
      <c r="BL335" s="24" t="s">
        <v>190</v>
      </c>
      <c r="BM335" s="24" t="s">
        <v>1167</v>
      </c>
    </row>
    <row r="336" spans="2:65" s="12" customFormat="1" ht="13.5">
      <c r="B336" s="172"/>
      <c r="D336" s="173" t="s">
        <v>180</v>
      </c>
      <c r="E336" s="174" t="s">
        <v>5</v>
      </c>
      <c r="F336" s="175" t="s">
        <v>1092</v>
      </c>
      <c r="H336" s="176">
        <v>15.35</v>
      </c>
      <c r="L336" s="172"/>
      <c r="M336" s="177"/>
      <c r="N336" s="178"/>
      <c r="O336" s="178"/>
      <c r="P336" s="178"/>
      <c r="Q336" s="178"/>
      <c r="R336" s="178"/>
      <c r="S336" s="178"/>
      <c r="T336" s="179"/>
      <c r="AT336" s="174" t="s">
        <v>180</v>
      </c>
      <c r="AU336" s="174" t="s">
        <v>90</v>
      </c>
      <c r="AV336" s="12" t="s">
        <v>90</v>
      </c>
      <c r="AW336" s="12" t="s">
        <v>42</v>
      </c>
      <c r="AX336" s="12" t="s">
        <v>87</v>
      </c>
      <c r="AY336" s="174" t="s">
        <v>170</v>
      </c>
    </row>
    <row r="337" spans="2:65" s="11" customFormat="1" ht="29.85" customHeight="1">
      <c r="B337" s="148"/>
      <c r="D337" s="149" t="s">
        <v>78</v>
      </c>
      <c r="E337" s="158" t="s">
        <v>211</v>
      </c>
      <c r="F337" s="158" t="s">
        <v>696</v>
      </c>
      <c r="J337" s="159">
        <f>BK337</f>
        <v>140267.06999999998</v>
      </c>
      <c r="L337" s="148"/>
      <c r="M337" s="152"/>
      <c r="N337" s="153"/>
      <c r="O337" s="153"/>
      <c r="P337" s="154">
        <f>SUM(P338:P413)</f>
        <v>157.04472899999999</v>
      </c>
      <c r="Q337" s="153"/>
      <c r="R337" s="154">
        <f>SUM(R338:R413)</f>
        <v>0.40925563999999992</v>
      </c>
      <c r="S337" s="153"/>
      <c r="T337" s="155">
        <f>SUM(T338:T413)</f>
        <v>0.66243999999999992</v>
      </c>
      <c r="AR337" s="149" t="s">
        <v>87</v>
      </c>
      <c r="AT337" s="156" t="s">
        <v>78</v>
      </c>
      <c r="AU337" s="156" t="s">
        <v>87</v>
      </c>
      <c r="AY337" s="149" t="s">
        <v>170</v>
      </c>
      <c r="BK337" s="157">
        <f>SUM(BK338:BK413)</f>
        <v>140267.06999999998</v>
      </c>
    </row>
    <row r="338" spans="2:65" s="1" customFormat="1" ht="25.5" customHeight="1">
      <c r="B338" s="160"/>
      <c r="C338" s="161" t="s">
        <v>691</v>
      </c>
      <c r="D338" s="161" t="s">
        <v>173</v>
      </c>
      <c r="E338" s="162" t="s">
        <v>1168</v>
      </c>
      <c r="F338" s="163" t="s">
        <v>1169</v>
      </c>
      <c r="G338" s="164" t="s">
        <v>305</v>
      </c>
      <c r="H338" s="165">
        <v>105.23399999999999</v>
      </c>
      <c r="I338" s="166">
        <v>30.2</v>
      </c>
      <c r="J338" s="166">
        <f>ROUND(I338*H338,2)</f>
        <v>3178.07</v>
      </c>
      <c r="K338" s="163" t="s">
        <v>177</v>
      </c>
      <c r="L338" s="39"/>
      <c r="M338" s="167" t="s">
        <v>5</v>
      </c>
      <c r="N338" s="168" t="s">
        <v>50</v>
      </c>
      <c r="O338" s="169">
        <v>0.114</v>
      </c>
      <c r="P338" s="169">
        <f>O338*H338</f>
        <v>11.996675999999999</v>
      </c>
      <c r="Q338" s="169">
        <v>0</v>
      </c>
      <c r="R338" s="169">
        <f>Q338*H338</f>
        <v>0</v>
      </c>
      <c r="S338" s="169">
        <v>0</v>
      </c>
      <c r="T338" s="170">
        <f>S338*H338</f>
        <v>0</v>
      </c>
      <c r="AR338" s="24" t="s">
        <v>190</v>
      </c>
      <c r="AT338" s="24" t="s">
        <v>173</v>
      </c>
      <c r="AU338" s="24" t="s">
        <v>90</v>
      </c>
      <c r="AY338" s="24" t="s">
        <v>170</v>
      </c>
      <c r="BE338" s="171">
        <f>IF(N338="základní",J338,0)</f>
        <v>3178.07</v>
      </c>
      <c r="BF338" s="171">
        <f>IF(N338="snížená",J338,0)</f>
        <v>0</v>
      </c>
      <c r="BG338" s="171">
        <f>IF(N338="zákl. přenesená",J338,0)</f>
        <v>0</v>
      </c>
      <c r="BH338" s="171">
        <f>IF(N338="sníž. přenesená",J338,0)</f>
        <v>0</v>
      </c>
      <c r="BI338" s="171">
        <f>IF(N338="nulová",J338,0)</f>
        <v>0</v>
      </c>
      <c r="BJ338" s="24" t="s">
        <v>87</v>
      </c>
      <c r="BK338" s="171">
        <f>ROUND(I338*H338,2)</f>
        <v>3178.07</v>
      </c>
      <c r="BL338" s="24" t="s">
        <v>190</v>
      </c>
      <c r="BM338" s="24" t="s">
        <v>1170</v>
      </c>
    </row>
    <row r="339" spans="2:65" s="12" customFormat="1" ht="13.5">
      <c r="B339" s="172"/>
      <c r="D339" s="173" t="s">
        <v>180</v>
      </c>
      <c r="E339" s="174" t="s">
        <v>5</v>
      </c>
      <c r="F339" s="175" t="s">
        <v>1171</v>
      </c>
      <c r="H339" s="176">
        <v>85.744</v>
      </c>
      <c r="L339" s="172"/>
      <c r="M339" s="177"/>
      <c r="N339" s="178"/>
      <c r="O339" s="178"/>
      <c r="P339" s="178"/>
      <c r="Q339" s="178"/>
      <c r="R339" s="178"/>
      <c r="S339" s="178"/>
      <c r="T339" s="179"/>
      <c r="AT339" s="174" t="s">
        <v>180</v>
      </c>
      <c r="AU339" s="174" t="s">
        <v>90</v>
      </c>
      <c r="AV339" s="12" t="s">
        <v>90</v>
      </c>
      <c r="AW339" s="12" t="s">
        <v>42</v>
      </c>
      <c r="AX339" s="12" t="s">
        <v>79</v>
      </c>
      <c r="AY339" s="174" t="s">
        <v>170</v>
      </c>
    </row>
    <row r="340" spans="2:65" s="12" customFormat="1" ht="13.5">
      <c r="B340" s="172"/>
      <c r="D340" s="173" t="s">
        <v>180</v>
      </c>
      <c r="E340" s="174" t="s">
        <v>5</v>
      </c>
      <c r="F340" s="175" t="s">
        <v>1172</v>
      </c>
      <c r="H340" s="176">
        <v>19.489999999999998</v>
      </c>
      <c r="L340" s="172"/>
      <c r="M340" s="177"/>
      <c r="N340" s="178"/>
      <c r="O340" s="178"/>
      <c r="P340" s="178"/>
      <c r="Q340" s="178"/>
      <c r="R340" s="178"/>
      <c r="S340" s="178"/>
      <c r="T340" s="179"/>
      <c r="AT340" s="174" t="s">
        <v>180</v>
      </c>
      <c r="AU340" s="174" t="s">
        <v>90</v>
      </c>
      <c r="AV340" s="12" t="s">
        <v>90</v>
      </c>
      <c r="AW340" s="12" t="s">
        <v>42</v>
      </c>
      <c r="AX340" s="12" t="s">
        <v>79</v>
      </c>
      <c r="AY340" s="174" t="s">
        <v>170</v>
      </c>
    </row>
    <row r="341" spans="2:65" s="13" customFormat="1" ht="13.5">
      <c r="B341" s="186"/>
      <c r="D341" s="173" t="s">
        <v>180</v>
      </c>
      <c r="E341" s="187" t="s">
        <v>5</v>
      </c>
      <c r="F341" s="188" t="s">
        <v>269</v>
      </c>
      <c r="H341" s="189">
        <v>105.23399999999999</v>
      </c>
      <c r="L341" s="186"/>
      <c r="M341" s="190"/>
      <c r="N341" s="191"/>
      <c r="O341" s="191"/>
      <c r="P341" s="191"/>
      <c r="Q341" s="191"/>
      <c r="R341" s="191"/>
      <c r="S341" s="191"/>
      <c r="T341" s="192"/>
      <c r="AT341" s="187" t="s">
        <v>180</v>
      </c>
      <c r="AU341" s="187" t="s">
        <v>90</v>
      </c>
      <c r="AV341" s="13" t="s">
        <v>190</v>
      </c>
      <c r="AW341" s="13" t="s">
        <v>42</v>
      </c>
      <c r="AX341" s="13" t="s">
        <v>87</v>
      </c>
      <c r="AY341" s="187" t="s">
        <v>170</v>
      </c>
    </row>
    <row r="342" spans="2:65" s="1" customFormat="1" ht="16.5" customHeight="1">
      <c r="B342" s="160"/>
      <c r="C342" s="193" t="s">
        <v>697</v>
      </c>
      <c r="D342" s="193" t="s">
        <v>452</v>
      </c>
      <c r="E342" s="194" t="s">
        <v>1173</v>
      </c>
      <c r="F342" s="195" t="s">
        <v>1174</v>
      </c>
      <c r="G342" s="196" t="s">
        <v>305</v>
      </c>
      <c r="H342" s="197">
        <v>108.39100000000001</v>
      </c>
      <c r="I342" s="198">
        <v>40.4</v>
      </c>
      <c r="J342" s="198">
        <f>ROUND(I342*H342,2)</f>
        <v>4379</v>
      </c>
      <c r="K342" s="195" t="s">
        <v>177</v>
      </c>
      <c r="L342" s="199"/>
      <c r="M342" s="200" t="s">
        <v>5</v>
      </c>
      <c r="N342" s="201" t="s">
        <v>50</v>
      </c>
      <c r="O342" s="169">
        <v>0</v>
      </c>
      <c r="P342" s="169">
        <f>O342*H342</f>
        <v>0</v>
      </c>
      <c r="Q342" s="169">
        <v>0</v>
      </c>
      <c r="R342" s="169">
        <f>Q342*H342</f>
        <v>0</v>
      </c>
      <c r="S342" s="169">
        <v>0</v>
      </c>
      <c r="T342" s="170">
        <f>S342*H342</f>
        <v>0</v>
      </c>
      <c r="AR342" s="24" t="s">
        <v>207</v>
      </c>
      <c r="AT342" s="24" t="s">
        <v>452</v>
      </c>
      <c r="AU342" s="24" t="s">
        <v>90</v>
      </c>
      <c r="AY342" s="24" t="s">
        <v>170</v>
      </c>
      <c r="BE342" s="171">
        <f>IF(N342="základní",J342,0)</f>
        <v>4379</v>
      </c>
      <c r="BF342" s="171">
        <f>IF(N342="snížená",J342,0)</f>
        <v>0</v>
      </c>
      <c r="BG342" s="171">
        <f>IF(N342="zákl. přenesená",J342,0)</f>
        <v>0</v>
      </c>
      <c r="BH342" s="171">
        <f>IF(N342="sníž. přenesená",J342,0)</f>
        <v>0</v>
      </c>
      <c r="BI342" s="171">
        <f>IF(N342="nulová",J342,0)</f>
        <v>0</v>
      </c>
      <c r="BJ342" s="24" t="s">
        <v>87</v>
      </c>
      <c r="BK342" s="171">
        <f>ROUND(I342*H342,2)</f>
        <v>4379</v>
      </c>
      <c r="BL342" s="24" t="s">
        <v>190</v>
      </c>
      <c r="BM342" s="24" t="s">
        <v>1175</v>
      </c>
    </row>
    <row r="343" spans="2:65" s="12" customFormat="1" ht="13.5">
      <c r="B343" s="172"/>
      <c r="D343" s="173" t="s">
        <v>180</v>
      </c>
      <c r="E343" s="174" t="s">
        <v>5</v>
      </c>
      <c r="F343" s="175" t="s">
        <v>1176</v>
      </c>
      <c r="H343" s="176">
        <v>108.39100000000001</v>
      </c>
      <c r="L343" s="172"/>
      <c r="M343" s="177"/>
      <c r="N343" s="178"/>
      <c r="O343" s="178"/>
      <c r="P343" s="178"/>
      <c r="Q343" s="178"/>
      <c r="R343" s="178"/>
      <c r="S343" s="178"/>
      <c r="T343" s="179"/>
      <c r="AT343" s="174" t="s">
        <v>180</v>
      </c>
      <c r="AU343" s="174" t="s">
        <v>90</v>
      </c>
      <c r="AV343" s="12" t="s">
        <v>90</v>
      </c>
      <c r="AW343" s="12" t="s">
        <v>42</v>
      </c>
      <c r="AX343" s="12" t="s">
        <v>87</v>
      </c>
      <c r="AY343" s="174" t="s">
        <v>170</v>
      </c>
    </row>
    <row r="344" spans="2:65" s="1" customFormat="1" ht="16.5" customHeight="1">
      <c r="B344" s="160"/>
      <c r="C344" s="193" t="s">
        <v>702</v>
      </c>
      <c r="D344" s="193" t="s">
        <v>452</v>
      </c>
      <c r="E344" s="194" t="s">
        <v>1177</v>
      </c>
      <c r="F344" s="195" t="s">
        <v>1178</v>
      </c>
      <c r="G344" s="196" t="s">
        <v>305</v>
      </c>
      <c r="H344" s="197">
        <v>108.39100000000001</v>
      </c>
      <c r="I344" s="198">
        <v>33.9</v>
      </c>
      <c r="J344" s="198">
        <f>ROUND(I344*H344,2)</f>
        <v>3674.45</v>
      </c>
      <c r="K344" s="195" t="s">
        <v>177</v>
      </c>
      <c r="L344" s="199"/>
      <c r="M344" s="200" t="s">
        <v>5</v>
      </c>
      <c r="N344" s="201" t="s">
        <v>50</v>
      </c>
      <c r="O344" s="169">
        <v>0</v>
      </c>
      <c r="P344" s="169">
        <f>O344*H344</f>
        <v>0</v>
      </c>
      <c r="Q344" s="169">
        <v>0</v>
      </c>
      <c r="R344" s="169">
        <f>Q344*H344</f>
        <v>0</v>
      </c>
      <c r="S344" s="169">
        <v>0</v>
      </c>
      <c r="T344" s="170">
        <f>S344*H344</f>
        <v>0</v>
      </c>
      <c r="AR344" s="24" t="s">
        <v>207</v>
      </c>
      <c r="AT344" s="24" t="s">
        <v>452</v>
      </c>
      <c r="AU344" s="24" t="s">
        <v>90</v>
      </c>
      <c r="AY344" s="24" t="s">
        <v>170</v>
      </c>
      <c r="BE344" s="171">
        <f>IF(N344="základní",J344,0)</f>
        <v>3674.45</v>
      </c>
      <c r="BF344" s="171">
        <f>IF(N344="snížená",J344,0)</f>
        <v>0</v>
      </c>
      <c r="BG344" s="171">
        <f>IF(N344="zákl. přenesená",J344,0)</f>
        <v>0</v>
      </c>
      <c r="BH344" s="171">
        <f>IF(N344="sníž. přenesená",J344,0)</f>
        <v>0</v>
      </c>
      <c r="BI344" s="171">
        <f>IF(N344="nulová",J344,0)</f>
        <v>0</v>
      </c>
      <c r="BJ344" s="24" t="s">
        <v>87</v>
      </c>
      <c r="BK344" s="171">
        <f>ROUND(I344*H344,2)</f>
        <v>3674.45</v>
      </c>
      <c r="BL344" s="24" t="s">
        <v>190</v>
      </c>
      <c r="BM344" s="24" t="s">
        <v>1179</v>
      </c>
    </row>
    <row r="345" spans="2:65" s="12" customFormat="1" ht="13.5">
      <c r="B345" s="172"/>
      <c r="D345" s="173" t="s">
        <v>180</v>
      </c>
      <c r="E345" s="174" t="s">
        <v>5</v>
      </c>
      <c r="F345" s="175" t="s">
        <v>1176</v>
      </c>
      <c r="H345" s="176">
        <v>108.39100000000001</v>
      </c>
      <c r="L345" s="172"/>
      <c r="M345" s="177"/>
      <c r="N345" s="178"/>
      <c r="O345" s="178"/>
      <c r="P345" s="178"/>
      <c r="Q345" s="178"/>
      <c r="R345" s="178"/>
      <c r="S345" s="178"/>
      <c r="T345" s="179"/>
      <c r="AT345" s="174" t="s">
        <v>180</v>
      </c>
      <c r="AU345" s="174" t="s">
        <v>90</v>
      </c>
      <c r="AV345" s="12" t="s">
        <v>90</v>
      </c>
      <c r="AW345" s="12" t="s">
        <v>42</v>
      </c>
      <c r="AX345" s="12" t="s">
        <v>87</v>
      </c>
      <c r="AY345" s="174" t="s">
        <v>170</v>
      </c>
    </row>
    <row r="346" spans="2:65" s="1" customFormat="1" ht="25.5" customHeight="1">
      <c r="B346" s="160"/>
      <c r="C346" s="161" t="s">
        <v>706</v>
      </c>
      <c r="D346" s="161" t="s">
        <v>173</v>
      </c>
      <c r="E346" s="162" t="s">
        <v>1180</v>
      </c>
      <c r="F346" s="163" t="s">
        <v>1181</v>
      </c>
      <c r="G346" s="164" t="s">
        <v>305</v>
      </c>
      <c r="H346" s="165">
        <v>105.23399999999999</v>
      </c>
      <c r="I346" s="166">
        <v>49.7</v>
      </c>
      <c r="J346" s="166">
        <f>ROUND(I346*H346,2)</f>
        <v>5230.13</v>
      </c>
      <c r="K346" s="163" t="s">
        <v>177</v>
      </c>
      <c r="L346" s="39"/>
      <c r="M346" s="167" t="s">
        <v>5</v>
      </c>
      <c r="N346" s="168" t="s">
        <v>50</v>
      </c>
      <c r="O346" s="169">
        <v>3.5000000000000003E-2</v>
      </c>
      <c r="P346" s="169">
        <f>O346*H346</f>
        <v>3.6831900000000002</v>
      </c>
      <c r="Q346" s="169">
        <v>0</v>
      </c>
      <c r="R346" s="169">
        <f>Q346*H346</f>
        <v>0</v>
      </c>
      <c r="S346" s="169">
        <v>0</v>
      </c>
      <c r="T346" s="170">
        <f>S346*H346</f>
        <v>0</v>
      </c>
      <c r="AR346" s="24" t="s">
        <v>190</v>
      </c>
      <c r="AT346" s="24" t="s">
        <v>173</v>
      </c>
      <c r="AU346" s="24" t="s">
        <v>90</v>
      </c>
      <c r="AY346" s="24" t="s">
        <v>170</v>
      </c>
      <c r="BE346" s="171">
        <f>IF(N346="základní",J346,0)</f>
        <v>5230.13</v>
      </c>
      <c r="BF346" s="171">
        <f>IF(N346="snížená",J346,0)</f>
        <v>0</v>
      </c>
      <c r="BG346" s="171">
        <f>IF(N346="zákl. přenesená",J346,0)</f>
        <v>0</v>
      </c>
      <c r="BH346" s="171">
        <f>IF(N346="sníž. přenesená",J346,0)</f>
        <v>0</v>
      </c>
      <c r="BI346" s="171">
        <f>IF(N346="nulová",J346,0)</f>
        <v>0</v>
      </c>
      <c r="BJ346" s="24" t="s">
        <v>87</v>
      </c>
      <c r="BK346" s="171">
        <f>ROUND(I346*H346,2)</f>
        <v>5230.13</v>
      </c>
      <c r="BL346" s="24" t="s">
        <v>190</v>
      </c>
      <c r="BM346" s="24" t="s">
        <v>1182</v>
      </c>
    </row>
    <row r="347" spans="2:65" s="12" customFormat="1" ht="13.5">
      <c r="B347" s="172"/>
      <c r="D347" s="173" t="s">
        <v>180</v>
      </c>
      <c r="E347" s="174" t="s">
        <v>5</v>
      </c>
      <c r="F347" s="175" t="s">
        <v>1183</v>
      </c>
      <c r="H347" s="176">
        <v>105.23399999999999</v>
      </c>
      <c r="L347" s="172"/>
      <c r="M347" s="177"/>
      <c r="N347" s="178"/>
      <c r="O347" s="178"/>
      <c r="P347" s="178"/>
      <c r="Q347" s="178"/>
      <c r="R347" s="178"/>
      <c r="S347" s="178"/>
      <c r="T347" s="179"/>
      <c r="AT347" s="174" t="s">
        <v>180</v>
      </c>
      <c r="AU347" s="174" t="s">
        <v>90</v>
      </c>
      <c r="AV347" s="12" t="s">
        <v>90</v>
      </c>
      <c r="AW347" s="12" t="s">
        <v>42</v>
      </c>
      <c r="AX347" s="12" t="s">
        <v>87</v>
      </c>
      <c r="AY347" s="174" t="s">
        <v>170</v>
      </c>
    </row>
    <row r="348" spans="2:65" s="1" customFormat="1" ht="38.25" customHeight="1">
      <c r="B348" s="160"/>
      <c r="C348" s="161" t="s">
        <v>713</v>
      </c>
      <c r="D348" s="161" t="s">
        <v>173</v>
      </c>
      <c r="E348" s="162" t="s">
        <v>1184</v>
      </c>
      <c r="F348" s="163" t="s">
        <v>1185</v>
      </c>
      <c r="G348" s="164" t="s">
        <v>305</v>
      </c>
      <c r="H348" s="165">
        <v>8.7999999999999995E-2</v>
      </c>
      <c r="I348" s="166">
        <v>15500</v>
      </c>
      <c r="J348" s="166">
        <f>ROUND(I348*H348,2)</f>
        <v>1364</v>
      </c>
      <c r="K348" s="163" t="s">
        <v>177</v>
      </c>
      <c r="L348" s="39"/>
      <c r="M348" s="167" t="s">
        <v>5</v>
      </c>
      <c r="N348" s="168" t="s">
        <v>50</v>
      </c>
      <c r="O348" s="169">
        <v>42.051000000000002</v>
      </c>
      <c r="P348" s="169">
        <f>O348*H348</f>
        <v>3.700488</v>
      </c>
      <c r="Q348" s="169">
        <v>2.5791300000000001</v>
      </c>
      <c r="R348" s="169">
        <f>Q348*H348</f>
        <v>0.22696343999999999</v>
      </c>
      <c r="S348" s="169">
        <v>0</v>
      </c>
      <c r="T348" s="170">
        <f>S348*H348</f>
        <v>0</v>
      </c>
      <c r="AR348" s="24" t="s">
        <v>190</v>
      </c>
      <c r="AT348" s="24" t="s">
        <v>173</v>
      </c>
      <c r="AU348" s="24" t="s">
        <v>90</v>
      </c>
      <c r="AY348" s="24" t="s">
        <v>170</v>
      </c>
      <c r="BE348" s="171">
        <f>IF(N348="základní",J348,0)</f>
        <v>1364</v>
      </c>
      <c r="BF348" s="171">
        <f>IF(N348="snížená",J348,0)</f>
        <v>0</v>
      </c>
      <c r="BG348" s="171">
        <f>IF(N348="zákl. přenesená",J348,0)</f>
        <v>0</v>
      </c>
      <c r="BH348" s="171">
        <f>IF(N348="sníž. přenesená",J348,0)</f>
        <v>0</v>
      </c>
      <c r="BI348" s="171">
        <f>IF(N348="nulová",J348,0)</f>
        <v>0</v>
      </c>
      <c r="BJ348" s="24" t="s">
        <v>87</v>
      </c>
      <c r="BK348" s="171">
        <f>ROUND(I348*H348,2)</f>
        <v>1364</v>
      </c>
      <c r="BL348" s="24" t="s">
        <v>190</v>
      </c>
      <c r="BM348" s="24" t="s">
        <v>1186</v>
      </c>
    </row>
    <row r="349" spans="2:65" s="12" customFormat="1" ht="13.5">
      <c r="B349" s="172"/>
      <c r="D349" s="173" t="s">
        <v>180</v>
      </c>
      <c r="E349" s="174" t="s">
        <v>5</v>
      </c>
      <c r="F349" s="175" t="s">
        <v>1187</v>
      </c>
      <c r="H349" s="176">
        <v>0.02</v>
      </c>
      <c r="L349" s="172"/>
      <c r="M349" s="177"/>
      <c r="N349" s="178"/>
      <c r="O349" s="178"/>
      <c r="P349" s="178"/>
      <c r="Q349" s="178"/>
      <c r="R349" s="178"/>
      <c r="S349" s="178"/>
      <c r="T349" s="179"/>
      <c r="AT349" s="174" t="s">
        <v>180</v>
      </c>
      <c r="AU349" s="174" t="s">
        <v>90</v>
      </c>
      <c r="AV349" s="12" t="s">
        <v>90</v>
      </c>
      <c r="AW349" s="12" t="s">
        <v>42</v>
      </c>
      <c r="AX349" s="12" t="s">
        <v>79</v>
      </c>
      <c r="AY349" s="174" t="s">
        <v>170</v>
      </c>
    </row>
    <row r="350" spans="2:65" s="12" customFormat="1" ht="13.5">
      <c r="B350" s="172"/>
      <c r="D350" s="173" t="s">
        <v>180</v>
      </c>
      <c r="E350" s="174" t="s">
        <v>5</v>
      </c>
      <c r="F350" s="175" t="s">
        <v>1188</v>
      </c>
      <c r="H350" s="176">
        <v>2.8000000000000001E-2</v>
      </c>
      <c r="L350" s="172"/>
      <c r="M350" s="177"/>
      <c r="N350" s="178"/>
      <c r="O350" s="178"/>
      <c r="P350" s="178"/>
      <c r="Q350" s="178"/>
      <c r="R350" s="178"/>
      <c r="S350" s="178"/>
      <c r="T350" s="179"/>
      <c r="AT350" s="174" t="s">
        <v>180</v>
      </c>
      <c r="AU350" s="174" t="s">
        <v>90</v>
      </c>
      <c r="AV350" s="12" t="s">
        <v>90</v>
      </c>
      <c r="AW350" s="12" t="s">
        <v>42</v>
      </c>
      <c r="AX350" s="12" t="s">
        <v>79</v>
      </c>
      <c r="AY350" s="174" t="s">
        <v>170</v>
      </c>
    </row>
    <row r="351" spans="2:65" s="12" customFormat="1" ht="13.5">
      <c r="B351" s="172"/>
      <c r="D351" s="173" t="s">
        <v>180</v>
      </c>
      <c r="E351" s="174" t="s">
        <v>5</v>
      </c>
      <c r="F351" s="175" t="s">
        <v>1189</v>
      </c>
      <c r="H351" s="176">
        <v>1.9E-2</v>
      </c>
      <c r="L351" s="172"/>
      <c r="M351" s="177"/>
      <c r="N351" s="178"/>
      <c r="O351" s="178"/>
      <c r="P351" s="178"/>
      <c r="Q351" s="178"/>
      <c r="R351" s="178"/>
      <c r="S351" s="178"/>
      <c r="T351" s="179"/>
      <c r="AT351" s="174" t="s">
        <v>180</v>
      </c>
      <c r="AU351" s="174" t="s">
        <v>90</v>
      </c>
      <c r="AV351" s="12" t="s">
        <v>90</v>
      </c>
      <c r="AW351" s="12" t="s">
        <v>42</v>
      </c>
      <c r="AX351" s="12" t="s">
        <v>79</v>
      </c>
      <c r="AY351" s="174" t="s">
        <v>170</v>
      </c>
    </row>
    <row r="352" spans="2:65" s="12" customFormat="1" ht="13.5">
      <c r="B352" s="172"/>
      <c r="D352" s="173" t="s">
        <v>180</v>
      </c>
      <c r="E352" s="174" t="s">
        <v>5</v>
      </c>
      <c r="F352" s="175" t="s">
        <v>1190</v>
      </c>
      <c r="H352" s="176">
        <v>2.1000000000000001E-2</v>
      </c>
      <c r="L352" s="172"/>
      <c r="M352" s="177"/>
      <c r="N352" s="178"/>
      <c r="O352" s="178"/>
      <c r="P352" s="178"/>
      <c r="Q352" s="178"/>
      <c r="R352" s="178"/>
      <c r="S352" s="178"/>
      <c r="T352" s="179"/>
      <c r="AT352" s="174" t="s">
        <v>180</v>
      </c>
      <c r="AU352" s="174" t="s">
        <v>90</v>
      </c>
      <c r="AV352" s="12" t="s">
        <v>90</v>
      </c>
      <c r="AW352" s="12" t="s">
        <v>42</v>
      </c>
      <c r="AX352" s="12" t="s">
        <v>79</v>
      </c>
      <c r="AY352" s="174" t="s">
        <v>170</v>
      </c>
    </row>
    <row r="353" spans="2:65" s="13" customFormat="1" ht="13.5">
      <c r="B353" s="186"/>
      <c r="D353" s="173" t="s">
        <v>180</v>
      </c>
      <c r="E353" s="187" t="s">
        <v>5</v>
      </c>
      <c r="F353" s="188" t="s">
        <v>269</v>
      </c>
      <c r="H353" s="189">
        <v>8.7999999999999995E-2</v>
      </c>
      <c r="L353" s="186"/>
      <c r="M353" s="190"/>
      <c r="N353" s="191"/>
      <c r="O353" s="191"/>
      <c r="P353" s="191"/>
      <c r="Q353" s="191"/>
      <c r="R353" s="191"/>
      <c r="S353" s="191"/>
      <c r="T353" s="192"/>
      <c r="AT353" s="187" t="s">
        <v>180</v>
      </c>
      <c r="AU353" s="187" t="s">
        <v>90</v>
      </c>
      <c r="AV353" s="13" t="s">
        <v>190</v>
      </c>
      <c r="AW353" s="13" t="s">
        <v>42</v>
      </c>
      <c r="AX353" s="13" t="s">
        <v>87</v>
      </c>
      <c r="AY353" s="187" t="s">
        <v>170</v>
      </c>
    </row>
    <row r="354" spans="2:65" s="1" customFormat="1" ht="38.25" customHeight="1">
      <c r="B354" s="160"/>
      <c r="C354" s="161" t="s">
        <v>717</v>
      </c>
      <c r="D354" s="161" t="s">
        <v>173</v>
      </c>
      <c r="E354" s="162" t="s">
        <v>1191</v>
      </c>
      <c r="F354" s="163" t="s">
        <v>1192</v>
      </c>
      <c r="G354" s="164" t="s">
        <v>257</v>
      </c>
      <c r="H354" s="165">
        <v>149.30500000000001</v>
      </c>
      <c r="I354" s="166">
        <v>54.8</v>
      </c>
      <c r="J354" s="166">
        <f>ROUND(I354*H354,2)</f>
        <v>8181.91</v>
      </c>
      <c r="K354" s="163" t="s">
        <v>177</v>
      </c>
      <c r="L354" s="39"/>
      <c r="M354" s="167" t="s">
        <v>5</v>
      </c>
      <c r="N354" s="168" t="s">
        <v>50</v>
      </c>
      <c r="O354" s="169">
        <v>0.154</v>
      </c>
      <c r="P354" s="169">
        <f>O354*H354</f>
        <v>22.99297</v>
      </c>
      <c r="Q354" s="169">
        <v>0</v>
      </c>
      <c r="R354" s="169">
        <f>Q354*H354</f>
        <v>0</v>
      </c>
      <c r="S354" s="169">
        <v>0</v>
      </c>
      <c r="T354" s="170">
        <f>S354*H354</f>
        <v>0</v>
      </c>
      <c r="AR354" s="24" t="s">
        <v>190</v>
      </c>
      <c r="AT354" s="24" t="s">
        <v>173</v>
      </c>
      <c r="AU354" s="24" t="s">
        <v>90</v>
      </c>
      <c r="AY354" s="24" t="s">
        <v>170</v>
      </c>
      <c r="BE354" s="171">
        <f>IF(N354="základní",J354,0)</f>
        <v>8181.91</v>
      </c>
      <c r="BF354" s="171">
        <f>IF(N354="snížená",J354,0)</f>
        <v>0</v>
      </c>
      <c r="BG354" s="171">
        <f>IF(N354="zákl. přenesená",J354,0)</f>
        <v>0</v>
      </c>
      <c r="BH354" s="171">
        <f>IF(N354="sníž. přenesená",J354,0)</f>
        <v>0</v>
      </c>
      <c r="BI354" s="171">
        <f>IF(N354="nulová",J354,0)</f>
        <v>0</v>
      </c>
      <c r="BJ354" s="24" t="s">
        <v>87</v>
      </c>
      <c r="BK354" s="171">
        <f>ROUND(I354*H354,2)</f>
        <v>8181.91</v>
      </c>
      <c r="BL354" s="24" t="s">
        <v>190</v>
      </c>
      <c r="BM354" s="24" t="s">
        <v>1193</v>
      </c>
    </row>
    <row r="355" spans="2:65" s="12" customFormat="1" ht="13.5">
      <c r="B355" s="172"/>
      <c r="D355" s="173" t="s">
        <v>180</v>
      </c>
      <c r="E355" s="174" t="s">
        <v>5</v>
      </c>
      <c r="F355" s="175" t="s">
        <v>1194</v>
      </c>
      <c r="H355" s="176">
        <v>138.10499999999999</v>
      </c>
      <c r="L355" s="172"/>
      <c r="M355" s="177"/>
      <c r="N355" s="178"/>
      <c r="O355" s="178"/>
      <c r="P355" s="178"/>
      <c r="Q355" s="178"/>
      <c r="R355" s="178"/>
      <c r="S355" s="178"/>
      <c r="T355" s="179"/>
      <c r="AT355" s="174" t="s">
        <v>180</v>
      </c>
      <c r="AU355" s="174" t="s">
        <v>90</v>
      </c>
      <c r="AV355" s="12" t="s">
        <v>90</v>
      </c>
      <c r="AW355" s="12" t="s">
        <v>42</v>
      </c>
      <c r="AX355" s="12" t="s">
        <v>79</v>
      </c>
      <c r="AY355" s="174" t="s">
        <v>170</v>
      </c>
    </row>
    <row r="356" spans="2:65" s="12" customFormat="1" ht="13.5">
      <c r="B356" s="172"/>
      <c r="D356" s="173" t="s">
        <v>180</v>
      </c>
      <c r="E356" s="174" t="s">
        <v>5</v>
      </c>
      <c r="F356" s="175" t="s">
        <v>1195</v>
      </c>
      <c r="H356" s="176">
        <v>11.2</v>
      </c>
      <c r="L356" s="172"/>
      <c r="M356" s="177"/>
      <c r="N356" s="178"/>
      <c r="O356" s="178"/>
      <c r="P356" s="178"/>
      <c r="Q356" s="178"/>
      <c r="R356" s="178"/>
      <c r="S356" s="178"/>
      <c r="T356" s="179"/>
      <c r="AT356" s="174" t="s">
        <v>180</v>
      </c>
      <c r="AU356" s="174" t="s">
        <v>90</v>
      </c>
      <c r="AV356" s="12" t="s">
        <v>90</v>
      </c>
      <c r="AW356" s="12" t="s">
        <v>42</v>
      </c>
      <c r="AX356" s="12" t="s">
        <v>79</v>
      </c>
      <c r="AY356" s="174" t="s">
        <v>170</v>
      </c>
    </row>
    <row r="357" spans="2:65" s="13" customFormat="1" ht="13.5">
      <c r="B357" s="186"/>
      <c r="D357" s="173" t="s">
        <v>180</v>
      </c>
      <c r="E357" s="187" t="s">
        <v>5</v>
      </c>
      <c r="F357" s="188" t="s">
        <v>269</v>
      </c>
      <c r="H357" s="189">
        <v>149.30500000000001</v>
      </c>
      <c r="L357" s="186"/>
      <c r="M357" s="190"/>
      <c r="N357" s="191"/>
      <c r="O357" s="191"/>
      <c r="P357" s="191"/>
      <c r="Q357" s="191"/>
      <c r="R357" s="191"/>
      <c r="S357" s="191"/>
      <c r="T357" s="192"/>
      <c r="AT357" s="187" t="s">
        <v>180</v>
      </c>
      <c r="AU357" s="187" t="s">
        <v>90</v>
      </c>
      <c r="AV357" s="13" t="s">
        <v>190</v>
      </c>
      <c r="AW357" s="13" t="s">
        <v>42</v>
      </c>
      <c r="AX357" s="13" t="s">
        <v>87</v>
      </c>
      <c r="AY357" s="187" t="s">
        <v>170</v>
      </c>
    </row>
    <row r="358" spans="2:65" s="1" customFormat="1" ht="38.25" customHeight="1">
      <c r="B358" s="160"/>
      <c r="C358" s="161" t="s">
        <v>722</v>
      </c>
      <c r="D358" s="161" t="s">
        <v>173</v>
      </c>
      <c r="E358" s="162" t="s">
        <v>1196</v>
      </c>
      <c r="F358" s="163" t="s">
        <v>1197</v>
      </c>
      <c r="G358" s="164" t="s">
        <v>257</v>
      </c>
      <c r="H358" s="165">
        <v>4479.1499999999996</v>
      </c>
      <c r="I358" s="166">
        <v>1</v>
      </c>
      <c r="J358" s="166">
        <f>ROUND(I358*H358,2)</f>
        <v>4479.1499999999996</v>
      </c>
      <c r="K358" s="163" t="s">
        <v>177</v>
      </c>
      <c r="L358" s="39"/>
      <c r="M358" s="167" t="s">
        <v>5</v>
      </c>
      <c r="N358" s="168" t="s">
        <v>50</v>
      </c>
      <c r="O358" s="169">
        <v>0</v>
      </c>
      <c r="P358" s="169">
        <f>O358*H358</f>
        <v>0</v>
      </c>
      <c r="Q358" s="169">
        <v>0</v>
      </c>
      <c r="R358" s="169">
        <f>Q358*H358</f>
        <v>0</v>
      </c>
      <c r="S358" s="169">
        <v>0</v>
      </c>
      <c r="T358" s="170">
        <f>S358*H358</f>
        <v>0</v>
      </c>
      <c r="AR358" s="24" t="s">
        <v>190</v>
      </c>
      <c r="AT358" s="24" t="s">
        <v>173</v>
      </c>
      <c r="AU358" s="24" t="s">
        <v>90</v>
      </c>
      <c r="AY358" s="24" t="s">
        <v>170</v>
      </c>
      <c r="BE358" s="171">
        <f>IF(N358="základní",J358,0)</f>
        <v>4479.1499999999996</v>
      </c>
      <c r="BF358" s="171">
        <f>IF(N358="snížená",J358,0)</f>
        <v>0</v>
      </c>
      <c r="BG358" s="171">
        <f>IF(N358="zákl. přenesená",J358,0)</f>
        <v>0</v>
      </c>
      <c r="BH358" s="171">
        <f>IF(N358="sníž. přenesená",J358,0)</f>
        <v>0</v>
      </c>
      <c r="BI358" s="171">
        <f>IF(N358="nulová",J358,0)</f>
        <v>0</v>
      </c>
      <c r="BJ358" s="24" t="s">
        <v>87</v>
      </c>
      <c r="BK358" s="171">
        <f>ROUND(I358*H358,2)</f>
        <v>4479.1499999999996</v>
      </c>
      <c r="BL358" s="24" t="s">
        <v>190</v>
      </c>
      <c r="BM358" s="24" t="s">
        <v>1198</v>
      </c>
    </row>
    <row r="359" spans="2:65" s="12" customFormat="1" ht="13.5">
      <c r="B359" s="172"/>
      <c r="D359" s="173" t="s">
        <v>180</v>
      </c>
      <c r="E359" s="174" t="s">
        <v>5</v>
      </c>
      <c r="F359" s="175" t="s">
        <v>1199</v>
      </c>
      <c r="H359" s="176">
        <v>4479.1499999999996</v>
      </c>
      <c r="L359" s="172"/>
      <c r="M359" s="177"/>
      <c r="N359" s="178"/>
      <c r="O359" s="178"/>
      <c r="P359" s="178"/>
      <c r="Q359" s="178"/>
      <c r="R359" s="178"/>
      <c r="S359" s="178"/>
      <c r="T359" s="179"/>
      <c r="AT359" s="174" t="s">
        <v>180</v>
      </c>
      <c r="AU359" s="174" t="s">
        <v>90</v>
      </c>
      <c r="AV359" s="12" t="s">
        <v>90</v>
      </c>
      <c r="AW359" s="12" t="s">
        <v>42</v>
      </c>
      <c r="AX359" s="12" t="s">
        <v>87</v>
      </c>
      <c r="AY359" s="174" t="s">
        <v>170</v>
      </c>
    </row>
    <row r="360" spans="2:65" s="1" customFormat="1" ht="38.25" customHeight="1">
      <c r="B360" s="160"/>
      <c r="C360" s="161" t="s">
        <v>729</v>
      </c>
      <c r="D360" s="161" t="s">
        <v>173</v>
      </c>
      <c r="E360" s="162" t="s">
        <v>1200</v>
      </c>
      <c r="F360" s="163" t="s">
        <v>1201</v>
      </c>
      <c r="G360" s="164" t="s">
        <v>257</v>
      </c>
      <c r="H360" s="165">
        <v>149.30500000000001</v>
      </c>
      <c r="I360" s="166">
        <v>33.200000000000003</v>
      </c>
      <c r="J360" s="166">
        <f>ROUND(I360*H360,2)</f>
        <v>4956.93</v>
      </c>
      <c r="K360" s="163" t="s">
        <v>177</v>
      </c>
      <c r="L360" s="39"/>
      <c r="M360" s="167" t="s">
        <v>5</v>
      </c>
      <c r="N360" s="168" t="s">
        <v>50</v>
      </c>
      <c r="O360" s="169">
        <v>9.7000000000000003E-2</v>
      </c>
      <c r="P360" s="169">
        <f>O360*H360</f>
        <v>14.482585</v>
      </c>
      <c r="Q360" s="169">
        <v>0</v>
      </c>
      <c r="R360" s="169">
        <f>Q360*H360</f>
        <v>0</v>
      </c>
      <c r="S360" s="169">
        <v>0</v>
      </c>
      <c r="T360" s="170">
        <f>S360*H360</f>
        <v>0</v>
      </c>
      <c r="AR360" s="24" t="s">
        <v>190</v>
      </c>
      <c r="AT360" s="24" t="s">
        <v>173</v>
      </c>
      <c r="AU360" s="24" t="s">
        <v>90</v>
      </c>
      <c r="AY360" s="24" t="s">
        <v>170</v>
      </c>
      <c r="BE360" s="171">
        <f>IF(N360="základní",J360,0)</f>
        <v>4956.93</v>
      </c>
      <c r="BF360" s="171">
        <f>IF(N360="snížená",J360,0)</f>
        <v>0</v>
      </c>
      <c r="BG360" s="171">
        <f>IF(N360="zákl. přenesená",J360,0)</f>
        <v>0</v>
      </c>
      <c r="BH360" s="171">
        <f>IF(N360="sníž. přenesená",J360,0)</f>
        <v>0</v>
      </c>
      <c r="BI360" s="171">
        <f>IF(N360="nulová",J360,0)</f>
        <v>0</v>
      </c>
      <c r="BJ360" s="24" t="s">
        <v>87</v>
      </c>
      <c r="BK360" s="171">
        <f>ROUND(I360*H360,2)</f>
        <v>4956.93</v>
      </c>
      <c r="BL360" s="24" t="s">
        <v>190</v>
      </c>
      <c r="BM360" s="24" t="s">
        <v>1202</v>
      </c>
    </row>
    <row r="361" spans="2:65" s="12" customFormat="1" ht="13.5">
      <c r="B361" s="172"/>
      <c r="D361" s="173" t="s">
        <v>180</v>
      </c>
      <c r="E361" s="174" t="s">
        <v>5</v>
      </c>
      <c r="F361" s="175" t="s">
        <v>1203</v>
      </c>
      <c r="H361" s="176">
        <v>149.30500000000001</v>
      </c>
      <c r="L361" s="172"/>
      <c r="M361" s="177"/>
      <c r="N361" s="178"/>
      <c r="O361" s="178"/>
      <c r="P361" s="178"/>
      <c r="Q361" s="178"/>
      <c r="R361" s="178"/>
      <c r="S361" s="178"/>
      <c r="T361" s="179"/>
      <c r="AT361" s="174" t="s">
        <v>180</v>
      </c>
      <c r="AU361" s="174" t="s">
        <v>90</v>
      </c>
      <c r="AV361" s="12" t="s">
        <v>90</v>
      </c>
      <c r="AW361" s="12" t="s">
        <v>42</v>
      </c>
      <c r="AX361" s="12" t="s">
        <v>87</v>
      </c>
      <c r="AY361" s="174" t="s">
        <v>170</v>
      </c>
    </row>
    <row r="362" spans="2:65" s="1" customFormat="1" ht="25.5" customHeight="1">
      <c r="B362" s="160"/>
      <c r="C362" s="161" t="s">
        <v>1204</v>
      </c>
      <c r="D362" s="161" t="s">
        <v>173</v>
      </c>
      <c r="E362" s="162" t="s">
        <v>1205</v>
      </c>
      <c r="F362" s="163" t="s">
        <v>1206</v>
      </c>
      <c r="G362" s="164" t="s">
        <v>305</v>
      </c>
      <c r="H362" s="165">
        <v>153.21</v>
      </c>
      <c r="I362" s="166">
        <v>30.7</v>
      </c>
      <c r="J362" s="166">
        <f>ROUND(I362*H362,2)</f>
        <v>4703.55</v>
      </c>
      <c r="K362" s="163" t="s">
        <v>177</v>
      </c>
      <c r="L362" s="39"/>
      <c r="M362" s="167" t="s">
        <v>5</v>
      </c>
      <c r="N362" s="168" t="s">
        <v>50</v>
      </c>
      <c r="O362" s="169">
        <v>9.8000000000000004E-2</v>
      </c>
      <c r="P362" s="169">
        <f>O362*H362</f>
        <v>15.01458</v>
      </c>
      <c r="Q362" s="169">
        <v>0</v>
      </c>
      <c r="R362" s="169">
        <f>Q362*H362</f>
        <v>0</v>
      </c>
      <c r="S362" s="169">
        <v>0</v>
      </c>
      <c r="T362" s="170">
        <f>S362*H362</f>
        <v>0</v>
      </c>
      <c r="AR362" s="24" t="s">
        <v>190</v>
      </c>
      <c r="AT362" s="24" t="s">
        <v>173</v>
      </c>
      <c r="AU362" s="24" t="s">
        <v>90</v>
      </c>
      <c r="AY362" s="24" t="s">
        <v>170</v>
      </c>
      <c r="BE362" s="171">
        <f>IF(N362="základní",J362,0)</f>
        <v>4703.55</v>
      </c>
      <c r="BF362" s="171">
        <f>IF(N362="snížená",J362,0)</f>
        <v>0</v>
      </c>
      <c r="BG362" s="171">
        <f>IF(N362="zákl. přenesená",J362,0)</f>
        <v>0</v>
      </c>
      <c r="BH362" s="171">
        <f>IF(N362="sníž. přenesená",J362,0)</f>
        <v>0</v>
      </c>
      <c r="BI362" s="171">
        <f>IF(N362="nulová",J362,0)</f>
        <v>0</v>
      </c>
      <c r="BJ362" s="24" t="s">
        <v>87</v>
      </c>
      <c r="BK362" s="171">
        <f>ROUND(I362*H362,2)</f>
        <v>4703.55</v>
      </c>
      <c r="BL362" s="24" t="s">
        <v>190</v>
      </c>
      <c r="BM362" s="24" t="s">
        <v>1207</v>
      </c>
    </row>
    <row r="363" spans="2:65" s="12" customFormat="1" ht="13.5">
      <c r="B363" s="172"/>
      <c r="D363" s="173" t="s">
        <v>180</v>
      </c>
      <c r="E363" s="174" t="s">
        <v>5</v>
      </c>
      <c r="F363" s="175" t="s">
        <v>1208</v>
      </c>
      <c r="H363" s="176">
        <v>153.21</v>
      </c>
      <c r="L363" s="172"/>
      <c r="M363" s="177"/>
      <c r="N363" s="178"/>
      <c r="O363" s="178"/>
      <c r="P363" s="178"/>
      <c r="Q363" s="178"/>
      <c r="R363" s="178"/>
      <c r="S363" s="178"/>
      <c r="T363" s="179"/>
      <c r="AT363" s="174" t="s">
        <v>180</v>
      </c>
      <c r="AU363" s="174" t="s">
        <v>90</v>
      </c>
      <c r="AV363" s="12" t="s">
        <v>90</v>
      </c>
      <c r="AW363" s="12" t="s">
        <v>42</v>
      </c>
      <c r="AX363" s="12" t="s">
        <v>87</v>
      </c>
      <c r="AY363" s="174" t="s">
        <v>170</v>
      </c>
    </row>
    <row r="364" spans="2:65" s="1" customFormat="1" ht="25.5" customHeight="1">
      <c r="B364" s="160"/>
      <c r="C364" s="161" t="s">
        <v>1209</v>
      </c>
      <c r="D364" s="161" t="s">
        <v>173</v>
      </c>
      <c r="E364" s="162" t="s">
        <v>1210</v>
      </c>
      <c r="F364" s="163" t="s">
        <v>1211</v>
      </c>
      <c r="G364" s="164" t="s">
        <v>305</v>
      </c>
      <c r="H364" s="165">
        <v>4596.3</v>
      </c>
      <c r="I364" s="166">
        <v>0.55000000000000004</v>
      </c>
      <c r="J364" s="166">
        <f>ROUND(I364*H364,2)</f>
        <v>2527.9699999999998</v>
      </c>
      <c r="K364" s="163" t="s">
        <v>177</v>
      </c>
      <c r="L364" s="39"/>
      <c r="M364" s="167" t="s">
        <v>5</v>
      </c>
      <c r="N364" s="168" t="s">
        <v>50</v>
      </c>
      <c r="O364" s="169">
        <v>0</v>
      </c>
      <c r="P364" s="169">
        <f>O364*H364</f>
        <v>0</v>
      </c>
      <c r="Q364" s="169">
        <v>0</v>
      </c>
      <c r="R364" s="169">
        <f>Q364*H364</f>
        <v>0</v>
      </c>
      <c r="S364" s="169">
        <v>0</v>
      </c>
      <c r="T364" s="170">
        <f>S364*H364</f>
        <v>0</v>
      </c>
      <c r="AR364" s="24" t="s">
        <v>190</v>
      </c>
      <c r="AT364" s="24" t="s">
        <v>173</v>
      </c>
      <c r="AU364" s="24" t="s">
        <v>90</v>
      </c>
      <c r="AY364" s="24" t="s">
        <v>170</v>
      </c>
      <c r="BE364" s="171">
        <f>IF(N364="základní",J364,0)</f>
        <v>2527.9699999999998</v>
      </c>
      <c r="BF364" s="171">
        <f>IF(N364="snížená",J364,0)</f>
        <v>0</v>
      </c>
      <c r="BG364" s="171">
        <f>IF(N364="zákl. přenesená",J364,0)</f>
        <v>0</v>
      </c>
      <c r="BH364" s="171">
        <f>IF(N364="sníž. přenesená",J364,0)</f>
        <v>0</v>
      </c>
      <c r="BI364" s="171">
        <f>IF(N364="nulová",J364,0)</f>
        <v>0</v>
      </c>
      <c r="BJ364" s="24" t="s">
        <v>87</v>
      </c>
      <c r="BK364" s="171">
        <f>ROUND(I364*H364,2)</f>
        <v>2527.9699999999998</v>
      </c>
      <c r="BL364" s="24" t="s">
        <v>190</v>
      </c>
      <c r="BM364" s="24" t="s">
        <v>1212</v>
      </c>
    </row>
    <row r="365" spans="2:65" s="12" customFormat="1" ht="13.5">
      <c r="B365" s="172"/>
      <c r="D365" s="173" t="s">
        <v>180</v>
      </c>
      <c r="E365" s="174" t="s">
        <v>5</v>
      </c>
      <c r="F365" s="175" t="s">
        <v>1213</v>
      </c>
      <c r="H365" s="176">
        <v>4596.3</v>
      </c>
      <c r="L365" s="172"/>
      <c r="M365" s="177"/>
      <c r="N365" s="178"/>
      <c r="O365" s="178"/>
      <c r="P365" s="178"/>
      <c r="Q365" s="178"/>
      <c r="R365" s="178"/>
      <c r="S365" s="178"/>
      <c r="T365" s="179"/>
      <c r="AT365" s="174" t="s">
        <v>180</v>
      </c>
      <c r="AU365" s="174" t="s">
        <v>90</v>
      </c>
      <c r="AV365" s="12" t="s">
        <v>90</v>
      </c>
      <c r="AW365" s="12" t="s">
        <v>42</v>
      </c>
      <c r="AX365" s="12" t="s">
        <v>87</v>
      </c>
      <c r="AY365" s="174" t="s">
        <v>170</v>
      </c>
    </row>
    <row r="366" spans="2:65" s="1" customFormat="1" ht="25.5" customHeight="1">
      <c r="B366" s="160"/>
      <c r="C366" s="161" t="s">
        <v>1214</v>
      </c>
      <c r="D366" s="161" t="s">
        <v>173</v>
      </c>
      <c r="E366" s="162" t="s">
        <v>1215</v>
      </c>
      <c r="F366" s="163" t="s">
        <v>1216</v>
      </c>
      <c r="G366" s="164" t="s">
        <v>305</v>
      </c>
      <c r="H366" s="165">
        <v>153.21</v>
      </c>
      <c r="I366" s="166">
        <v>18.5</v>
      </c>
      <c r="J366" s="166">
        <f>ROUND(I366*H366,2)</f>
        <v>2834.39</v>
      </c>
      <c r="K366" s="163" t="s">
        <v>177</v>
      </c>
      <c r="L366" s="39"/>
      <c r="M366" s="167" t="s">
        <v>5</v>
      </c>
      <c r="N366" s="168" t="s">
        <v>50</v>
      </c>
      <c r="O366" s="169">
        <v>0.06</v>
      </c>
      <c r="P366" s="169">
        <f>O366*H366</f>
        <v>9.1926000000000005</v>
      </c>
      <c r="Q366" s="169">
        <v>0</v>
      </c>
      <c r="R366" s="169">
        <f>Q366*H366</f>
        <v>0</v>
      </c>
      <c r="S366" s="169">
        <v>0</v>
      </c>
      <c r="T366" s="170">
        <f>S366*H366</f>
        <v>0</v>
      </c>
      <c r="AR366" s="24" t="s">
        <v>190</v>
      </c>
      <c r="AT366" s="24" t="s">
        <v>173</v>
      </c>
      <c r="AU366" s="24" t="s">
        <v>90</v>
      </c>
      <c r="AY366" s="24" t="s">
        <v>170</v>
      </c>
      <c r="BE366" s="171">
        <f>IF(N366="základní",J366,0)</f>
        <v>2834.39</v>
      </c>
      <c r="BF366" s="171">
        <f>IF(N366="snížená",J366,0)</f>
        <v>0</v>
      </c>
      <c r="BG366" s="171">
        <f>IF(N366="zákl. přenesená",J366,0)</f>
        <v>0</v>
      </c>
      <c r="BH366" s="171">
        <f>IF(N366="sníž. přenesená",J366,0)</f>
        <v>0</v>
      </c>
      <c r="BI366" s="171">
        <f>IF(N366="nulová",J366,0)</f>
        <v>0</v>
      </c>
      <c r="BJ366" s="24" t="s">
        <v>87</v>
      </c>
      <c r="BK366" s="171">
        <f>ROUND(I366*H366,2)</f>
        <v>2834.39</v>
      </c>
      <c r="BL366" s="24" t="s">
        <v>190</v>
      </c>
      <c r="BM366" s="24" t="s">
        <v>1217</v>
      </c>
    </row>
    <row r="367" spans="2:65" s="12" customFormat="1" ht="13.5">
      <c r="B367" s="172"/>
      <c r="D367" s="173" t="s">
        <v>180</v>
      </c>
      <c r="E367" s="174" t="s">
        <v>5</v>
      </c>
      <c r="F367" s="175" t="s">
        <v>1218</v>
      </c>
      <c r="H367" s="176">
        <v>153.21</v>
      </c>
      <c r="L367" s="172"/>
      <c r="M367" s="177"/>
      <c r="N367" s="178"/>
      <c r="O367" s="178"/>
      <c r="P367" s="178"/>
      <c r="Q367" s="178"/>
      <c r="R367" s="178"/>
      <c r="S367" s="178"/>
      <c r="T367" s="179"/>
      <c r="AT367" s="174" t="s">
        <v>180</v>
      </c>
      <c r="AU367" s="174" t="s">
        <v>90</v>
      </c>
      <c r="AV367" s="12" t="s">
        <v>90</v>
      </c>
      <c r="AW367" s="12" t="s">
        <v>42</v>
      </c>
      <c r="AX367" s="12" t="s">
        <v>87</v>
      </c>
      <c r="AY367" s="174" t="s">
        <v>170</v>
      </c>
    </row>
    <row r="368" spans="2:65" s="1" customFormat="1" ht="25.5" customHeight="1">
      <c r="B368" s="160"/>
      <c r="C368" s="161" t="s">
        <v>1219</v>
      </c>
      <c r="D368" s="161" t="s">
        <v>173</v>
      </c>
      <c r="E368" s="162" t="s">
        <v>1220</v>
      </c>
      <c r="F368" s="163" t="s">
        <v>1221</v>
      </c>
      <c r="G368" s="164" t="s">
        <v>257</v>
      </c>
      <c r="H368" s="165">
        <v>43.44</v>
      </c>
      <c r="I368" s="166">
        <v>56.9</v>
      </c>
      <c r="J368" s="166">
        <f>ROUND(I368*H368,2)</f>
        <v>2471.7399999999998</v>
      </c>
      <c r="K368" s="163" t="s">
        <v>177</v>
      </c>
      <c r="L368" s="39"/>
      <c r="M368" s="167" t="s">
        <v>5</v>
      </c>
      <c r="N368" s="168" t="s">
        <v>50</v>
      </c>
      <c r="O368" s="169">
        <v>0.126</v>
      </c>
      <c r="P368" s="169">
        <f>O368*H368</f>
        <v>5.4734400000000001</v>
      </c>
      <c r="Q368" s="169">
        <v>2.1000000000000001E-4</v>
      </c>
      <c r="R368" s="169">
        <f>Q368*H368</f>
        <v>9.1223999999999993E-3</v>
      </c>
      <c r="S368" s="169">
        <v>0</v>
      </c>
      <c r="T368" s="170">
        <f>S368*H368</f>
        <v>0</v>
      </c>
      <c r="AR368" s="24" t="s">
        <v>190</v>
      </c>
      <c r="AT368" s="24" t="s">
        <v>173</v>
      </c>
      <c r="AU368" s="24" t="s">
        <v>90</v>
      </c>
      <c r="AY368" s="24" t="s">
        <v>170</v>
      </c>
      <c r="BE368" s="171">
        <f>IF(N368="základní",J368,0)</f>
        <v>2471.7399999999998</v>
      </c>
      <c r="BF368" s="171">
        <f>IF(N368="snížená",J368,0)</f>
        <v>0</v>
      </c>
      <c r="BG368" s="171">
        <f>IF(N368="zákl. přenesená",J368,0)</f>
        <v>0</v>
      </c>
      <c r="BH368" s="171">
        <f>IF(N368="sníž. přenesená",J368,0)</f>
        <v>0</v>
      </c>
      <c r="BI368" s="171">
        <f>IF(N368="nulová",J368,0)</f>
        <v>0</v>
      </c>
      <c r="BJ368" s="24" t="s">
        <v>87</v>
      </c>
      <c r="BK368" s="171">
        <f>ROUND(I368*H368,2)</f>
        <v>2471.7399999999998</v>
      </c>
      <c r="BL368" s="24" t="s">
        <v>190</v>
      </c>
      <c r="BM368" s="24" t="s">
        <v>1222</v>
      </c>
    </row>
    <row r="369" spans="2:65" s="12" customFormat="1" ht="13.5">
      <c r="B369" s="172"/>
      <c r="D369" s="173" t="s">
        <v>180</v>
      </c>
      <c r="E369" s="174" t="s">
        <v>5</v>
      </c>
      <c r="F369" s="175" t="s">
        <v>1223</v>
      </c>
      <c r="H369" s="176">
        <v>43.44</v>
      </c>
      <c r="L369" s="172"/>
      <c r="M369" s="177"/>
      <c r="N369" s="178"/>
      <c r="O369" s="178"/>
      <c r="P369" s="178"/>
      <c r="Q369" s="178"/>
      <c r="R369" s="178"/>
      <c r="S369" s="178"/>
      <c r="T369" s="179"/>
      <c r="AT369" s="174" t="s">
        <v>180</v>
      </c>
      <c r="AU369" s="174" t="s">
        <v>90</v>
      </c>
      <c r="AV369" s="12" t="s">
        <v>90</v>
      </c>
      <c r="AW369" s="12" t="s">
        <v>42</v>
      </c>
      <c r="AX369" s="12" t="s">
        <v>87</v>
      </c>
      <c r="AY369" s="174" t="s">
        <v>170</v>
      </c>
    </row>
    <row r="370" spans="2:65" s="1" customFormat="1" ht="38.25" customHeight="1">
      <c r="B370" s="160"/>
      <c r="C370" s="161" t="s">
        <v>1224</v>
      </c>
      <c r="D370" s="161" t="s">
        <v>173</v>
      </c>
      <c r="E370" s="162" t="s">
        <v>1225</v>
      </c>
      <c r="F370" s="163" t="s">
        <v>1226</v>
      </c>
      <c r="G370" s="164" t="s">
        <v>257</v>
      </c>
      <c r="H370" s="165">
        <v>55.16</v>
      </c>
      <c r="I370" s="166">
        <v>70.900000000000006</v>
      </c>
      <c r="J370" s="166">
        <f>ROUND(I370*H370,2)</f>
        <v>3910.84</v>
      </c>
      <c r="K370" s="163" t="s">
        <v>177</v>
      </c>
      <c r="L370" s="39"/>
      <c r="M370" s="167" t="s">
        <v>5</v>
      </c>
      <c r="N370" s="168" t="s">
        <v>50</v>
      </c>
      <c r="O370" s="169">
        <v>0.26300000000000001</v>
      </c>
      <c r="P370" s="169">
        <f>O370*H370</f>
        <v>14.50708</v>
      </c>
      <c r="Q370" s="169">
        <v>4.0000000000000003E-5</v>
      </c>
      <c r="R370" s="169">
        <f>Q370*H370</f>
        <v>2.2063999999999999E-3</v>
      </c>
      <c r="S370" s="169">
        <v>0</v>
      </c>
      <c r="T370" s="170">
        <f>S370*H370</f>
        <v>0</v>
      </c>
      <c r="AR370" s="24" t="s">
        <v>190</v>
      </c>
      <c r="AT370" s="24" t="s">
        <v>173</v>
      </c>
      <c r="AU370" s="24" t="s">
        <v>90</v>
      </c>
      <c r="AY370" s="24" t="s">
        <v>170</v>
      </c>
      <c r="BE370" s="171">
        <f>IF(N370="základní",J370,0)</f>
        <v>3910.84</v>
      </c>
      <c r="BF370" s="171">
        <f>IF(N370="snížená",J370,0)</f>
        <v>0</v>
      </c>
      <c r="BG370" s="171">
        <f>IF(N370="zákl. přenesená",J370,0)</f>
        <v>0</v>
      </c>
      <c r="BH370" s="171">
        <f>IF(N370="sníž. přenesená",J370,0)</f>
        <v>0</v>
      </c>
      <c r="BI370" s="171">
        <f>IF(N370="nulová",J370,0)</f>
        <v>0</v>
      </c>
      <c r="BJ370" s="24" t="s">
        <v>87</v>
      </c>
      <c r="BK370" s="171">
        <f>ROUND(I370*H370,2)</f>
        <v>3910.84</v>
      </c>
      <c r="BL370" s="24" t="s">
        <v>190</v>
      </c>
      <c r="BM370" s="24" t="s">
        <v>1227</v>
      </c>
    </row>
    <row r="371" spans="2:65" s="12" customFormat="1" ht="13.5">
      <c r="B371" s="172"/>
      <c r="D371" s="173" t="s">
        <v>180</v>
      </c>
      <c r="E371" s="174" t="s">
        <v>5</v>
      </c>
      <c r="F371" s="175" t="s">
        <v>1228</v>
      </c>
      <c r="H371" s="176">
        <v>55.16</v>
      </c>
      <c r="L371" s="172"/>
      <c r="M371" s="177"/>
      <c r="N371" s="178"/>
      <c r="O371" s="178"/>
      <c r="P371" s="178"/>
      <c r="Q371" s="178"/>
      <c r="R371" s="178"/>
      <c r="S371" s="178"/>
      <c r="T371" s="179"/>
      <c r="AT371" s="174" t="s">
        <v>180</v>
      </c>
      <c r="AU371" s="174" t="s">
        <v>90</v>
      </c>
      <c r="AV371" s="12" t="s">
        <v>90</v>
      </c>
      <c r="AW371" s="12" t="s">
        <v>42</v>
      </c>
      <c r="AX371" s="12" t="s">
        <v>87</v>
      </c>
      <c r="AY371" s="174" t="s">
        <v>170</v>
      </c>
    </row>
    <row r="372" spans="2:65" s="1" customFormat="1" ht="25.5" customHeight="1">
      <c r="B372" s="160"/>
      <c r="C372" s="161" t="s">
        <v>1229</v>
      </c>
      <c r="D372" s="161" t="s">
        <v>173</v>
      </c>
      <c r="E372" s="162" t="s">
        <v>1230</v>
      </c>
      <c r="F372" s="163" t="s">
        <v>1231</v>
      </c>
      <c r="G372" s="164" t="s">
        <v>257</v>
      </c>
      <c r="H372" s="165">
        <v>55.16</v>
      </c>
      <c r="I372" s="166">
        <v>38.6</v>
      </c>
      <c r="J372" s="166">
        <f>ROUND(I372*H372,2)</f>
        <v>2129.1799999999998</v>
      </c>
      <c r="K372" s="163" t="s">
        <v>177</v>
      </c>
      <c r="L372" s="39"/>
      <c r="M372" s="167" t="s">
        <v>5</v>
      </c>
      <c r="N372" s="168" t="s">
        <v>50</v>
      </c>
      <c r="O372" s="169">
        <v>0.17100000000000001</v>
      </c>
      <c r="P372" s="169">
        <f>O372*H372</f>
        <v>9.432360000000001</v>
      </c>
      <c r="Q372" s="169">
        <v>1.0000000000000001E-5</v>
      </c>
      <c r="R372" s="169">
        <f>Q372*H372</f>
        <v>5.5159999999999996E-4</v>
      </c>
      <c r="S372" s="169">
        <v>0</v>
      </c>
      <c r="T372" s="170">
        <f>S372*H372</f>
        <v>0</v>
      </c>
      <c r="AR372" s="24" t="s">
        <v>190</v>
      </c>
      <c r="AT372" s="24" t="s">
        <v>173</v>
      </c>
      <c r="AU372" s="24" t="s">
        <v>90</v>
      </c>
      <c r="AY372" s="24" t="s">
        <v>170</v>
      </c>
      <c r="BE372" s="171">
        <f>IF(N372="základní",J372,0)</f>
        <v>2129.1799999999998</v>
      </c>
      <c r="BF372" s="171">
        <f>IF(N372="snížená",J372,0)</f>
        <v>0</v>
      </c>
      <c r="BG372" s="171">
        <f>IF(N372="zákl. přenesená",J372,0)</f>
        <v>0</v>
      </c>
      <c r="BH372" s="171">
        <f>IF(N372="sníž. přenesená",J372,0)</f>
        <v>0</v>
      </c>
      <c r="BI372" s="171">
        <f>IF(N372="nulová",J372,0)</f>
        <v>0</v>
      </c>
      <c r="BJ372" s="24" t="s">
        <v>87</v>
      </c>
      <c r="BK372" s="171">
        <f>ROUND(I372*H372,2)</f>
        <v>2129.1799999999998</v>
      </c>
      <c r="BL372" s="24" t="s">
        <v>190</v>
      </c>
      <c r="BM372" s="24" t="s">
        <v>1232</v>
      </c>
    </row>
    <row r="373" spans="2:65" s="12" customFormat="1" ht="13.5">
      <c r="B373" s="172"/>
      <c r="D373" s="173" t="s">
        <v>180</v>
      </c>
      <c r="E373" s="174" t="s">
        <v>5</v>
      </c>
      <c r="F373" s="175" t="s">
        <v>1228</v>
      </c>
      <c r="H373" s="176">
        <v>55.16</v>
      </c>
      <c r="L373" s="172"/>
      <c r="M373" s="177"/>
      <c r="N373" s="178"/>
      <c r="O373" s="178"/>
      <c r="P373" s="178"/>
      <c r="Q373" s="178"/>
      <c r="R373" s="178"/>
      <c r="S373" s="178"/>
      <c r="T373" s="179"/>
      <c r="AT373" s="174" t="s">
        <v>180</v>
      </c>
      <c r="AU373" s="174" t="s">
        <v>90</v>
      </c>
      <c r="AV373" s="12" t="s">
        <v>90</v>
      </c>
      <c r="AW373" s="12" t="s">
        <v>42</v>
      </c>
      <c r="AX373" s="12" t="s">
        <v>87</v>
      </c>
      <c r="AY373" s="174" t="s">
        <v>170</v>
      </c>
    </row>
    <row r="374" spans="2:65" s="1" customFormat="1" ht="25.5" customHeight="1">
      <c r="B374" s="160"/>
      <c r="C374" s="161" t="s">
        <v>1233</v>
      </c>
      <c r="D374" s="161" t="s">
        <v>173</v>
      </c>
      <c r="E374" s="162" t="s">
        <v>1234</v>
      </c>
      <c r="F374" s="163" t="s">
        <v>1235</v>
      </c>
      <c r="G374" s="164" t="s">
        <v>257</v>
      </c>
      <c r="H374" s="165">
        <v>55.16</v>
      </c>
      <c r="I374" s="166">
        <v>22.9</v>
      </c>
      <c r="J374" s="166">
        <f>ROUND(I374*H374,2)</f>
        <v>1263.1600000000001</v>
      </c>
      <c r="K374" s="163" t="s">
        <v>177</v>
      </c>
      <c r="L374" s="39"/>
      <c r="M374" s="167" t="s">
        <v>5</v>
      </c>
      <c r="N374" s="168" t="s">
        <v>50</v>
      </c>
      <c r="O374" s="169">
        <v>9.6000000000000002E-2</v>
      </c>
      <c r="P374" s="169">
        <f>O374*H374</f>
        <v>5.2953599999999996</v>
      </c>
      <c r="Q374" s="169">
        <v>0</v>
      </c>
      <c r="R374" s="169">
        <f>Q374*H374</f>
        <v>0</v>
      </c>
      <c r="S374" s="169">
        <v>0</v>
      </c>
      <c r="T374" s="170">
        <f>S374*H374</f>
        <v>0</v>
      </c>
      <c r="AR374" s="24" t="s">
        <v>190</v>
      </c>
      <c r="AT374" s="24" t="s">
        <v>173</v>
      </c>
      <c r="AU374" s="24" t="s">
        <v>90</v>
      </c>
      <c r="AY374" s="24" t="s">
        <v>170</v>
      </c>
      <c r="BE374" s="171">
        <f>IF(N374="základní",J374,0)</f>
        <v>1263.1600000000001</v>
      </c>
      <c r="BF374" s="171">
        <f>IF(N374="snížená",J374,0)</f>
        <v>0</v>
      </c>
      <c r="BG374" s="171">
        <f>IF(N374="zákl. přenesená",J374,0)</f>
        <v>0</v>
      </c>
      <c r="BH374" s="171">
        <f>IF(N374="sníž. přenesená",J374,0)</f>
        <v>0</v>
      </c>
      <c r="BI374" s="171">
        <f>IF(N374="nulová",J374,0)</f>
        <v>0</v>
      </c>
      <c r="BJ374" s="24" t="s">
        <v>87</v>
      </c>
      <c r="BK374" s="171">
        <f>ROUND(I374*H374,2)</f>
        <v>1263.1600000000001</v>
      </c>
      <c r="BL374" s="24" t="s">
        <v>190</v>
      </c>
      <c r="BM374" s="24" t="s">
        <v>1236</v>
      </c>
    </row>
    <row r="375" spans="2:65" s="12" customFormat="1" ht="13.5">
      <c r="B375" s="172"/>
      <c r="D375" s="173" t="s">
        <v>180</v>
      </c>
      <c r="E375" s="174" t="s">
        <v>5</v>
      </c>
      <c r="F375" s="175" t="s">
        <v>1228</v>
      </c>
      <c r="H375" s="176">
        <v>55.16</v>
      </c>
      <c r="L375" s="172"/>
      <c r="M375" s="177"/>
      <c r="N375" s="178"/>
      <c r="O375" s="178"/>
      <c r="P375" s="178"/>
      <c r="Q375" s="178"/>
      <c r="R375" s="178"/>
      <c r="S375" s="178"/>
      <c r="T375" s="179"/>
      <c r="AT375" s="174" t="s">
        <v>180</v>
      </c>
      <c r="AU375" s="174" t="s">
        <v>90</v>
      </c>
      <c r="AV375" s="12" t="s">
        <v>90</v>
      </c>
      <c r="AW375" s="12" t="s">
        <v>42</v>
      </c>
      <c r="AX375" s="12" t="s">
        <v>87</v>
      </c>
      <c r="AY375" s="174" t="s">
        <v>170</v>
      </c>
    </row>
    <row r="376" spans="2:65" s="1" customFormat="1" ht="25.5" customHeight="1">
      <c r="B376" s="160"/>
      <c r="C376" s="161" t="s">
        <v>1237</v>
      </c>
      <c r="D376" s="161" t="s">
        <v>173</v>
      </c>
      <c r="E376" s="162" t="s">
        <v>1238</v>
      </c>
      <c r="F376" s="163" t="s">
        <v>1239</v>
      </c>
      <c r="G376" s="164" t="s">
        <v>282</v>
      </c>
      <c r="H376" s="165">
        <v>91.75</v>
      </c>
      <c r="I376" s="166">
        <v>315</v>
      </c>
      <c r="J376" s="166">
        <f>ROUND(I376*H376,2)</f>
        <v>28901.25</v>
      </c>
      <c r="K376" s="163" t="s">
        <v>177</v>
      </c>
      <c r="L376" s="39"/>
      <c r="M376" s="167" t="s">
        <v>5</v>
      </c>
      <c r="N376" s="168" t="s">
        <v>50</v>
      </c>
      <c r="O376" s="169">
        <v>0.26</v>
      </c>
      <c r="P376" s="169">
        <f>O376*H376</f>
        <v>23.855</v>
      </c>
      <c r="Q376" s="169">
        <v>1.3699999999999999E-3</v>
      </c>
      <c r="R376" s="169">
        <f>Q376*H376</f>
        <v>0.12569749999999999</v>
      </c>
      <c r="S376" s="169">
        <v>0</v>
      </c>
      <c r="T376" s="170">
        <f>S376*H376</f>
        <v>0</v>
      </c>
      <c r="AR376" s="24" t="s">
        <v>190</v>
      </c>
      <c r="AT376" s="24" t="s">
        <v>173</v>
      </c>
      <c r="AU376" s="24" t="s">
        <v>90</v>
      </c>
      <c r="AY376" s="24" t="s">
        <v>170</v>
      </c>
      <c r="BE376" s="171">
        <f>IF(N376="základní",J376,0)</f>
        <v>28901.25</v>
      </c>
      <c r="BF376" s="171">
        <f>IF(N376="snížená",J376,0)</f>
        <v>0</v>
      </c>
      <c r="BG376" s="171">
        <f>IF(N376="zákl. přenesená",J376,0)</f>
        <v>0</v>
      </c>
      <c r="BH376" s="171">
        <f>IF(N376="sníž. přenesená",J376,0)</f>
        <v>0</v>
      </c>
      <c r="BI376" s="171">
        <f>IF(N376="nulová",J376,0)</f>
        <v>0</v>
      </c>
      <c r="BJ376" s="24" t="s">
        <v>87</v>
      </c>
      <c r="BK376" s="171">
        <f>ROUND(I376*H376,2)</f>
        <v>28901.25</v>
      </c>
      <c r="BL376" s="24" t="s">
        <v>190</v>
      </c>
      <c r="BM376" s="24" t="s">
        <v>1240</v>
      </c>
    </row>
    <row r="377" spans="2:65" s="12" customFormat="1" ht="13.5">
      <c r="B377" s="172"/>
      <c r="D377" s="173" t="s">
        <v>180</v>
      </c>
      <c r="E377" s="174" t="s">
        <v>5</v>
      </c>
      <c r="F377" s="175" t="s">
        <v>1241</v>
      </c>
      <c r="H377" s="176">
        <v>44.45</v>
      </c>
      <c r="L377" s="172"/>
      <c r="M377" s="177"/>
      <c r="N377" s="178"/>
      <c r="O377" s="178"/>
      <c r="P377" s="178"/>
      <c r="Q377" s="178"/>
      <c r="R377" s="178"/>
      <c r="S377" s="178"/>
      <c r="T377" s="179"/>
      <c r="AT377" s="174" t="s">
        <v>180</v>
      </c>
      <c r="AU377" s="174" t="s">
        <v>90</v>
      </c>
      <c r="AV377" s="12" t="s">
        <v>90</v>
      </c>
      <c r="AW377" s="12" t="s">
        <v>42</v>
      </c>
      <c r="AX377" s="12" t="s">
        <v>79</v>
      </c>
      <c r="AY377" s="174" t="s">
        <v>170</v>
      </c>
    </row>
    <row r="378" spans="2:65" s="12" customFormat="1" ht="13.5">
      <c r="B378" s="172"/>
      <c r="D378" s="173" t="s">
        <v>180</v>
      </c>
      <c r="E378" s="174" t="s">
        <v>5</v>
      </c>
      <c r="F378" s="175" t="s">
        <v>1242</v>
      </c>
      <c r="H378" s="176">
        <v>24.1</v>
      </c>
      <c r="L378" s="172"/>
      <c r="M378" s="177"/>
      <c r="N378" s="178"/>
      <c r="O378" s="178"/>
      <c r="P378" s="178"/>
      <c r="Q378" s="178"/>
      <c r="R378" s="178"/>
      <c r="S378" s="178"/>
      <c r="T378" s="179"/>
      <c r="AT378" s="174" t="s">
        <v>180</v>
      </c>
      <c r="AU378" s="174" t="s">
        <v>90</v>
      </c>
      <c r="AV378" s="12" t="s">
        <v>90</v>
      </c>
      <c r="AW378" s="12" t="s">
        <v>42</v>
      </c>
      <c r="AX378" s="12" t="s">
        <v>79</v>
      </c>
      <c r="AY378" s="174" t="s">
        <v>170</v>
      </c>
    </row>
    <row r="379" spans="2:65" s="12" customFormat="1" ht="13.5">
      <c r="B379" s="172"/>
      <c r="D379" s="173" t="s">
        <v>180</v>
      </c>
      <c r="E379" s="174" t="s">
        <v>5</v>
      </c>
      <c r="F379" s="175" t="s">
        <v>1243</v>
      </c>
      <c r="H379" s="176">
        <v>15.2</v>
      </c>
      <c r="L379" s="172"/>
      <c r="M379" s="177"/>
      <c r="N379" s="178"/>
      <c r="O379" s="178"/>
      <c r="P379" s="178"/>
      <c r="Q379" s="178"/>
      <c r="R379" s="178"/>
      <c r="S379" s="178"/>
      <c r="T379" s="179"/>
      <c r="AT379" s="174" t="s">
        <v>180</v>
      </c>
      <c r="AU379" s="174" t="s">
        <v>90</v>
      </c>
      <c r="AV379" s="12" t="s">
        <v>90</v>
      </c>
      <c r="AW379" s="12" t="s">
        <v>42</v>
      </c>
      <c r="AX379" s="12" t="s">
        <v>79</v>
      </c>
      <c r="AY379" s="174" t="s">
        <v>170</v>
      </c>
    </row>
    <row r="380" spans="2:65" s="12" customFormat="1" ht="13.5">
      <c r="B380" s="172"/>
      <c r="D380" s="173" t="s">
        <v>180</v>
      </c>
      <c r="E380" s="174" t="s">
        <v>5</v>
      </c>
      <c r="F380" s="175" t="s">
        <v>1244</v>
      </c>
      <c r="H380" s="176">
        <v>8</v>
      </c>
      <c r="L380" s="172"/>
      <c r="M380" s="177"/>
      <c r="N380" s="178"/>
      <c r="O380" s="178"/>
      <c r="P380" s="178"/>
      <c r="Q380" s="178"/>
      <c r="R380" s="178"/>
      <c r="S380" s="178"/>
      <c r="T380" s="179"/>
      <c r="AT380" s="174" t="s">
        <v>180</v>
      </c>
      <c r="AU380" s="174" t="s">
        <v>90</v>
      </c>
      <c r="AV380" s="12" t="s">
        <v>90</v>
      </c>
      <c r="AW380" s="12" t="s">
        <v>42</v>
      </c>
      <c r="AX380" s="12" t="s">
        <v>79</v>
      </c>
      <c r="AY380" s="174" t="s">
        <v>170</v>
      </c>
    </row>
    <row r="381" spans="2:65" s="13" customFormat="1" ht="13.5">
      <c r="B381" s="186"/>
      <c r="D381" s="173" t="s">
        <v>180</v>
      </c>
      <c r="E381" s="187" t="s">
        <v>5</v>
      </c>
      <c r="F381" s="188" t="s">
        <v>269</v>
      </c>
      <c r="H381" s="189">
        <v>91.75</v>
      </c>
      <c r="L381" s="186"/>
      <c r="M381" s="190"/>
      <c r="N381" s="191"/>
      <c r="O381" s="191"/>
      <c r="P381" s="191"/>
      <c r="Q381" s="191"/>
      <c r="R381" s="191"/>
      <c r="S381" s="191"/>
      <c r="T381" s="192"/>
      <c r="AT381" s="187" t="s">
        <v>180</v>
      </c>
      <c r="AU381" s="187" t="s">
        <v>90</v>
      </c>
      <c r="AV381" s="13" t="s">
        <v>190</v>
      </c>
      <c r="AW381" s="13" t="s">
        <v>42</v>
      </c>
      <c r="AX381" s="13" t="s">
        <v>87</v>
      </c>
      <c r="AY381" s="187" t="s">
        <v>170</v>
      </c>
    </row>
    <row r="382" spans="2:65" s="1" customFormat="1" ht="16.5" customHeight="1">
      <c r="B382" s="160"/>
      <c r="C382" s="193" t="s">
        <v>1245</v>
      </c>
      <c r="D382" s="193" t="s">
        <v>452</v>
      </c>
      <c r="E382" s="194" t="s">
        <v>1246</v>
      </c>
      <c r="F382" s="195" t="s">
        <v>1247</v>
      </c>
      <c r="G382" s="196" t="s">
        <v>487</v>
      </c>
      <c r="H382" s="197">
        <v>1</v>
      </c>
      <c r="I382" s="198">
        <v>862</v>
      </c>
      <c r="J382" s="198">
        <f>ROUND(I382*H382,2)</f>
        <v>862</v>
      </c>
      <c r="K382" s="195" t="s">
        <v>177</v>
      </c>
      <c r="L382" s="199"/>
      <c r="M382" s="200" t="s">
        <v>5</v>
      </c>
      <c r="N382" s="201" t="s">
        <v>50</v>
      </c>
      <c r="O382" s="169">
        <v>0</v>
      </c>
      <c r="P382" s="169">
        <f>O382*H382</f>
        <v>0</v>
      </c>
      <c r="Q382" s="169">
        <v>8.0000000000000002E-3</v>
      </c>
      <c r="R382" s="169">
        <f>Q382*H382</f>
        <v>8.0000000000000002E-3</v>
      </c>
      <c r="S382" s="169">
        <v>0</v>
      </c>
      <c r="T382" s="170">
        <f>S382*H382</f>
        <v>0</v>
      </c>
      <c r="AR382" s="24" t="s">
        <v>207</v>
      </c>
      <c r="AT382" s="24" t="s">
        <v>452</v>
      </c>
      <c r="AU382" s="24" t="s">
        <v>90</v>
      </c>
      <c r="AY382" s="24" t="s">
        <v>170</v>
      </c>
      <c r="BE382" s="171">
        <f>IF(N382="základní",J382,0)</f>
        <v>862</v>
      </c>
      <c r="BF382" s="171">
        <f>IF(N382="snížená",J382,0)</f>
        <v>0</v>
      </c>
      <c r="BG382" s="171">
        <f>IF(N382="zákl. přenesená",J382,0)</f>
        <v>0</v>
      </c>
      <c r="BH382" s="171">
        <f>IF(N382="sníž. přenesená",J382,0)</f>
        <v>0</v>
      </c>
      <c r="BI382" s="171">
        <f>IF(N382="nulová",J382,0)</f>
        <v>0</v>
      </c>
      <c r="BJ382" s="24" t="s">
        <v>87</v>
      </c>
      <c r="BK382" s="171">
        <f>ROUND(I382*H382,2)</f>
        <v>862</v>
      </c>
      <c r="BL382" s="24" t="s">
        <v>190</v>
      </c>
      <c r="BM382" s="24" t="s">
        <v>1248</v>
      </c>
    </row>
    <row r="383" spans="2:65" s="12" customFormat="1" ht="13.5">
      <c r="B383" s="172"/>
      <c r="D383" s="173" t="s">
        <v>180</v>
      </c>
      <c r="E383" s="174" t="s">
        <v>5</v>
      </c>
      <c r="F383" s="175" t="s">
        <v>87</v>
      </c>
      <c r="H383" s="176">
        <v>1</v>
      </c>
      <c r="L383" s="172"/>
      <c r="M383" s="177"/>
      <c r="N383" s="178"/>
      <c r="O383" s="178"/>
      <c r="P383" s="178"/>
      <c r="Q383" s="178"/>
      <c r="R383" s="178"/>
      <c r="S383" s="178"/>
      <c r="T383" s="179"/>
      <c r="AT383" s="174" t="s">
        <v>180</v>
      </c>
      <c r="AU383" s="174" t="s">
        <v>90</v>
      </c>
      <c r="AV383" s="12" t="s">
        <v>90</v>
      </c>
      <c r="AW383" s="12" t="s">
        <v>42</v>
      </c>
      <c r="AX383" s="12" t="s">
        <v>87</v>
      </c>
      <c r="AY383" s="174" t="s">
        <v>170</v>
      </c>
    </row>
    <row r="384" spans="2:65" s="1" customFormat="1" ht="16.5" customHeight="1">
      <c r="B384" s="160"/>
      <c r="C384" s="193" t="s">
        <v>1249</v>
      </c>
      <c r="D384" s="193" t="s">
        <v>452</v>
      </c>
      <c r="E384" s="194" t="s">
        <v>1250</v>
      </c>
      <c r="F384" s="195" t="s">
        <v>1251</v>
      </c>
      <c r="G384" s="196" t="s">
        <v>487</v>
      </c>
      <c r="H384" s="197">
        <v>1</v>
      </c>
      <c r="I384" s="198">
        <v>15750.55</v>
      </c>
      <c r="J384" s="198">
        <f>ROUND(I384*H384,2)</f>
        <v>15750.55</v>
      </c>
      <c r="K384" s="195" t="s">
        <v>5</v>
      </c>
      <c r="L384" s="199"/>
      <c r="M384" s="200" t="s">
        <v>5</v>
      </c>
      <c r="N384" s="201" t="s">
        <v>50</v>
      </c>
      <c r="O384" s="169">
        <v>0</v>
      </c>
      <c r="P384" s="169">
        <f>O384*H384</f>
        <v>0</v>
      </c>
      <c r="Q384" s="169">
        <v>0</v>
      </c>
      <c r="R384" s="169">
        <f>Q384*H384</f>
        <v>0</v>
      </c>
      <c r="S384" s="169">
        <v>0</v>
      </c>
      <c r="T384" s="170">
        <f>S384*H384</f>
        <v>0</v>
      </c>
      <c r="AR384" s="24" t="s">
        <v>207</v>
      </c>
      <c r="AT384" s="24" t="s">
        <v>452</v>
      </c>
      <c r="AU384" s="24" t="s">
        <v>90</v>
      </c>
      <c r="AY384" s="24" t="s">
        <v>170</v>
      </c>
      <c r="BE384" s="171">
        <f>IF(N384="základní",J384,0)</f>
        <v>15750.55</v>
      </c>
      <c r="BF384" s="171">
        <f>IF(N384="snížená",J384,0)</f>
        <v>0</v>
      </c>
      <c r="BG384" s="171">
        <f>IF(N384="zákl. přenesená",J384,0)</f>
        <v>0</v>
      </c>
      <c r="BH384" s="171">
        <f>IF(N384="sníž. přenesená",J384,0)</f>
        <v>0</v>
      </c>
      <c r="BI384" s="171">
        <f>IF(N384="nulová",J384,0)</f>
        <v>0</v>
      </c>
      <c r="BJ384" s="24" t="s">
        <v>87</v>
      </c>
      <c r="BK384" s="171">
        <f>ROUND(I384*H384,2)</f>
        <v>15750.55</v>
      </c>
      <c r="BL384" s="24" t="s">
        <v>190</v>
      </c>
      <c r="BM384" s="24" t="s">
        <v>1252</v>
      </c>
    </row>
    <row r="385" spans="2:65" s="12" customFormat="1" ht="13.5">
      <c r="B385" s="172"/>
      <c r="D385" s="173" t="s">
        <v>180</v>
      </c>
      <c r="E385" s="174" t="s">
        <v>5</v>
      </c>
      <c r="F385" s="175" t="s">
        <v>87</v>
      </c>
      <c r="H385" s="176">
        <v>1</v>
      </c>
      <c r="L385" s="172"/>
      <c r="M385" s="177"/>
      <c r="N385" s="178"/>
      <c r="O385" s="178"/>
      <c r="P385" s="178"/>
      <c r="Q385" s="178"/>
      <c r="R385" s="178"/>
      <c r="S385" s="178"/>
      <c r="T385" s="179"/>
      <c r="AT385" s="174" t="s">
        <v>180</v>
      </c>
      <c r="AU385" s="174" t="s">
        <v>90</v>
      </c>
      <c r="AV385" s="12" t="s">
        <v>90</v>
      </c>
      <c r="AW385" s="12" t="s">
        <v>42</v>
      </c>
      <c r="AX385" s="12" t="s">
        <v>87</v>
      </c>
      <c r="AY385" s="174" t="s">
        <v>170</v>
      </c>
    </row>
    <row r="386" spans="2:65" s="1" customFormat="1" ht="16.5" customHeight="1">
      <c r="B386" s="160"/>
      <c r="C386" s="193" t="s">
        <v>1253</v>
      </c>
      <c r="D386" s="193" t="s">
        <v>452</v>
      </c>
      <c r="E386" s="194" t="s">
        <v>1254</v>
      </c>
      <c r="F386" s="195" t="s">
        <v>1255</v>
      </c>
      <c r="G386" s="196" t="s">
        <v>487</v>
      </c>
      <c r="H386" s="197">
        <v>1</v>
      </c>
      <c r="I386" s="198">
        <v>2600</v>
      </c>
      <c r="J386" s="198">
        <f>ROUND(I386*H386,2)</f>
        <v>2600</v>
      </c>
      <c r="K386" s="195" t="s">
        <v>5</v>
      </c>
      <c r="L386" s="199"/>
      <c r="M386" s="200" t="s">
        <v>5</v>
      </c>
      <c r="N386" s="201" t="s">
        <v>50</v>
      </c>
      <c r="O386" s="169">
        <v>0</v>
      </c>
      <c r="P386" s="169">
        <f>O386*H386</f>
        <v>0</v>
      </c>
      <c r="Q386" s="169">
        <v>0</v>
      </c>
      <c r="R386" s="169">
        <f>Q386*H386</f>
        <v>0</v>
      </c>
      <c r="S386" s="169">
        <v>0</v>
      </c>
      <c r="T386" s="170">
        <f>S386*H386</f>
        <v>0</v>
      </c>
      <c r="AR386" s="24" t="s">
        <v>207</v>
      </c>
      <c r="AT386" s="24" t="s">
        <v>452</v>
      </c>
      <c r="AU386" s="24" t="s">
        <v>90</v>
      </c>
      <c r="AY386" s="24" t="s">
        <v>170</v>
      </c>
      <c r="BE386" s="171">
        <f>IF(N386="základní",J386,0)</f>
        <v>2600</v>
      </c>
      <c r="BF386" s="171">
        <f>IF(N386="snížená",J386,0)</f>
        <v>0</v>
      </c>
      <c r="BG386" s="171">
        <f>IF(N386="zákl. přenesená",J386,0)</f>
        <v>0</v>
      </c>
      <c r="BH386" s="171">
        <f>IF(N386="sníž. přenesená",J386,0)</f>
        <v>0</v>
      </c>
      <c r="BI386" s="171">
        <f>IF(N386="nulová",J386,0)</f>
        <v>0</v>
      </c>
      <c r="BJ386" s="24" t="s">
        <v>87</v>
      </c>
      <c r="BK386" s="171">
        <f>ROUND(I386*H386,2)</f>
        <v>2600</v>
      </c>
      <c r="BL386" s="24" t="s">
        <v>190</v>
      </c>
      <c r="BM386" s="24" t="s">
        <v>1256</v>
      </c>
    </row>
    <row r="387" spans="2:65" s="12" customFormat="1" ht="13.5">
      <c r="B387" s="172"/>
      <c r="D387" s="173" t="s">
        <v>180</v>
      </c>
      <c r="E387" s="174" t="s">
        <v>5</v>
      </c>
      <c r="F387" s="175" t="s">
        <v>87</v>
      </c>
      <c r="H387" s="176">
        <v>1</v>
      </c>
      <c r="L387" s="172"/>
      <c r="M387" s="177"/>
      <c r="N387" s="178"/>
      <c r="O387" s="178"/>
      <c r="P387" s="178"/>
      <c r="Q387" s="178"/>
      <c r="R387" s="178"/>
      <c r="S387" s="178"/>
      <c r="T387" s="179"/>
      <c r="AT387" s="174" t="s">
        <v>180</v>
      </c>
      <c r="AU387" s="174" t="s">
        <v>90</v>
      </c>
      <c r="AV387" s="12" t="s">
        <v>90</v>
      </c>
      <c r="AW387" s="12" t="s">
        <v>42</v>
      </c>
      <c r="AX387" s="12" t="s">
        <v>87</v>
      </c>
      <c r="AY387" s="174" t="s">
        <v>170</v>
      </c>
    </row>
    <row r="388" spans="2:65" s="1" customFormat="1" ht="16.5" customHeight="1">
      <c r="B388" s="160"/>
      <c r="C388" s="193" t="s">
        <v>1257</v>
      </c>
      <c r="D388" s="193" t="s">
        <v>452</v>
      </c>
      <c r="E388" s="194" t="s">
        <v>1258</v>
      </c>
      <c r="F388" s="195" t="s">
        <v>1259</v>
      </c>
      <c r="G388" s="196" t="s">
        <v>257</v>
      </c>
      <c r="H388" s="197">
        <v>0.54</v>
      </c>
      <c r="I388" s="198">
        <v>6120</v>
      </c>
      <c r="J388" s="198">
        <f>ROUND(I388*H388,2)</f>
        <v>3304.8</v>
      </c>
      <c r="K388" s="195" t="s">
        <v>177</v>
      </c>
      <c r="L388" s="199"/>
      <c r="M388" s="200" t="s">
        <v>5</v>
      </c>
      <c r="N388" s="201" t="s">
        <v>50</v>
      </c>
      <c r="O388" s="169">
        <v>0</v>
      </c>
      <c r="P388" s="169">
        <f>O388*H388</f>
        <v>0</v>
      </c>
      <c r="Q388" s="169">
        <v>0.02</v>
      </c>
      <c r="R388" s="169">
        <f>Q388*H388</f>
        <v>1.0800000000000001E-2</v>
      </c>
      <c r="S388" s="169">
        <v>0</v>
      </c>
      <c r="T388" s="170">
        <f>S388*H388</f>
        <v>0</v>
      </c>
      <c r="AR388" s="24" t="s">
        <v>207</v>
      </c>
      <c r="AT388" s="24" t="s">
        <v>452</v>
      </c>
      <c r="AU388" s="24" t="s">
        <v>90</v>
      </c>
      <c r="AY388" s="24" t="s">
        <v>170</v>
      </c>
      <c r="BE388" s="171">
        <f>IF(N388="základní",J388,0)</f>
        <v>3304.8</v>
      </c>
      <c r="BF388" s="171">
        <f>IF(N388="snížená",J388,0)</f>
        <v>0</v>
      </c>
      <c r="BG388" s="171">
        <f>IF(N388="zákl. přenesená",J388,0)</f>
        <v>0</v>
      </c>
      <c r="BH388" s="171">
        <f>IF(N388="sníž. přenesená",J388,0)</f>
        <v>0</v>
      </c>
      <c r="BI388" s="171">
        <f>IF(N388="nulová",J388,0)</f>
        <v>0</v>
      </c>
      <c r="BJ388" s="24" t="s">
        <v>87</v>
      </c>
      <c r="BK388" s="171">
        <f>ROUND(I388*H388,2)</f>
        <v>3304.8</v>
      </c>
      <c r="BL388" s="24" t="s">
        <v>190</v>
      </c>
      <c r="BM388" s="24" t="s">
        <v>1260</v>
      </c>
    </row>
    <row r="389" spans="2:65" s="12" customFormat="1" ht="13.5">
      <c r="B389" s="172"/>
      <c r="D389" s="173" t="s">
        <v>180</v>
      </c>
      <c r="E389" s="174" t="s">
        <v>5</v>
      </c>
      <c r="F389" s="175" t="s">
        <v>1261</v>
      </c>
      <c r="H389" s="176">
        <v>0.54</v>
      </c>
      <c r="L389" s="172"/>
      <c r="M389" s="177"/>
      <c r="N389" s="178"/>
      <c r="O389" s="178"/>
      <c r="P389" s="178"/>
      <c r="Q389" s="178"/>
      <c r="R389" s="178"/>
      <c r="S389" s="178"/>
      <c r="T389" s="179"/>
      <c r="AT389" s="174" t="s">
        <v>180</v>
      </c>
      <c r="AU389" s="174" t="s">
        <v>90</v>
      </c>
      <c r="AV389" s="12" t="s">
        <v>90</v>
      </c>
      <c r="AW389" s="12" t="s">
        <v>42</v>
      </c>
      <c r="AX389" s="12" t="s">
        <v>87</v>
      </c>
      <c r="AY389" s="174" t="s">
        <v>170</v>
      </c>
    </row>
    <row r="390" spans="2:65" s="1" customFormat="1" ht="16.5" customHeight="1">
      <c r="B390" s="160"/>
      <c r="C390" s="193" t="s">
        <v>1262</v>
      </c>
      <c r="D390" s="193" t="s">
        <v>452</v>
      </c>
      <c r="E390" s="194" t="s">
        <v>1263</v>
      </c>
      <c r="F390" s="195" t="s">
        <v>1264</v>
      </c>
      <c r="G390" s="196" t="s">
        <v>257</v>
      </c>
      <c r="H390" s="197">
        <v>1.7</v>
      </c>
      <c r="I390" s="198">
        <v>1310</v>
      </c>
      <c r="J390" s="198">
        <f>ROUND(I390*H390,2)</f>
        <v>2227</v>
      </c>
      <c r="K390" s="195" t="s">
        <v>177</v>
      </c>
      <c r="L390" s="199"/>
      <c r="M390" s="200" t="s">
        <v>5</v>
      </c>
      <c r="N390" s="201" t="s">
        <v>50</v>
      </c>
      <c r="O390" s="169">
        <v>0</v>
      </c>
      <c r="P390" s="169">
        <f>O390*H390</f>
        <v>0</v>
      </c>
      <c r="Q390" s="169">
        <v>7.1999999999999998E-3</v>
      </c>
      <c r="R390" s="169">
        <f>Q390*H390</f>
        <v>1.2239999999999999E-2</v>
      </c>
      <c r="S390" s="169">
        <v>0</v>
      </c>
      <c r="T390" s="170">
        <f>S390*H390</f>
        <v>0</v>
      </c>
      <c r="AR390" s="24" t="s">
        <v>207</v>
      </c>
      <c r="AT390" s="24" t="s">
        <v>452</v>
      </c>
      <c r="AU390" s="24" t="s">
        <v>90</v>
      </c>
      <c r="AY390" s="24" t="s">
        <v>170</v>
      </c>
      <c r="BE390" s="171">
        <f>IF(N390="základní",J390,0)</f>
        <v>2227</v>
      </c>
      <c r="BF390" s="171">
        <f>IF(N390="snížená",J390,0)</f>
        <v>0</v>
      </c>
      <c r="BG390" s="171">
        <f>IF(N390="zákl. přenesená",J390,0)</f>
        <v>0</v>
      </c>
      <c r="BH390" s="171">
        <f>IF(N390="sníž. přenesená",J390,0)</f>
        <v>0</v>
      </c>
      <c r="BI390" s="171">
        <f>IF(N390="nulová",J390,0)</f>
        <v>0</v>
      </c>
      <c r="BJ390" s="24" t="s">
        <v>87</v>
      </c>
      <c r="BK390" s="171">
        <f>ROUND(I390*H390,2)</f>
        <v>2227</v>
      </c>
      <c r="BL390" s="24" t="s">
        <v>190</v>
      </c>
      <c r="BM390" s="24" t="s">
        <v>1265</v>
      </c>
    </row>
    <row r="391" spans="2:65" s="12" customFormat="1" ht="13.5">
      <c r="B391" s="172"/>
      <c r="D391" s="173" t="s">
        <v>180</v>
      </c>
      <c r="E391" s="174" t="s">
        <v>5</v>
      </c>
      <c r="F391" s="175" t="s">
        <v>1266</v>
      </c>
      <c r="H391" s="176">
        <v>1.7</v>
      </c>
      <c r="L391" s="172"/>
      <c r="M391" s="177"/>
      <c r="N391" s="178"/>
      <c r="O391" s="178"/>
      <c r="P391" s="178"/>
      <c r="Q391" s="178"/>
      <c r="R391" s="178"/>
      <c r="S391" s="178"/>
      <c r="T391" s="179"/>
      <c r="AT391" s="174" t="s">
        <v>180</v>
      </c>
      <c r="AU391" s="174" t="s">
        <v>90</v>
      </c>
      <c r="AV391" s="12" t="s">
        <v>90</v>
      </c>
      <c r="AW391" s="12" t="s">
        <v>42</v>
      </c>
      <c r="AX391" s="12" t="s">
        <v>87</v>
      </c>
      <c r="AY391" s="174" t="s">
        <v>170</v>
      </c>
    </row>
    <row r="392" spans="2:65" s="1" customFormat="1" ht="16.5" customHeight="1">
      <c r="B392" s="160"/>
      <c r="C392" s="193" t="s">
        <v>1267</v>
      </c>
      <c r="D392" s="193" t="s">
        <v>452</v>
      </c>
      <c r="E392" s="194" t="s">
        <v>1268</v>
      </c>
      <c r="F392" s="195" t="s">
        <v>1269</v>
      </c>
      <c r="G392" s="196" t="s">
        <v>487</v>
      </c>
      <c r="H392" s="197">
        <v>1</v>
      </c>
      <c r="I392" s="198">
        <v>2000</v>
      </c>
      <c r="J392" s="198">
        <f>ROUND(I392*H392,2)</f>
        <v>2000</v>
      </c>
      <c r="K392" s="195" t="s">
        <v>5</v>
      </c>
      <c r="L392" s="199"/>
      <c r="M392" s="200" t="s">
        <v>5</v>
      </c>
      <c r="N392" s="201" t="s">
        <v>50</v>
      </c>
      <c r="O392" s="169">
        <v>0</v>
      </c>
      <c r="P392" s="169">
        <f>O392*H392</f>
        <v>0</v>
      </c>
      <c r="Q392" s="169">
        <v>0</v>
      </c>
      <c r="R392" s="169">
        <f>Q392*H392</f>
        <v>0</v>
      </c>
      <c r="S392" s="169">
        <v>0</v>
      </c>
      <c r="T392" s="170">
        <f>S392*H392</f>
        <v>0</v>
      </c>
      <c r="AR392" s="24" t="s">
        <v>207</v>
      </c>
      <c r="AT392" s="24" t="s">
        <v>452</v>
      </c>
      <c r="AU392" s="24" t="s">
        <v>90</v>
      </c>
      <c r="AY392" s="24" t="s">
        <v>170</v>
      </c>
      <c r="BE392" s="171">
        <f>IF(N392="základní",J392,0)</f>
        <v>2000</v>
      </c>
      <c r="BF392" s="171">
        <f>IF(N392="snížená",J392,0)</f>
        <v>0</v>
      </c>
      <c r="BG392" s="171">
        <f>IF(N392="zákl. přenesená",J392,0)</f>
        <v>0</v>
      </c>
      <c r="BH392" s="171">
        <f>IF(N392="sníž. přenesená",J392,0)</f>
        <v>0</v>
      </c>
      <c r="BI392" s="171">
        <f>IF(N392="nulová",J392,0)</f>
        <v>0</v>
      </c>
      <c r="BJ392" s="24" t="s">
        <v>87</v>
      </c>
      <c r="BK392" s="171">
        <f>ROUND(I392*H392,2)</f>
        <v>2000</v>
      </c>
      <c r="BL392" s="24" t="s">
        <v>190</v>
      </c>
      <c r="BM392" s="24" t="s">
        <v>1270</v>
      </c>
    </row>
    <row r="393" spans="2:65" s="12" customFormat="1" ht="13.5">
      <c r="B393" s="172"/>
      <c r="D393" s="173" t="s">
        <v>180</v>
      </c>
      <c r="E393" s="174" t="s">
        <v>5</v>
      </c>
      <c r="F393" s="175" t="s">
        <v>87</v>
      </c>
      <c r="H393" s="176">
        <v>1</v>
      </c>
      <c r="L393" s="172"/>
      <c r="M393" s="177"/>
      <c r="N393" s="178"/>
      <c r="O393" s="178"/>
      <c r="P393" s="178"/>
      <c r="Q393" s="178"/>
      <c r="R393" s="178"/>
      <c r="S393" s="178"/>
      <c r="T393" s="179"/>
      <c r="AT393" s="174" t="s">
        <v>180</v>
      </c>
      <c r="AU393" s="174" t="s">
        <v>90</v>
      </c>
      <c r="AV393" s="12" t="s">
        <v>90</v>
      </c>
      <c r="AW393" s="12" t="s">
        <v>42</v>
      </c>
      <c r="AX393" s="12" t="s">
        <v>87</v>
      </c>
      <c r="AY393" s="174" t="s">
        <v>170</v>
      </c>
    </row>
    <row r="394" spans="2:65" s="1" customFormat="1" ht="25.5" customHeight="1">
      <c r="B394" s="160"/>
      <c r="C394" s="161" t="s">
        <v>1271</v>
      </c>
      <c r="D394" s="161" t="s">
        <v>173</v>
      </c>
      <c r="E394" s="162" t="s">
        <v>1272</v>
      </c>
      <c r="F394" s="163" t="s">
        <v>1273</v>
      </c>
      <c r="G394" s="164" t="s">
        <v>282</v>
      </c>
      <c r="H394" s="165">
        <v>0.19</v>
      </c>
      <c r="I394" s="166">
        <v>1960</v>
      </c>
      <c r="J394" s="166">
        <f>ROUND(I394*H394,2)</f>
        <v>372.4</v>
      </c>
      <c r="K394" s="163" t="s">
        <v>177</v>
      </c>
      <c r="L394" s="39"/>
      <c r="M394" s="167" t="s">
        <v>5</v>
      </c>
      <c r="N394" s="168" t="s">
        <v>50</v>
      </c>
      <c r="O394" s="169">
        <v>0.56000000000000005</v>
      </c>
      <c r="P394" s="169">
        <f>O394*H394</f>
        <v>0.10640000000000001</v>
      </c>
      <c r="Q394" s="169">
        <v>7.2999999999999996E-4</v>
      </c>
      <c r="R394" s="169">
        <f>Q394*H394</f>
        <v>1.3869999999999998E-4</v>
      </c>
      <c r="S394" s="169">
        <v>5.0000000000000001E-3</v>
      </c>
      <c r="T394" s="170">
        <f>S394*H394</f>
        <v>9.5E-4</v>
      </c>
      <c r="AR394" s="24" t="s">
        <v>190</v>
      </c>
      <c r="AT394" s="24" t="s">
        <v>173</v>
      </c>
      <c r="AU394" s="24" t="s">
        <v>90</v>
      </c>
      <c r="AY394" s="24" t="s">
        <v>170</v>
      </c>
      <c r="BE394" s="171">
        <f>IF(N394="základní",J394,0)</f>
        <v>372.4</v>
      </c>
      <c r="BF394" s="171">
        <f>IF(N394="snížená",J394,0)</f>
        <v>0</v>
      </c>
      <c r="BG394" s="171">
        <f>IF(N394="zákl. přenesená",J394,0)</f>
        <v>0</v>
      </c>
      <c r="BH394" s="171">
        <f>IF(N394="sníž. přenesená",J394,0)</f>
        <v>0</v>
      </c>
      <c r="BI394" s="171">
        <f>IF(N394="nulová",J394,0)</f>
        <v>0</v>
      </c>
      <c r="BJ394" s="24" t="s">
        <v>87</v>
      </c>
      <c r="BK394" s="171">
        <f>ROUND(I394*H394,2)</f>
        <v>372.4</v>
      </c>
      <c r="BL394" s="24" t="s">
        <v>190</v>
      </c>
      <c r="BM394" s="24" t="s">
        <v>1274</v>
      </c>
    </row>
    <row r="395" spans="2:65" s="12" customFormat="1" ht="13.5">
      <c r="B395" s="172"/>
      <c r="D395" s="173" t="s">
        <v>180</v>
      </c>
      <c r="E395" s="174" t="s">
        <v>5</v>
      </c>
      <c r="F395" s="175" t="s">
        <v>1275</v>
      </c>
      <c r="H395" s="176">
        <v>0.19</v>
      </c>
      <c r="L395" s="172"/>
      <c r="M395" s="177"/>
      <c r="N395" s="178"/>
      <c r="O395" s="178"/>
      <c r="P395" s="178"/>
      <c r="Q395" s="178"/>
      <c r="R395" s="178"/>
      <c r="S395" s="178"/>
      <c r="T395" s="179"/>
      <c r="AT395" s="174" t="s">
        <v>180</v>
      </c>
      <c r="AU395" s="174" t="s">
        <v>90</v>
      </c>
      <c r="AV395" s="12" t="s">
        <v>90</v>
      </c>
      <c r="AW395" s="12" t="s">
        <v>42</v>
      </c>
      <c r="AX395" s="12" t="s">
        <v>87</v>
      </c>
      <c r="AY395" s="174" t="s">
        <v>170</v>
      </c>
    </row>
    <row r="396" spans="2:65" s="1" customFormat="1" ht="25.5" customHeight="1">
      <c r="B396" s="160"/>
      <c r="C396" s="161" t="s">
        <v>1276</v>
      </c>
      <c r="D396" s="161" t="s">
        <v>173</v>
      </c>
      <c r="E396" s="162" t="s">
        <v>1277</v>
      </c>
      <c r="F396" s="163" t="s">
        <v>1278</v>
      </c>
      <c r="G396" s="164" t="s">
        <v>282</v>
      </c>
      <c r="H396" s="165">
        <v>0.38</v>
      </c>
      <c r="I396" s="166">
        <v>2000</v>
      </c>
      <c r="J396" s="166">
        <f>ROUND(I396*H396,2)</f>
        <v>760</v>
      </c>
      <c r="K396" s="163" t="s">
        <v>177</v>
      </c>
      <c r="L396" s="39"/>
      <c r="M396" s="167" t="s">
        <v>5</v>
      </c>
      <c r="N396" s="168" t="s">
        <v>50</v>
      </c>
      <c r="O396" s="169">
        <v>0.6</v>
      </c>
      <c r="P396" s="169">
        <f>O396*H396</f>
        <v>0.22799999999999998</v>
      </c>
      <c r="Q396" s="169">
        <v>7.3999999999999999E-4</v>
      </c>
      <c r="R396" s="169">
        <f>Q396*H396</f>
        <v>2.812E-4</v>
      </c>
      <c r="S396" s="169">
        <v>8.0000000000000002E-3</v>
      </c>
      <c r="T396" s="170">
        <f>S396*H396</f>
        <v>3.0400000000000002E-3</v>
      </c>
      <c r="AR396" s="24" t="s">
        <v>190</v>
      </c>
      <c r="AT396" s="24" t="s">
        <v>173</v>
      </c>
      <c r="AU396" s="24" t="s">
        <v>90</v>
      </c>
      <c r="AY396" s="24" t="s">
        <v>170</v>
      </c>
      <c r="BE396" s="171">
        <f>IF(N396="základní",J396,0)</f>
        <v>760</v>
      </c>
      <c r="BF396" s="171">
        <f>IF(N396="snížená",J396,0)</f>
        <v>0</v>
      </c>
      <c r="BG396" s="171">
        <f>IF(N396="zákl. přenesená",J396,0)</f>
        <v>0</v>
      </c>
      <c r="BH396" s="171">
        <f>IF(N396="sníž. přenesená",J396,0)</f>
        <v>0</v>
      </c>
      <c r="BI396" s="171">
        <f>IF(N396="nulová",J396,0)</f>
        <v>0</v>
      </c>
      <c r="BJ396" s="24" t="s">
        <v>87</v>
      </c>
      <c r="BK396" s="171">
        <f>ROUND(I396*H396,2)</f>
        <v>760</v>
      </c>
      <c r="BL396" s="24" t="s">
        <v>190</v>
      </c>
      <c r="BM396" s="24" t="s">
        <v>1279</v>
      </c>
    </row>
    <row r="397" spans="2:65" s="12" customFormat="1" ht="13.5">
      <c r="B397" s="172"/>
      <c r="D397" s="173" t="s">
        <v>180</v>
      </c>
      <c r="E397" s="174" t="s">
        <v>5</v>
      </c>
      <c r="F397" s="175" t="s">
        <v>1280</v>
      </c>
      <c r="H397" s="176">
        <v>0.38</v>
      </c>
      <c r="L397" s="172"/>
      <c r="M397" s="177"/>
      <c r="N397" s="178"/>
      <c r="O397" s="178"/>
      <c r="P397" s="178"/>
      <c r="Q397" s="178"/>
      <c r="R397" s="178"/>
      <c r="S397" s="178"/>
      <c r="T397" s="179"/>
      <c r="AT397" s="174" t="s">
        <v>180</v>
      </c>
      <c r="AU397" s="174" t="s">
        <v>90</v>
      </c>
      <c r="AV397" s="12" t="s">
        <v>90</v>
      </c>
      <c r="AW397" s="12" t="s">
        <v>42</v>
      </c>
      <c r="AX397" s="12" t="s">
        <v>87</v>
      </c>
      <c r="AY397" s="174" t="s">
        <v>170</v>
      </c>
    </row>
    <row r="398" spans="2:65" s="1" customFormat="1" ht="25.5" customHeight="1">
      <c r="B398" s="160"/>
      <c r="C398" s="161" t="s">
        <v>1281</v>
      </c>
      <c r="D398" s="161" t="s">
        <v>173</v>
      </c>
      <c r="E398" s="162" t="s">
        <v>1282</v>
      </c>
      <c r="F398" s="163" t="s">
        <v>1283</v>
      </c>
      <c r="G398" s="164" t="s">
        <v>282</v>
      </c>
      <c r="H398" s="165">
        <v>5.03</v>
      </c>
      <c r="I398" s="166">
        <v>2680</v>
      </c>
      <c r="J398" s="166">
        <f>ROUND(I398*H398,2)</f>
        <v>13480.4</v>
      </c>
      <c r="K398" s="163" t="s">
        <v>177</v>
      </c>
      <c r="L398" s="39"/>
      <c r="M398" s="167" t="s">
        <v>5</v>
      </c>
      <c r="N398" s="168" t="s">
        <v>50</v>
      </c>
      <c r="O398" s="169">
        <v>1.5</v>
      </c>
      <c r="P398" s="169">
        <f>O398*H398</f>
        <v>7.5449999999999999</v>
      </c>
      <c r="Q398" s="169">
        <v>9.6000000000000002E-4</v>
      </c>
      <c r="R398" s="169">
        <f>Q398*H398</f>
        <v>4.8288000000000003E-3</v>
      </c>
      <c r="S398" s="169">
        <v>3.1E-2</v>
      </c>
      <c r="T398" s="170">
        <f>S398*H398</f>
        <v>0.15593000000000001</v>
      </c>
      <c r="AR398" s="24" t="s">
        <v>190</v>
      </c>
      <c r="AT398" s="24" t="s">
        <v>173</v>
      </c>
      <c r="AU398" s="24" t="s">
        <v>90</v>
      </c>
      <c r="AY398" s="24" t="s">
        <v>170</v>
      </c>
      <c r="BE398" s="171">
        <f>IF(N398="základní",J398,0)</f>
        <v>13480.4</v>
      </c>
      <c r="BF398" s="171">
        <f>IF(N398="snížená",J398,0)</f>
        <v>0</v>
      </c>
      <c r="BG398" s="171">
        <f>IF(N398="zákl. přenesená",J398,0)</f>
        <v>0</v>
      </c>
      <c r="BH398" s="171">
        <f>IF(N398="sníž. přenesená",J398,0)</f>
        <v>0</v>
      </c>
      <c r="BI398" s="171">
        <f>IF(N398="nulová",J398,0)</f>
        <v>0</v>
      </c>
      <c r="BJ398" s="24" t="s">
        <v>87</v>
      </c>
      <c r="BK398" s="171">
        <f>ROUND(I398*H398,2)</f>
        <v>13480.4</v>
      </c>
      <c r="BL398" s="24" t="s">
        <v>190</v>
      </c>
      <c r="BM398" s="24" t="s">
        <v>1284</v>
      </c>
    </row>
    <row r="399" spans="2:65" s="12" customFormat="1" ht="13.5">
      <c r="B399" s="172"/>
      <c r="D399" s="173" t="s">
        <v>180</v>
      </c>
      <c r="E399" s="174" t="s">
        <v>5</v>
      </c>
      <c r="F399" s="175" t="s">
        <v>1285</v>
      </c>
      <c r="H399" s="176">
        <v>1.4</v>
      </c>
      <c r="L399" s="172"/>
      <c r="M399" s="177"/>
      <c r="N399" s="178"/>
      <c r="O399" s="178"/>
      <c r="P399" s="178"/>
      <c r="Q399" s="178"/>
      <c r="R399" s="178"/>
      <c r="S399" s="178"/>
      <c r="T399" s="179"/>
      <c r="AT399" s="174" t="s">
        <v>180</v>
      </c>
      <c r="AU399" s="174" t="s">
        <v>90</v>
      </c>
      <c r="AV399" s="12" t="s">
        <v>90</v>
      </c>
      <c r="AW399" s="12" t="s">
        <v>42</v>
      </c>
      <c r="AX399" s="12" t="s">
        <v>79</v>
      </c>
      <c r="AY399" s="174" t="s">
        <v>170</v>
      </c>
    </row>
    <row r="400" spans="2:65" s="12" customFormat="1" ht="13.5">
      <c r="B400" s="172"/>
      <c r="D400" s="173" t="s">
        <v>180</v>
      </c>
      <c r="E400" s="174" t="s">
        <v>5</v>
      </c>
      <c r="F400" s="175" t="s">
        <v>1280</v>
      </c>
      <c r="H400" s="176">
        <v>0.38</v>
      </c>
      <c r="L400" s="172"/>
      <c r="M400" s="177"/>
      <c r="N400" s="178"/>
      <c r="O400" s="178"/>
      <c r="P400" s="178"/>
      <c r="Q400" s="178"/>
      <c r="R400" s="178"/>
      <c r="S400" s="178"/>
      <c r="T400" s="179"/>
      <c r="AT400" s="174" t="s">
        <v>180</v>
      </c>
      <c r="AU400" s="174" t="s">
        <v>90</v>
      </c>
      <c r="AV400" s="12" t="s">
        <v>90</v>
      </c>
      <c r="AW400" s="12" t="s">
        <v>42</v>
      </c>
      <c r="AX400" s="12" t="s">
        <v>79</v>
      </c>
      <c r="AY400" s="174" t="s">
        <v>170</v>
      </c>
    </row>
    <row r="401" spans="2:65" s="12" customFormat="1" ht="13.5">
      <c r="B401" s="172"/>
      <c r="D401" s="173" t="s">
        <v>180</v>
      </c>
      <c r="E401" s="174" t="s">
        <v>5</v>
      </c>
      <c r="F401" s="175" t="s">
        <v>1286</v>
      </c>
      <c r="H401" s="176">
        <v>0.75</v>
      </c>
      <c r="L401" s="172"/>
      <c r="M401" s="177"/>
      <c r="N401" s="178"/>
      <c r="O401" s="178"/>
      <c r="P401" s="178"/>
      <c r="Q401" s="178"/>
      <c r="R401" s="178"/>
      <c r="S401" s="178"/>
      <c r="T401" s="179"/>
      <c r="AT401" s="174" t="s">
        <v>180</v>
      </c>
      <c r="AU401" s="174" t="s">
        <v>90</v>
      </c>
      <c r="AV401" s="12" t="s">
        <v>90</v>
      </c>
      <c r="AW401" s="12" t="s">
        <v>42</v>
      </c>
      <c r="AX401" s="12" t="s">
        <v>79</v>
      </c>
      <c r="AY401" s="174" t="s">
        <v>170</v>
      </c>
    </row>
    <row r="402" spans="2:65" s="12" customFormat="1" ht="13.5">
      <c r="B402" s="172"/>
      <c r="D402" s="173" t="s">
        <v>180</v>
      </c>
      <c r="E402" s="174" t="s">
        <v>5</v>
      </c>
      <c r="F402" s="175" t="s">
        <v>1287</v>
      </c>
      <c r="H402" s="176">
        <v>2.5</v>
      </c>
      <c r="L402" s="172"/>
      <c r="M402" s="177"/>
      <c r="N402" s="178"/>
      <c r="O402" s="178"/>
      <c r="P402" s="178"/>
      <c r="Q402" s="178"/>
      <c r="R402" s="178"/>
      <c r="S402" s="178"/>
      <c r="T402" s="179"/>
      <c r="AT402" s="174" t="s">
        <v>180</v>
      </c>
      <c r="AU402" s="174" t="s">
        <v>90</v>
      </c>
      <c r="AV402" s="12" t="s">
        <v>90</v>
      </c>
      <c r="AW402" s="12" t="s">
        <v>42</v>
      </c>
      <c r="AX402" s="12" t="s">
        <v>79</v>
      </c>
      <c r="AY402" s="174" t="s">
        <v>170</v>
      </c>
    </row>
    <row r="403" spans="2:65" s="13" customFormat="1" ht="13.5">
      <c r="B403" s="186"/>
      <c r="D403" s="173" t="s">
        <v>180</v>
      </c>
      <c r="E403" s="187" t="s">
        <v>5</v>
      </c>
      <c r="F403" s="188" t="s">
        <v>269</v>
      </c>
      <c r="H403" s="189">
        <v>5.03</v>
      </c>
      <c r="L403" s="186"/>
      <c r="M403" s="190"/>
      <c r="N403" s="191"/>
      <c r="O403" s="191"/>
      <c r="P403" s="191"/>
      <c r="Q403" s="191"/>
      <c r="R403" s="191"/>
      <c r="S403" s="191"/>
      <c r="T403" s="192"/>
      <c r="AT403" s="187" t="s">
        <v>180</v>
      </c>
      <c r="AU403" s="187" t="s">
        <v>90</v>
      </c>
      <c r="AV403" s="13" t="s">
        <v>190</v>
      </c>
      <c r="AW403" s="13" t="s">
        <v>42</v>
      </c>
      <c r="AX403" s="13" t="s">
        <v>87</v>
      </c>
      <c r="AY403" s="187" t="s">
        <v>170</v>
      </c>
    </row>
    <row r="404" spans="2:65" s="1" customFormat="1" ht="25.5" customHeight="1">
      <c r="B404" s="160"/>
      <c r="C404" s="161" t="s">
        <v>1288</v>
      </c>
      <c r="D404" s="161" t="s">
        <v>173</v>
      </c>
      <c r="E404" s="162" t="s">
        <v>1289</v>
      </c>
      <c r="F404" s="163" t="s">
        <v>1290</v>
      </c>
      <c r="G404" s="164" t="s">
        <v>282</v>
      </c>
      <c r="H404" s="165">
        <v>1.49</v>
      </c>
      <c r="I404" s="166">
        <v>2860</v>
      </c>
      <c r="J404" s="166">
        <f>ROUND(I404*H404,2)</f>
        <v>4261.3999999999996</v>
      </c>
      <c r="K404" s="163" t="s">
        <v>177</v>
      </c>
      <c r="L404" s="39"/>
      <c r="M404" s="167" t="s">
        <v>5</v>
      </c>
      <c r="N404" s="168" t="s">
        <v>50</v>
      </c>
      <c r="O404" s="169">
        <v>1.9</v>
      </c>
      <c r="P404" s="169">
        <f>O404*H404</f>
        <v>2.831</v>
      </c>
      <c r="Q404" s="169">
        <v>1.2199999999999999E-3</v>
      </c>
      <c r="R404" s="169">
        <f>Q404*H404</f>
        <v>1.8177999999999998E-3</v>
      </c>
      <c r="S404" s="169">
        <v>7.0000000000000007E-2</v>
      </c>
      <c r="T404" s="170">
        <f>S404*H404</f>
        <v>0.1043</v>
      </c>
      <c r="AR404" s="24" t="s">
        <v>190</v>
      </c>
      <c r="AT404" s="24" t="s">
        <v>173</v>
      </c>
      <c r="AU404" s="24" t="s">
        <v>90</v>
      </c>
      <c r="AY404" s="24" t="s">
        <v>170</v>
      </c>
      <c r="BE404" s="171">
        <f>IF(N404="základní",J404,0)</f>
        <v>4261.3999999999996</v>
      </c>
      <c r="BF404" s="171">
        <f>IF(N404="snížená",J404,0)</f>
        <v>0</v>
      </c>
      <c r="BG404" s="171">
        <f>IF(N404="zákl. přenesená",J404,0)</f>
        <v>0</v>
      </c>
      <c r="BH404" s="171">
        <f>IF(N404="sníž. přenesená",J404,0)</f>
        <v>0</v>
      </c>
      <c r="BI404" s="171">
        <f>IF(N404="nulová",J404,0)</f>
        <v>0</v>
      </c>
      <c r="BJ404" s="24" t="s">
        <v>87</v>
      </c>
      <c r="BK404" s="171">
        <f>ROUND(I404*H404,2)</f>
        <v>4261.3999999999996</v>
      </c>
      <c r="BL404" s="24" t="s">
        <v>190</v>
      </c>
      <c r="BM404" s="24" t="s">
        <v>1291</v>
      </c>
    </row>
    <row r="405" spans="2:65" s="12" customFormat="1" ht="13.5">
      <c r="B405" s="172"/>
      <c r="D405" s="173" t="s">
        <v>180</v>
      </c>
      <c r="E405" s="174" t="s">
        <v>5</v>
      </c>
      <c r="F405" s="175" t="s">
        <v>1275</v>
      </c>
      <c r="H405" s="176">
        <v>0.19</v>
      </c>
      <c r="L405" s="172"/>
      <c r="M405" s="177"/>
      <c r="N405" s="178"/>
      <c r="O405" s="178"/>
      <c r="P405" s="178"/>
      <c r="Q405" s="178"/>
      <c r="R405" s="178"/>
      <c r="S405" s="178"/>
      <c r="T405" s="179"/>
      <c r="AT405" s="174" t="s">
        <v>180</v>
      </c>
      <c r="AU405" s="174" t="s">
        <v>90</v>
      </c>
      <c r="AV405" s="12" t="s">
        <v>90</v>
      </c>
      <c r="AW405" s="12" t="s">
        <v>42</v>
      </c>
      <c r="AX405" s="12" t="s">
        <v>79</v>
      </c>
      <c r="AY405" s="174" t="s">
        <v>170</v>
      </c>
    </row>
    <row r="406" spans="2:65" s="12" customFormat="1" ht="13.5">
      <c r="B406" s="172"/>
      <c r="D406" s="173" t="s">
        <v>180</v>
      </c>
      <c r="E406" s="174" t="s">
        <v>5</v>
      </c>
      <c r="F406" s="175" t="s">
        <v>1292</v>
      </c>
      <c r="H406" s="176">
        <v>1.3</v>
      </c>
      <c r="L406" s="172"/>
      <c r="M406" s="177"/>
      <c r="N406" s="178"/>
      <c r="O406" s="178"/>
      <c r="P406" s="178"/>
      <c r="Q406" s="178"/>
      <c r="R406" s="178"/>
      <c r="S406" s="178"/>
      <c r="T406" s="179"/>
      <c r="AT406" s="174" t="s">
        <v>180</v>
      </c>
      <c r="AU406" s="174" t="s">
        <v>90</v>
      </c>
      <c r="AV406" s="12" t="s">
        <v>90</v>
      </c>
      <c r="AW406" s="12" t="s">
        <v>42</v>
      </c>
      <c r="AX406" s="12" t="s">
        <v>79</v>
      </c>
      <c r="AY406" s="174" t="s">
        <v>170</v>
      </c>
    </row>
    <row r="407" spans="2:65" s="13" customFormat="1" ht="13.5">
      <c r="B407" s="186"/>
      <c r="D407" s="173" t="s">
        <v>180</v>
      </c>
      <c r="E407" s="187" t="s">
        <v>5</v>
      </c>
      <c r="F407" s="188" t="s">
        <v>269</v>
      </c>
      <c r="H407" s="189">
        <v>1.49</v>
      </c>
      <c r="L407" s="186"/>
      <c r="M407" s="190"/>
      <c r="N407" s="191"/>
      <c r="O407" s="191"/>
      <c r="P407" s="191"/>
      <c r="Q407" s="191"/>
      <c r="R407" s="191"/>
      <c r="S407" s="191"/>
      <c r="T407" s="192"/>
      <c r="AT407" s="187" t="s">
        <v>180</v>
      </c>
      <c r="AU407" s="187" t="s">
        <v>90</v>
      </c>
      <c r="AV407" s="13" t="s">
        <v>190</v>
      </c>
      <c r="AW407" s="13" t="s">
        <v>42</v>
      </c>
      <c r="AX407" s="13" t="s">
        <v>87</v>
      </c>
      <c r="AY407" s="187" t="s">
        <v>170</v>
      </c>
    </row>
    <row r="408" spans="2:65" s="1" customFormat="1" ht="25.5" customHeight="1">
      <c r="B408" s="160"/>
      <c r="C408" s="161" t="s">
        <v>1293</v>
      </c>
      <c r="D408" s="161" t="s">
        <v>173</v>
      </c>
      <c r="E408" s="162" t="s">
        <v>1294</v>
      </c>
      <c r="F408" s="163" t="s">
        <v>1295</v>
      </c>
      <c r="G408" s="164" t="s">
        <v>282</v>
      </c>
      <c r="H408" s="165">
        <v>0.6</v>
      </c>
      <c r="I408" s="166">
        <v>4670</v>
      </c>
      <c r="J408" s="166">
        <f>ROUND(I408*H408,2)</f>
        <v>2802</v>
      </c>
      <c r="K408" s="163" t="s">
        <v>177</v>
      </c>
      <c r="L408" s="39"/>
      <c r="M408" s="167" t="s">
        <v>5</v>
      </c>
      <c r="N408" s="168" t="s">
        <v>50</v>
      </c>
      <c r="O408" s="169">
        <v>3.2</v>
      </c>
      <c r="P408" s="169">
        <f>O408*H408</f>
        <v>1.92</v>
      </c>
      <c r="Q408" s="169">
        <v>3.0899999999999999E-3</v>
      </c>
      <c r="R408" s="169">
        <f>Q408*H408</f>
        <v>1.8539999999999997E-3</v>
      </c>
      <c r="S408" s="169">
        <v>0.126</v>
      </c>
      <c r="T408" s="170">
        <f>S408*H408</f>
        <v>7.5600000000000001E-2</v>
      </c>
      <c r="AR408" s="24" t="s">
        <v>190</v>
      </c>
      <c r="AT408" s="24" t="s">
        <v>173</v>
      </c>
      <c r="AU408" s="24" t="s">
        <v>90</v>
      </c>
      <c r="AY408" s="24" t="s">
        <v>170</v>
      </c>
      <c r="BE408" s="171">
        <f>IF(N408="základní",J408,0)</f>
        <v>2802</v>
      </c>
      <c r="BF408" s="171">
        <f>IF(N408="snížená",J408,0)</f>
        <v>0</v>
      </c>
      <c r="BG408" s="171">
        <f>IF(N408="zákl. přenesená",J408,0)</f>
        <v>0</v>
      </c>
      <c r="BH408" s="171">
        <f>IF(N408="sníž. přenesená",J408,0)</f>
        <v>0</v>
      </c>
      <c r="BI408" s="171">
        <f>IF(N408="nulová",J408,0)</f>
        <v>0</v>
      </c>
      <c r="BJ408" s="24" t="s">
        <v>87</v>
      </c>
      <c r="BK408" s="171">
        <f>ROUND(I408*H408,2)</f>
        <v>2802</v>
      </c>
      <c r="BL408" s="24" t="s">
        <v>190</v>
      </c>
      <c r="BM408" s="24" t="s">
        <v>1296</v>
      </c>
    </row>
    <row r="409" spans="2:65" s="12" customFormat="1" ht="13.5">
      <c r="B409" s="172"/>
      <c r="D409" s="173" t="s">
        <v>180</v>
      </c>
      <c r="E409" s="174" t="s">
        <v>5</v>
      </c>
      <c r="F409" s="175" t="s">
        <v>1297</v>
      </c>
      <c r="H409" s="176">
        <v>0.6</v>
      </c>
      <c r="L409" s="172"/>
      <c r="M409" s="177"/>
      <c r="N409" s="178"/>
      <c r="O409" s="178"/>
      <c r="P409" s="178"/>
      <c r="Q409" s="178"/>
      <c r="R409" s="178"/>
      <c r="S409" s="178"/>
      <c r="T409" s="179"/>
      <c r="AT409" s="174" t="s">
        <v>180</v>
      </c>
      <c r="AU409" s="174" t="s">
        <v>90</v>
      </c>
      <c r="AV409" s="12" t="s">
        <v>90</v>
      </c>
      <c r="AW409" s="12" t="s">
        <v>42</v>
      </c>
      <c r="AX409" s="12" t="s">
        <v>87</v>
      </c>
      <c r="AY409" s="174" t="s">
        <v>170</v>
      </c>
    </row>
    <row r="410" spans="2:65" s="1" customFormat="1" ht="25.5" customHeight="1">
      <c r="B410" s="160"/>
      <c r="C410" s="161" t="s">
        <v>1298</v>
      </c>
      <c r="D410" s="161" t="s">
        <v>173</v>
      </c>
      <c r="E410" s="162" t="s">
        <v>1299</v>
      </c>
      <c r="F410" s="163" t="s">
        <v>1300</v>
      </c>
      <c r="G410" s="164" t="s">
        <v>282</v>
      </c>
      <c r="H410" s="165">
        <v>1.1399999999999999</v>
      </c>
      <c r="I410" s="166">
        <v>6720</v>
      </c>
      <c r="J410" s="166">
        <f>ROUND(I410*H410,2)</f>
        <v>7660.8</v>
      </c>
      <c r="K410" s="163" t="s">
        <v>177</v>
      </c>
      <c r="L410" s="39"/>
      <c r="M410" s="167" t="s">
        <v>5</v>
      </c>
      <c r="N410" s="168" t="s">
        <v>50</v>
      </c>
      <c r="O410" s="169">
        <v>4.2</v>
      </c>
      <c r="P410" s="169">
        <f>O410*H410</f>
        <v>4.7879999999999994</v>
      </c>
      <c r="Q410" s="169">
        <v>4.1700000000000001E-3</v>
      </c>
      <c r="R410" s="169">
        <f>Q410*H410</f>
        <v>4.7537999999999999E-3</v>
      </c>
      <c r="S410" s="169">
        <v>0.28299999999999997</v>
      </c>
      <c r="T410" s="170">
        <f>S410*H410</f>
        <v>0.32261999999999996</v>
      </c>
      <c r="AR410" s="24" t="s">
        <v>190</v>
      </c>
      <c r="AT410" s="24" t="s">
        <v>173</v>
      </c>
      <c r="AU410" s="24" t="s">
        <v>90</v>
      </c>
      <c r="AY410" s="24" t="s">
        <v>170</v>
      </c>
      <c r="BE410" s="171">
        <f>IF(N410="základní",J410,0)</f>
        <v>7660.8</v>
      </c>
      <c r="BF410" s="171">
        <f>IF(N410="snížená",J410,0)</f>
        <v>0</v>
      </c>
      <c r="BG410" s="171">
        <f>IF(N410="zákl. přenesená",J410,0)</f>
        <v>0</v>
      </c>
      <c r="BH410" s="171">
        <f>IF(N410="sníž. přenesená",J410,0)</f>
        <v>0</v>
      </c>
      <c r="BI410" s="171">
        <f>IF(N410="nulová",J410,0)</f>
        <v>0</v>
      </c>
      <c r="BJ410" s="24" t="s">
        <v>87</v>
      </c>
      <c r="BK410" s="171">
        <f>ROUND(I410*H410,2)</f>
        <v>7660.8</v>
      </c>
      <c r="BL410" s="24" t="s">
        <v>190</v>
      </c>
      <c r="BM410" s="24" t="s">
        <v>1301</v>
      </c>
    </row>
    <row r="411" spans="2:65" s="12" customFormat="1" ht="13.5">
      <c r="B411" s="172"/>
      <c r="D411" s="173" t="s">
        <v>180</v>
      </c>
      <c r="E411" s="174" t="s">
        <v>5</v>
      </c>
      <c r="F411" s="175" t="s">
        <v>1302</v>
      </c>
      <c r="H411" s="176">
        <v>0.84</v>
      </c>
      <c r="L411" s="172"/>
      <c r="M411" s="177"/>
      <c r="N411" s="178"/>
      <c r="O411" s="178"/>
      <c r="P411" s="178"/>
      <c r="Q411" s="178"/>
      <c r="R411" s="178"/>
      <c r="S411" s="178"/>
      <c r="T411" s="179"/>
      <c r="AT411" s="174" t="s">
        <v>180</v>
      </c>
      <c r="AU411" s="174" t="s">
        <v>90</v>
      </c>
      <c r="AV411" s="12" t="s">
        <v>90</v>
      </c>
      <c r="AW411" s="12" t="s">
        <v>42</v>
      </c>
      <c r="AX411" s="12" t="s">
        <v>79</v>
      </c>
      <c r="AY411" s="174" t="s">
        <v>170</v>
      </c>
    </row>
    <row r="412" spans="2:65" s="12" customFormat="1" ht="13.5">
      <c r="B412" s="172"/>
      <c r="D412" s="173" t="s">
        <v>180</v>
      </c>
      <c r="E412" s="174" t="s">
        <v>5</v>
      </c>
      <c r="F412" s="175" t="s">
        <v>1303</v>
      </c>
      <c r="H412" s="176">
        <v>0.3</v>
      </c>
      <c r="L412" s="172"/>
      <c r="M412" s="177"/>
      <c r="N412" s="178"/>
      <c r="O412" s="178"/>
      <c r="P412" s="178"/>
      <c r="Q412" s="178"/>
      <c r="R412" s="178"/>
      <c r="S412" s="178"/>
      <c r="T412" s="179"/>
      <c r="AT412" s="174" t="s">
        <v>180</v>
      </c>
      <c r="AU412" s="174" t="s">
        <v>90</v>
      </c>
      <c r="AV412" s="12" t="s">
        <v>90</v>
      </c>
      <c r="AW412" s="12" t="s">
        <v>42</v>
      </c>
      <c r="AX412" s="12" t="s">
        <v>79</v>
      </c>
      <c r="AY412" s="174" t="s">
        <v>170</v>
      </c>
    </row>
    <row r="413" spans="2:65" s="13" customFormat="1" ht="13.5">
      <c r="B413" s="186"/>
      <c r="D413" s="173" t="s">
        <v>180</v>
      </c>
      <c r="E413" s="187" t="s">
        <v>5</v>
      </c>
      <c r="F413" s="188" t="s">
        <v>269</v>
      </c>
      <c r="H413" s="189">
        <v>1.1399999999999999</v>
      </c>
      <c r="L413" s="186"/>
      <c r="M413" s="190"/>
      <c r="N413" s="191"/>
      <c r="O413" s="191"/>
      <c r="P413" s="191"/>
      <c r="Q413" s="191"/>
      <c r="R413" s="191"/>
      <c r="S413" s="191"/>
      <c r="T413" s="192"/>
      <c r="AT413" s="187" t="s">
        <v>180</v>
      </c>
      <c r="AU413" s="187" t="s">
        <v>90</v>
      </c>
      <c r="AV413" s="13" t="s">
        <v>190</v>
      </c>
      <c r="AW413" s="13" t="s">
        <v>42</v>
      </c>
      <c r="AX413" s="13" t="s">
        <v>87</v>
      </c>
      <c r="AY413" s="187" t="s">
        <v>170</v>
      </c>
    </row>
    <row r="414" spans="2:65" s="11" customFormat="1" ht="29.85" customHeight="1">
      <c r="B414" s="148"/>
      <c r="D414" s="149" t="s">
        <v>78</v>
      </c>
      <c r="E414" s="158" t="s">
        <v>727</v>
      </c>
      <c r="F414" s="158" t="s">
        <v>728</v>
      </c>
      <c r="J414" s="159">
        <f>BK414</f>
        <v>80460.03</v>
      </c>
      <c r="L414" s="148"/>
      <c r="M414" s="152"/>
      <c r="N414" s="153"/>
      <c r="O414" s="153"/>
      <c r="P414" s="154">
        <f>P415</f>
        <v>286.962582</v>
      </c>
      <c r="Q414" s="153"/>
      <c r="R414" s="154">
        <f>R415</f>
        <v>0</v>
      </c>
      <c r="S414" s="153"/>
      <c r="T414" s="155">
        <f>T415</f>
        <v>0</v>
      </c>
      <c r="AR414" s="149" t="s">
        <v>87</v>
      </c>
      <c r="AT414" s="156" t="s">
        <v>78</v>
      </c>
      <c r="AU414" s="156" t="s">
        <v>87</v>
      </c>
      <c r="AY414" s="149" t="s">
        <v>170</v>
      </c>
      <c r="BK414" s="157">
        <f>BK415</f>
        <v>80460.03</v>
      </c>
    </row>
    <row r="415" spans="2:65" s="1" customFormat="1" ht="38.25" customHeight="1">
      <c r="B415" s="160"/>
      <c r="C415" s="161" t="s">
        <v>1304</v>
      </c>
      <c r="D415" s="161" t="s">
        <v>173</v>
      </c>
      <c r="E415" s="162" t="s">
        <v>1305</v>
      </c>
      <c r="F415" s="163" t="s">
        <v>1306</v>
      </c>
      <c r="G415" s="164" t="s">
        <v>422</v>
      </c>
      <c r="H415" s="165">
        <v>345.322</v>
      </c>
      <c r="I415" s="166">
        <v>233</v>
      </c>
      <c r="J415" s="166">
        <f>ROUND(I415*H415,2)</f>
        <v>80460.03</v>
      </c>
      <c r="K415" s="163" t="s">
        <v>177</v>
      </c>
      <c r="L415" s="39"/>
      <c r="M415" s="167" t="s">
        <v>5</v>
      </c>
      <c r="N415" s="168" t="s">
        <v>50</v>
      </c>
      <c r="O415" s="169">
        <v>0.83099999999999996</v>
      </c>
      <c r="P415" s="169">
        <f>O415*H415</f>
        <v>286.962582</v>
      </c>
      <c r="Q415" s="169">
        <v>0</v>
      </c>
      <c r="R415" s="169">
        <f>Q415*H415</f>
        <v>0</v>
      </c>
      <c r="S415" s="169">
        <v>0</v>
      </c>
      <c r="T415" s="170">
        <f>S415*H415</f>
        <v>0</v>
      </c>
      <c r="AR415" s="24" t="s">
        <v>190</v>
      </c>
      <c r="AT415" s="24" t="s">
        <v>173</v>
      </c>
      <c r="AU415" s="24" t="s">
        <v>90</v>
      </c>
      <c r="AY415" s="24" t="s">
        <v>170</v>
      </c>
      <c r="BE415" s="171">
        <f>IF(N415="základní",J415,0)</f>
        <v>80460.03</v>
      </c>
      <c r="BF415" s="171">
        <f>IF(N415="snížená",J415,0)</f>
        <v>0</v>
      </c>
      <c r="BG415" s="171">
        <f>IF(N415="zákl. přenesená",J415,0)</f>
        <v>0</v>
      </c>
      <c r="BH415" s="171">
        <f>IF(N415="sníž. přenesená",J415,0)</f>
        <v>0</v>
      </c>
      <c r="BI415" s="171">
        <f>IF(N415="nulová",J415,0)</f>
        <v>0</v>
      </c>
      <c r="BJ415" s="24" t="s">
        <v>87</v>
      </c>
      <c r="BK415" s="171">
        <f>ROUND(I415*H415,2)</f>
        <v>80460.03</v>
      </c>
      <c r="BL415" s="24" t="s">
        <v>190</v>
      </c>
      <c r="BM415" s="24" t="s">
        <v>1307</v>
      </c>
    </row>
    <row r="416" spans="2:65" s="11" customFormat="1" ht="37.35" customHeight="1">
      <c r="B416" s="148"/>
      <c r="D416" s="149" t="s">
        <v>78</v>
      </c>
      <c r="E416" s="150" t="s">
        <v>1308</v>
      </c>
      <c r="F416" s="150" t="s">
        <v>1309</v>
      </c>
      <c r="J416" s="151">
        <f>BK416</f>
        <v>940774.85</v>
      </c>
      <c r="L416" s="148"/>
      <c r="M416" s="152"/>
      <c r="N416" s="153"/>
      <c r="O416" s="153"/>
      <c r="P416" s="154">
        <f>P417+P467+P485+P491+P515+P535+P545+P555+P575+P589+P609+P642+P662+P672+P686+P691+P709</f>
        <v>463.10993900000011</v>
      </c>
      <c r="Q416" s="153"/>
      <c r="R416" s="154">
        <f>R417+R467+R485+R491+R515+R535+R545+R555+R575+R589+R609+R642+R662+R672+R686+R691+R709</f>
        <v>12.832036820000001</v>
      </c>
      <c r="S416" s="153"/>
      <c r="T416" s="155">
        <f>T417+T467+T485+T491+T515+T535+T545+T555+T575+T589+T609+T642+T662+T672+T686+T691+T709</f>
        <v>0</v>
      </c>
      <c r="AR416" s="149" t="s">
        <v>90</v>
      </c>
      <c r="AT416" s="156" t="s">
        <v>78</v>
      </c>
      <c r="AU416" s="156" t="s">
        <v>79</v>
      </c>
      <c r="AY416" s="149" t="s">
        <v>170</v>
      </c>
      <c r="BK416" s="157">
        <f>BK417+BK467+BK485+BK491+BK515+BK535+BK545+BK555+BK575+BK589+BK609+BK642+BK662+BK672+BK686+BK691+BK709</f>
        <v>940774.85</v>
      </c>
    </row>
    <row r="417" spans="2:65" s="11" customFormat="1" ht="19.899999999999999" customHeight="1">
      <c r="B417" s="148"/>
      <c r="D417" s="149" t="s">
        <v>78</v>
      </c>
      <c r="E417" s="158" t="s">
        <v>1310</v>
      </c>
      <c r="F417" s="158" t="s">
        <v>1311</v>
      </c>
      <c r="J417" s="159">
        <f>BK417</f>
        <v>303224.58999999997</v>
      </c>
      <c r="L417" s="148"/>
      <c r="M417" s="152"/>
      <c r="N417" s="153"/>
      <c r="O417" s="153"/>
      <c r="P417" s="154">
        <f>SUM(P418:P466)</f>
        <v>156.92299300000002</v>
      </c>
      <c r="Q417" s="153"/>
      <c r="R417" s="154">
        <f>SUM(R418:R466)</f>
        <v>3.6186072999999999</v>
      </c>
      <c r="S417" s="153"/>
      <c r="T417" s="155">
        <f>SUM(T418:T466)</f>
        <v>0</v>
      </c>
      <c r="AR417" s="149" t="s">
        <v>90</v>
      </c>
      <c r="AT417" s="156" t="s">
        <v>78</v>
      </c>
      <c r="AU417" s="156" t="s">
        <v>87</v>
      </c>
      <c r="AY417" s="149" t="s">
        <v>170</v>
      </c>
      <c r="BK417" s="157">
        <f>SUM(BK418:BK466)</f>
        <v>303224.58999999997</v>
      </c>
    </row>
    <row r="418" spans="2:65" s="1" customFormat="1" ht="25.5" customHeight="1">
      <c r="B418" s="160"/>
      <c r="C418" s="161" t="s">
        <v>1312</v>
      </c>
      <c r="D418" s="161" t="s">
        <v>173</v>
      </c>
      <c r="E418" s="162" t="s">
        <v>1313</v>
      </c>
      <c r="F418" s="163" t="s">
        <v>1314</v>
      </c>
      <c r="G418" s="164" t="s">
        <v>257</v>
      </c>
      <c r="H418" s="165">
        <v>83.17</v>
      </c>
      <c r="I418" s="166">
        <v>8.4600000000000009</v>
      </c>
      <c r="J418" s="166">
        <f>ROUND(I418*H418,2)</f>
        <v>703.62</v>
      </c>
      <c r="K418" s="163" t="s">
        <v>177</v>
      </c>
      <c r="L418" s="39"/>
      <c r="M418" s="167" t="s">
        <v>5</v>
      </c>
      <c r="N418" s="168" t="s">
        <v>50</v>
      </c>
      <c r="O418" s="169">
        <v>2.4E-2</v>
      </c>
      <c r="P418" s="169">
        <f>O418*H418</f>
        <v>1.9960800000000001</v>
      </c>
      <c r="Q418" s="169">
        <v>0</v>
      </c>
      <c r="R418" s="169">
        <f>Q418*H418</f>
        <v>0</v>
      </c>
      <c r="S418" s="169">
        <v>0</v>
      </c>
      <c r="T418" s="170">
        <f>S418*H418</f>
        <v>0</v>
      </c>
      <c r="AR418" s="24" t="s">
        <v>230</v>
      </c>
      <c r="AT418" s="24" t="s">
        <v>173</v>
      </c>
      <c r="AU418" s="24" t="s">
        <v>90</v>
      </c>
      <c r="AY418" s="24" t="s">
        <v>170</v>
      </c>
      <c r="BE418" s="171">
        <f>IF(N418="základní",J418,0)</f>
        <v>703.62</v>
      </c>
      <c r="BF418" s="171">
        <f>IF(N418="snížená",J418,0)</f>
        <v>0</v>
      </c>
      <c r="BG418" s="171">
        <f>IF(N418="zákl. přenesená",J418,0)</f>
        <v>0</v>
      </c>
      <c r="BH418" s="171">
        <f>IF(N418="sníž. přenesená",J418,0)</f>
        <v>0</v>
      </c>
      <c r="BI418" s="171">
        <f>IF(N418="nulová",J418,0)</f>
        <v>0</v>
      </c>
      <c r="BJ418" s="24" t="s">
        <v>87</v>
      </c>
      <c r="BK418" s="171">
        <f>ROUND(I418*H418,2)</f>
        <v>703.62</v>
      </c>
      <c r="BL418" s="24" t="s">
        <v>230</v>
      </c>
      <c r="BM418" s="24" t="s">
        <v>1315</v>
      </c>
    </row>
    <row r="419" spans="2:65" s="12" customFormat="1" ht="13.5">
      <c r="B419" s="172"/>
      <c r="D419" s="173" t="s">
        <v>180</v>
      </c>
      <c r="E419" s="174" t="s">
        <v>5</v>
      </c>
      <c r="F419" s="175" t="s">
        <v>1228</v>
      </c>
      <c r="H419" s="176">
        <v>55.16</v>
      </c>
      <c r="L419" s="172"/>
      <c r="M419" s="177"/>
      <c r="N419" s="178"/>
      <c r="O419" s="178"/>
      <c r="P419" s="178"/>
      <c r="Q419" s="178"/>
      <c r="R419" s="178"/>
      <c r="S419" s="178"/>
      <c r="T419" s="179"/>
      <c r="AT419" s="174" t="s">
        <v>180</v>
      </c>
      <c r="AU419" s="174" t="s">
        <v>90</v>
      </c>
      <c r="AV419" s="12" t="s">
        <v>90</v>
      </c>
      <c r="AW419" s="12" t="s">
        <v>42</v>
      </c>
      <c r="AX419" s="12" t="s">
        <v>79</v>
      </c>
      <c r="AY419" s="174" t="s">
        <v>170</v>
      </c>
    </row>
    <row r="420" spans="2:65" s="12" customFormat="1" ht="13.5">
      <c r="B420" s="172"/>
      <c r="D420" s="173" t="s">
        <v>180</v>
      </c>
      <c r="E420" s="174" t="s">
        <v>5</v>
      </c>
      <c r="F420" s="175" t="s">
        <v>1316</v>
      </c>
      <c r="H420" s="176">
        <v>21.67</v>
      </c>
      <c r="L420" s="172"/>
      <c r="M420" s="177"/>
      <c r="N420" s="178"/>
      <c r="O420" s="178"/>
      <c r="P420" s="178"/>
      <c r="Q420" s="178"/>
      <c r="R420" s="178"/>
      <c r="S420" s="178"/>
      <c r="T420" s="179"/>
      <c r="AT420" s="174" t="s">
        <v>180</v>
      </c>
      <c r="AU420" s="174" t="s">
        <v>90</v>
      </c>
      <c r="AV420" s="12" t="s">
        <v>90</v>
      </c>
      <c r="AW420" s="12" t="s">
        <v>42</v>
      </c>
      <c r="AX420" s="12" t="s">
        <v>79</v>
      </c>
      <c r="AY420" s="174" t="s">
        <v>170</v>
      </c>
    </row>
    <row r="421" spans="2:65" s="12" customFormat="1" ht="13.5">
      <c r="B421" s="172"/>
      <c r="D421" s="173" t="s">
        <v>180</v>
      </c>
      <c r="E421" s="174" t="s">
        <v>5</v>
      </c>
      <c r="F421" s="175" t="s">
        <v>1317</v>
      </c>
      <c r="H421" s="176">
        <v>6.34</v>
      </c>
      <c r="L421" s="172"/>
      <c r="M421" s="177"/>
      <c r="N421" s="178"/>
      <c r="O421" s="178"/>
      <c r="P421" s="178"/>
      <c r="Q421" s="178"/>
      <c r="R421" s="178"/>
      <c r="S421" s="178"/>
      <c r="T421" s="179"/>
      <c r="AT421" s="174" t="s">
        <v>180</v>
      </c>
      <c r="AU421" s="174" t="s">
        <v>90</v>
      </c>
      <c r="AV421" s="12" t="s">
        <v>90</v>
      </c>
      <c r="AW421" s="12" t="s">
        <v>42</v>
      </c>
      <c r="AX421" s="12" t="s">
        <v>79</v>
      </c>
      <c r="AY421" s="174" t="s">
        <v>170</v>
      </c>
    </row>
    <row r="422" spans="2:65" s="13" customFormat="1" ht="13.5">
      <c r="B422" s="186"/>
      <c r="D422" s="173" t="s">
        <v>180</v>
      </c>
      <c r="E422" s="187" t="s">
        <v>5</v>
      </c>
      <c r="F422" s="188" t="s">
        <v>269</v>
      </c>
      <c r="H422" s="189">
        <v>83.17</v>
      </c>
      <c r="L422" s="186"/>
      <c r="M422" s="190"/>
      <c r="N422" s="191"/>
      <c r="O422" s="191"/>
      <c r="P422" s="191"/>
      <c r="Q422" s="191"/>
      <c r="R422" s="191"/>
      <c r="S422" s="191"/>
      <c r="T422" s="192"/>
      <c r="AT422" s="187" t="s">
        <v>180</v>
      </c>
      <c r="AU422" s="187" t="s">
        <v>90</v>
      </c>
      <c r="AV422" s="13" t="s">
        <v>190</v>
      </c>
      <c r="AW422" s="13" t="s">
        <v>42</v>
      </c>
      <c r="AX422" s="13" t="s">
        <v>87</v>
      </c>
      <c r="AY422" s="187" t="s">
        <v>170</v>
      </c>
    </row>
    <row r="423" spans="2:65" s="1" customFormat="1" ht="16.5" customHeight="1">
      <c r="B423" s="160"/>
      <c r="C423" s="193" t="s">
        <v>1318</v>
      </c>
      <c r="D423" s="193" t="s">
        <v>452</v>
      </c>
      <c r="E423" s="194" t="s">
        <v>1319</v>
      </c>
      <c r="F423" s="195" t="s">
        <v>1320</v>
      </c>
      <c r="G423" s="196" t="s">
        <v>422</v>
      </c>
      <c r="H423" s="197">
        <v>2.5000000000000001E-2</v>
      </c>
      <c r="I423" s="198">
        <v>48600</v>
      </c>
      <c r="J423" s="198">
        <f>ROUND(I423*H423,2)</f>
        <v>1215</v>
      </c>
      <c r="K423" s="195" t="s">
        <v>177</v>
      </c>
      <c r="L423" s="199"/>
      <c r="M423" s="200" t="s">
        <v>5</v>
      </c>
      <c r="N423" s="201" t="s">
        <v>50</v>
      </c>
      <c r="O423" s="169">
        <v>0</v>
      </c>
      <c r="P423" s="169">
        <f>O423*H423</f>
        <v>0</v>
      </c>
      <c r="Q423" s="169">
        <v>1</v>
      </c>
      <c r="R423" s="169">
        <f>Q423*H423</f>
        <v>2.5000000000000001E-2</v>
      </c>
      <c r="S423" s="169">
        <v>0</v>
      </c>
      <c r="T423" s="170">
        <f>S423*H423</f>
        <v>0</v>
      </c>
      <c r="AR423" s="24" t="s">
        <v>425</v>
      </c>
      <c r="AT423" s="24" t="s">
        <v>452</v>
      </c>
      <c r="AU423" s="24" t="s">
        <v>90</v>
      </c>
      <c r="AY423" s="24" t="s">
        <v>170</v>
      </c>
      <c r="BE423" s="171">
        <f>IF(N423="základní",J423,0)</f>
        <v>1215</v>
      </c>
      <c r="BF423" s="171">
        <f>IF(N423="snížená",J423,0)</f>
        <v>0</v>
      </c>
      <c r="BG423" s="171">
        <f>IF(N423="zákl. přenesená",J423,0)</f>
        <v>0</v>
      </c>
      <c r="BH423" s="171">
        <f>IF(N423="sníž. přenesená",J423,0)</f>
        <v>0</v>
      </c>
      <c r="BI423" s="171">
        <f>IF(N423="nulová",J423,0)</f>
        <v>0</v>
      </c>
      <c r="BJ423" s="24" t="s">
        <v>87</v>
      </c>
      <c r="BK423" s="171">
        <f>ROUND(I423*H423,2)</f>
        <v>1215</v>
      </c>
      <c r="BL423" s="24" t="s">
        <v>230</v>
      </c>
      <c r="BM423" s="24" t="s">
        <v>1321</v>
      </c>
    </row>
    <row r="424" spans="2:65" s="12" customFormat="1" ht="13.5">
      <c r="B424" s="172"/>
      <c r="D424" s="173" t="s">
        <v>180</v>
      </c>
      <c r="E424" s="174" t="s">
        <v>5</v>
      </c>
      <c r="F424" s="175" t="s">
        <v>1322</v>
      </c>
      <c r="H424" s="176">
        <v>2.5000000000000001E-2</v>
      </c>
      <c r="L424" s="172"/>
      <c r="M424" s="177"/>
      <c r="N424" s="178"/>
      <c r="O424" s="178"/>
      <c r="P424" s="178"/>
      <c r="Q424" s="178"/>
      <c r="R424" s="178"/>
      <c r="S424" s="178"/>
      <c r="T424" s="179"/>
      <c r="AT424" s="174" t="s">
        <v>180</v>
      </c>
      <c r="AU424" s="174" t="s">
        <v>90</v>
      </c>
      <c r="AV424" s="12" t="s">
        <v>90</v>
      </c>
      <c r="AW424" s="12" t="s">
        <v>42</v>
      </c>
      <c r="AX424" s="12" t="s">
        <v>87</v>
      </c>
      <c r="AY424" s="174" t="s">
        <v>170</v>
      </c>
    </row>
    <row r="425" spans="2:65" s="1" customFormat="1" ht="25.5" customHeight="1">
      <c r="B425" s="160"/>
      <c r="C425" s="161" t="s">
        <v>1323</v>
      </c>
      <c r="D425" s="161" t="s">
        <v>173</v>
      </c>
      <c r="E425" s="162" t="s">
        <v>1324</v>
      </c>
      <c r="F425" s="163" t="s">
        <v>1325</v>
      </c>
      <c r="G425" s="164" t="s">
        <v>257</v>
      </c>
      <c r="H425" s="165">
        <v>134.976</v>
      </c>
      <c r="I425" s="166">
        <v>18.399999999999999</v>
      </c>
      <c r="J425" s="166">
        <f>ROUND(I425*H425,2)</f>
        <v>2483.56</v>
      </c>
      <c r="K425" s="163" t="s">
        <v>177</v>
      </c>
      <c r="L425" s="39"/>
      <c r="M425" s="167" t="s">
        <v>5</v>
      </c>
      <c r="N425" s="168" t="s">
        <v>50</v>
      </c>
      <c r="O425" s="169">
        <v>5.3999999999999999E-2</v>
      </c>
      <c r="P425" s="169">
        <f>O425*H425</f>
        <v>7.2887040000000001</v>
      </c>
      <c r="Q425" s="169">
        <v>0</v>
      </c>
      <c r="R425" s="169">
        <f>Q425*H425</f>
        <v>0</v>
      </c>
      <c r="S425" s="169">
        <v>0</v>
      </c>
      <c r="T425" s="170">
        <f>S425*H425</f>
        <v>0</v>
      </c>
      <c r="AR425" s="24" t="s">
        <v>230</v>
      </c>
      <c r="AT425" s="24" t="s">
        <v>173</v>
      </c>
      <c r="AU425" s="24" t="s">
        <v>90</v>
      </c>
      <c r="AY425" s="24" t="s">
        <v>170</v>
      </c>
      <c r="BE425" s="171">
        <f>IF(N425="základní",J425,0)</f>
        <v>2483.56</v>
      </c>
      <c r="BF425" s="171">
        <f>IF(N425="snížená",J425,0)</f>
        <v>0</v>
      </c>
      <c r="BG425" s="171">
        <f>IF(N425="zákl. přenesená",J425,0)</f>
        <v>0</v>
      </c>
      <c r="BH425" s="171">
        <f>IF(N425="sníž. přenesená",J425,0)</f>
        <v>0</v>
      </c>
      <c r="BI425" s="171">
        <f>IF(N425="nulová",J425,0)</f>
        <v>0</v>
      </c>
      <c r="BJ425" s="24" t="s">
        <v>87</v>
      </c>
      <c r="BK425" s="171">
        <f>ROUND(I425*H425,2)</f>
        <v>2483.56</v>
      </c>
      <c r="BL425" s="24" t="s">
        <v>230</v>
      </c>
      <c r="BM425" s="24" t="s">
        <v>1326</v>
      </c>
    </row>
    <row r="426" spans="2:65" s="12" customFormat="1" ht="13.5">
      <c r="B426" s="172"/>
      <c r="D426" s="173" t="s">
        <v>180</v>
      </c>
      <c r="E426" s="174" t="s">
        <v>5</v>
      </c>
      <c r="F426" s="175" t="s">
        <v>1327</v>
      </c>
      <c r="H426" s="176">
        <v>123.291</v>
      </c>
      <c r="L426" s="172"/>
      <c r="M426" s="177"/>
      <c r="N426" s="178"/>
      <c r="O426" s="178"/>
      <c r="P426" s="178"/>
      <c r="Q426" s="178"/>
      <c r="R426" s="178"/>
      <c r="S426" s="178"/>
      <c r="T426" s="179"/>
      <c r="AT426" s="174" t="s">
        <v>180</v>
      </c>
      <c r="AU426" s="174" t="s">
        <v>90</v>
      </c>
      <c r="AV426" s="12" t="s">
        <v>90</v>
      </c>
      <c r="AW426" s="12" t="s">
        <v>42</v>
      </c>
      <c r="AX426" s="12" t="s">
        <v>79</v>
      </c>
      <c r="AY426" s="174" t="s">
        <v>170</v>
      </c>
    </row>
    <row r="427" spans="2:65" s="12" customFormat="1" ht="13.5">
      <c r="B427" s="172"/>
      <c r="D427" s="173" t="s">
        <v>180</v>
      </c>
      <c r="E427" s="174" t="s">
        <v>5</v>
      </c>
      <c r="F427" s="175" t="s">
        <v>955</v>
      </c>
      <c r="H427" s="176">
        <v>3.96</v>
      </c>
      <c r="L427" s="172"/>
      <c r="M427" s="177"/>
      <c r="N427" s="178"/>
      <c r="O427" s="178"/>
      <c r="P427" s="178"/>
      <c r="Q427" s="178"/>
      <c r="R427" s="178"/>
      <c r="S427" s="178"/>
      <c r="T427" s="179"/>
      <c r="AT427" s="174" t="s">
        <v>180</v>
      </c>
      <c r="AU427" s="174" t="s">
        <v>90</v>
      </c>
      <c r="AV427" s="12" t="s">
        <v>90</v>
      </c>
      <c r="AW427" s="12" t="s">
        <v>42</v>
      </c>
      <c r="AX427" s="12" t="s">
        <v>79</v>
      </c>
      <c r="AY427" s="174" t="s">
        <v>170</v>
      </c>
    </row>
    <row r="428" spans="2:65" s="12" customFormat="1" ht="13.5">
      <c r="B428" s="172"/>
      <c r="D428" s="173" t="s">
        <v>180</v>
      </c>
      <c r="E428" s="174" t="s">
        <v>5</v>
      </c>
      <c r="F428" s="175" t="s">
        <v>1328</v>
      </c>
      <c r="H428" s="176">
        <v>7.7249999999999996</v>
      </c>
      <c r="L428" s="172"/>
      <c r="M428" s="177"/>
      <c r="N428" s="178"/>
      <c r="O428" s="178"/>
      <c r="P428" s="178"/>
      <c r="Q428" s="178"/>
      <c r="R428" s="178"/>
      <c r="S428" s="178"/>
      <c r="T428" s="179"/>
      <c r="AT428" s="174" t="s">
        <v>180</v>
      </c>
      <c r="AU428" s="174" t="s">
        <v>90</v>
      </c>
      <c r="AV428" s="12" t="s">
        <v>90</v>
      </c>
      <c r="AW428" s="12" t="s">
        <v>42</v>
      </c>
      <c r="AX428" s="12" t="s">
        <v>79</v>
      </c>
      <c r="AY428" s="174" t="s">
        <v>170</v>
      </c>
    </row>
    <row r="429" spans="2:65" s="13" customFormat="1" ht="13.5">
      <c r="B429" s="186"/>
      <c r="D429" s="173" t="s">
        <v>180</v>
      </c>
      <c r="E429" s="187" t="s">
        <v>5</v>
      </c>
      <c r="F429" s="188" t="s">
        <v>269</v>
      </c>
      <c r="H429" s="189">
        <v>134.976</v>
      </c>
      <c r="L429" s="186"/>
      <c r="M429" s="190"/>
      <c r="N429" s="191"/>
      <c r="O429" s="191"/>
      <c r="P429" s="191"/>
      <c r="Q429" s="191"/>
      <c r="R429" s="191"/>
      <c r="S429" s="191"/>
      <c r="T429" s="192"/>
      <c r="AT429" s="187" t="s">
        <v>180</v>
      </c>
      <c r="AU429" s="187" t="s">
        <v>90</v>
      </c>
      <c r="AV429" s="13" t="s">
        <v>190</v>
      </c>
      <c r="AW429" s="13" t="s">
        <v>42</v>
      </c>
      <c r="AX429" s="13" t="s">
        <v>87</v>
      </c>
      <c r="AY429" s="187" t="s">
        <v>170</v>
      </c>
    </row>
    <row r="430" spans="2:65" s="1" customFormat="1" ht="16.5" customHeight="1">
      <c r="B430" s="160"/>
      <c r="C430" s="193" t="s">
        <v>1329</v>
      </c>
      <c r="D430" s="193" t="s">
        <v>452</v>
      </c>
      <c r="E430" s="194" t="s">
        <v>1319</v>
      </c>
      <c r="F430" s="195" t="s">
        <v>1320</v>
      </c>
      <c r="G430" s="196" t="s">
        <v>422</v>
      </c>
      <c r="H430" s="197">
        <v>4.7E-2</v>
      </c>
      <c r="I430" s="198">
        <v>48600</v>
      </c>
      <c r="J430" s="198">
        <f>ROUND(I430*H430,2)</f>
        <v>2284.1999999999998</v>
      </c>
      <c r="K430" s="195" t="s">
        <v>177</v>
      </c>
      <c r="L430" s="199"/>
      <c r="M430" s="200" t="s">
        <v>5</v>
      </c>
      <c r="N430" s="201" t="s">
        <v>50</v>
      </c>
      <c r="O430" s="169">
        <v>0</v>
      </c>
      <c r="P430" s="169">
        <f>O430*H430</f>
        <v>0</v>
      </c>
      <c r="Q430" s="169">
        <v>1</v>
      </c>
      <c r="R430" s="169">
        <f>Q430*H430</f>
        <v>4.7E-2</v>
      </c>
      <c r="S430" s="169">
        <v>0</v>
      </c>
      <c r="T430" s="170">
        <f>S430*H430</f>
        <v>0</v>
      </c>
      <c r="AR430" s="24" t="s">
        <v>425</v>
      </c>
      <c r="AT430" s="24" t="s">
        <v>452</v>
      </c>
      <c r="AU430" s="24" t="s">
        <v>90</v>
      </c>
      <c r="AY430" s="24" t="s">
        <v>170</v>
      </c>
      <c r="BE430" s="171">
        <f>IF(N430="základní",J430,0)</f>
        <v>2284.1999999999998</v>
      </c>
      <c r="BF430" s="171">
        <f>IF(N430="snížená",J430,0)</f>
        <v>0</v>
      </c>
      <c r="BG430" s="171">
        <f>IF(N430="zákl. přenesená",J430,0)</f>
        <v>0</v>
      </c>
      <c r="BH430" s="171">
        <f>IF(N430="sníž. přenesená",J430,0)</f>
        <v>0</v>
      </c>
      <c r="BI430" s="171">
        <f>IF(N430="nulová",J430,0)</f>
        <v>0</v>
      </c>
      <c r="BJ430" s="24" t="s">
        <v>87</v>
      </c>
      <c r="BK430" s="171">
        <f>ROUND(I430*H430,2)</f>
        <v>2284.1999999999998</v>
      </c>
      <c r="BL430" s="24" t="s">
        <v>230</v>
      </c>
      <c r="BM430" s="24" t="s">
        <v>1330</v>
      </c>
    </row>
    <row r="431" spans="2:65" s="12" customFormat="1" ht="13.5">
      <c r="B431" s="172"/>
      <c r="D431" s="173" t="s">
        <v>180</v>
      </c>
      <c r="E431" s="174" t="s">
        <v>5</v>
      </c>
      <c r="F431" s="175" t="s">
        <v>1331</v>
      </c>
      <c r="H431" s="176">
        <v>4.7E-2</v>
      </c>
      <c r="L431" s="172"/>
      <c r="M431" s="177"/>
      <c r="N431" s="178"/>
      <c r="O431" s="178"/>
      <c r="P431" s="178"/>
      <c r="Q431" s="178"/>
      <c r="R431" s="178"/>
      <c r="S431" s="178"/>
      <c r="T431" s="179"/>
      <c r="AT431" s="174" t="s">
        <v>180</v>
      </c>
      <c r="AU431" s="174" t="s">
        <v>90</v>
      </c>
      <c r="AV431" s="12" t="s">
        <v>90</v>
      </c>
      <c r="AW431" s="12" t="s">
        <v>42</v>
      </c>
      <c r="AX431" s="12" t="s">
        <v>87</v>
      </c>
      <c r="AY431" s="174" t="s">
        <v>170</v>
      </c>
    </row>
    <row r="432" spans="2:65" s="1" customFormat="1" ht="25.5" customHeight="1">
      <c r="B432" s="160"/>
      <c r="C432" s="161" t="s">
        <v>1332</v>
      </c>
      <c r="D432" s="161" t="s">
        <v>173</v>
      </c>
      <c r="E432" s="162" t="s">
        <v>1333</v>
      </c>
      <c r="F432" s="163" t="s">
        <v>1334</v>
      </c>
      <c r="G432" s="164" t="s">
        <v>257</v>
      </c>
      <c r="H432" s="165">
        <v>83.17</v>
      </c>
      <c r="I432" s="166">
        <v>85.4</v>
      </c>
      <c r="J432" s="166">
        <f>ROUND(I432*H432,2)</f>
        <v>7102.72</v>
      </c>
      <c r="K432" s="163" t="s">
        <v>177</v>
      </c>
      <c r="L432" s="39"/>
      <c r="M432" s="167" t="s">
        <v>5</v>
      </c>
      <c r="N432" s="168" t="s">
        <v>50</v>
      </c>
      <c r="O432" s="169">
        <v>0.222</v>
      </c>
      <c r="P432" s="169">
        <f>O432*H432</f>
        <v>18.463740000000001</v>
      </c>
      <c r="Q432" s="169">
        <v>4.0000000000000002E-4</v>
      </c>
      <c r="R432" s="169">
        <f>Q432*H432</f>
        <v>3.3267999999999999E-2</v>
      </c>
      <c r="S432" s="169">
        <v>0</v>
      </c>
      <c r="T432" s="170">
        <f>S432*H432</f>
        <v>0</v>
      </c>
      <c r="AR432" s="24" t="s">
        <v>230</v>
      </c>
      <c r="AT432" s="24" t="s">
        <v>173</v>
      </c>
      <c r="AU432" s="24" t="s">
        <v>90</v>
      </c>
      <c r="AY432" s="24" t="s">
        <v>170</v>
      </c>
      <c r="BE432" s="171">
        <f>IF(N432="základní",J432,0)</f>
        <v>7102.72</v>
      </c>
      <c r="BF432" s="171">
        <f>IF(N432="snížená",J432,0)</f>
        <v>0</v>
      </c>
      <c r="BG432" s="171">
        <f>IF(N432="zákl. přenesená",J432,0)</f>
        <v>0</v>
      </c>
      <c r="BH432" s="171">
        <f>IF(N432="sníž. přenesená",J432,0)</f>
        <v>0</v>
      </c>
      <c r="BI432" s="171">
        <f>IF(N432="nulová",J432,0)</f>
        <v>0</v>
      </c>
      <c r="BJ432" s="24" t="s">
        <v>87</v>
      </c>
      <c r="BK432" s="171">
        <f>ROUND(I432*H432,2)</f>
        <v>7102.72</v>
      </c>
      <c r="BL432" s="24" t="s">
        <v>230</v>
      </c>
      <c r="BM432" s="24" t="s">
        <v>1335</v>
      </c>
    </row>
    <row r="433" spans="2:65" s="12" customFormat="1" ht="13.5">
      <c r="B433" s="172"/>
      <c r="D433" s="173" t="s">
        <v>180</v>
      </c>
      <c r="E433" s="174" t="s">
        <v>5</v>
      </c>
      <c r="F433" s="175" t="s">
        <v>1228</v>
      </c>
      <c r="H433" s="176">
        <v>55.16</v>
      </c>
      <c r="L433" s="172"/>
      <c r="M433" s="177"/>
      <c r="N433" s="178"/>
      <c r="O433" s="178"/>
      <c r="P433" s="178"/>
      <c r="Q433" s="178"/>
      <c r="R433" s="178"/>
      <c r="S433" s="178"/>
      <c r="T433" s="179"/>
      <c r="AT433" s="174" t="s">
        <v>180</v>
      </c>
      <c r="AU433" s="174" t="s">
        <v>90</v>
      </c>
      <c r="AV433" s="12" t="s">
        <v>90</v>
      </c>
      <c r="AW433" s="12" t="s">
        <v>42</v>
      </c>
      <c r="AX433" s="12" t="s">
        <v>79</v>
      </c>
      <c r="AY433" s="174" t="s">
        <v>170</v>
      </c>
    </row>
    <row r="434" spans="2:65" s="12" customFormat="1" ht="13.5">
      <c r="B434" s="172"/>
      <c r="D434" s="173" t="s">
        <v>180</v>
      </c>
      <c r="E434" s="174" t="s">
        <v>5</v>
      </c>
      <c r="F434" s="175" t="s">
        <v>1316</v>
      </c>
      <c r="H434" s="176">
        <v>21.67</v>
      </c>
      <c r="L434" s="172"/>
      <c r="M434" s="177"/>
      <c r="N434" s="178"/>
      <c r="O434" s="178"/>
      <c r="P434" s="178"/>
      <c r="Q434" s="178"/>
      <c r="R434" s="178"/>
      <c r="S434" s="178"/>
      <c r="T434" s="179"/>
      <c r="AT434" s="174" t="s">
        <v>180</v>
      </c>
      <c r="AU434" s="174" t="s">
        <v>90</v>
      </c>
      <c r="AV434" s="12" t="s">
        <v>90</v>
      </c>
      <c r="AW434" s="12" t="s">
        <v>42</v>
      </c>
      <c r="AX434" s="12" t="s">
        <v>79</v>
      </c>
      <c r="AY434" s="174" t="s">
        <v>170</v>
      </c>
    </row>
    <row r="435" spans="2:65" s="12" customFormat="1" ht="13.5">
      <c r="B435" s="172"/>
      <c r="D435" s="173" t="s">
        <v>180</v>
      </c>
      <c r="E435" s="174" t="s">
        <v>5</v>
      </c>
      <c r="F435" s="175" t="s">
        <v>1317</v>
      </c>
      <c r="H435" s="176">
        <v>6.34</v>
      </c>
      <c r="L435" s="172"/>
      <c r="M435" s="177"/>
      <c r="N435" s="178"/>
      <c r="O435" s="178"/>
      <c r="P435" s="178"/>
      <c r="Q435" s="178"/>
      <c r="R435" s="178"/>
      <c r="S435" s="178"/>
      <c r="T435" s="179"/>
      <c r="AT435" s="174" t="s">
        <v>180</v>
      </c>
      <c r="AU435" s="174" t="s">
        <v>90</v>
      </c>
      <c r="AV435" s="12" t="s">
        <v>90</v>
      </c>
      <c r="AW435" s="12" t="s">
        <v>42</v>
      </c>
      <c r="AX435" s="12" t="s">
        <v>79</v>
      </c>
      <c r="AY435" s="174" t="s">
        <v>170</v>
      </c>
    </row>
    <row r="436" spans="2:65" s="13" customFormat="1" ht="13.5">
      <c r="B436" s="186"/>
      <c r="D436" s="173" t="s">
        <v>180</v>
      </c>
      <c r="E436" s="187" t="s">
        <v>5</v>
      </c>
      <c r="F436" s="188" t="s">
        <v>269</v>
      </c>
      <c r="H436" s="189">
        <v>83.17</v>
      </c>
      <c r="L436" s="186"/>
      <c r="M436" s="190"/>
      <c r="N436" s="191"/>
      <c r="O436" s="191"/>
      <c r="P436" s="191"/>
      <c r="Q436" s="191"/>
      <c r="R436" s="191"/>
      <c r="S436" s="191"/>
      <c r="T436" s="192"/>
      <c r="AT436" s="187" t="s">
        <v>180</v>
      </c>
      <c r="AU436" s="187" t="s">
        <v>90</v>
      </c>
      <c r="AV436" s="13" t="s">
        <v>190</v>
      </c>
      <c r="AW436" s="13" t="s">
        <v>42</v>
      </c>
      <c r="AX436" s="13" t="s">
        <v>87</v>
      </c>
      <c r="AY436" s="187" t="s">
        <v>170</v>
      </c>
    </row>
    <row r="437" spans="2:65" s="1" customFormat="1" ht="16.5" customHeight="1">
      <c r="B437" s="160"/>
      <c r="C437" s="193" t="s">
        <v>1336</v>
      </c>
      <c r="D437" s="193" t="s">
        <v>452</v>
      </c>
      <c r="E437" s="194" t="s">
        <v>1337</v>
      </c>
      <c r="F437" s="195" t="s">
        <v>1338</v>
      </c>
      <c r="G437" s="196" t="s">
        <v>257</v>
      </c>
      <c r="H437" s="197">
        <v>95.646000000000001</v>
      </c>
      <c r="I437" s="198">
        <v>136</v>
      </c>
      <c r="J437" s="198">
        <f>ROUND(I437*H437,2)</f>
        <v>13007.86</v>
      </c>
      <c r="K437" s="195" t="s">
        <v>177</v>
      </c>
      <c r="L437" s="199"/>
      <c r="M437" s="200" t="s">
        <v>5</v>
      </c>
      <c r="N437" s="201" t="s">
        <v>50</v>
      </c>
      <c r="O437" s="169">
        <v>0</v>
      </c>
      <c r="P437" s="169">
        <f>O437*H437</f>
        <v>0</v>
      </c>
      <c r="Q437" s="169">
        <v>4.4999999999999997E-3</v>
      </c>
      <c r="R437" s="169">
        <f>Q437*H437</f>
        <v>0.43040699999999998</v>
      </c>
      <c r="S437" s="169">
        <v>0</v>
      </c>
      <c r="T437" s="170">
        <f>S437*H437</f>
        <v>0</v>
      </c>
      <c r="AR437" s="24" t="s">
        <v>425</v>
      </c>
      <c r="AT437" s="24" t="s">
        <v>452</v>
      </c>
      <c r="AU437" s="24" t="s">
        <v>90</v>
      </c>
      <c r="AY437" s="24" t="s">
        <v>170</v>
      </c>
      <c r="BE437" s="171">
        <f>IF(N437="základní",J437,0)</f>
        <v>13007.86</v>
      </c>
      <c r="BF437" s="171">
        <f>IF(N437="snížená",J437,0)</f>
        <v>0</v>
      </c>
      <c r="BG437" s="171">
        <f>IF(N437="zákl. přenesená",J437,0)</f>
        <v>0</v>
      </c>
      <c r="BH437" s="171">
        <f>IF(N437="sníž. přenesená",J437,0)</f>
        <v>0</v>
      </c>
      <c r="BI437" s="171">
        <f>IF(N437="nulová",J437,0)</f>
        <v>0</v>
      </c>
      <c r="BJ437" s="24" t="s">
        <v>87</v>
      </c>
      <c r="BK437" s="171">
        <f>ROUND(I437*H437,2)</f>
        <v>13007.86</v>
      </c>
      <c r="BL437" s="24" t="s">
        <v>230</v>
      </c>
      <c r="BM437" s="24" t="s">
        <v>1339</v>
      </c>
    </row>
    <row r="438" spans="2:65" s="12" customFormat="1" ht="13.5">
      <c r="B438" s="172"/>
      <c r="D438" s="173" t="s">
        <v>180</v>
      </c>
      <c r="E438" s="174" t="s">
        <v>5</v>
      </c>
      <c r="F438" s="175" t="s">
        <v>1340</v>
      </c>
      <c r="H438" s="176">
        <v>95.646000000000001</v>
      </c>
      <c r="L438" s="172"/>
      <c r="M438" s="177"/>
      <c r="N438" s="178"/>
      <c r="O438" s="178"/>
      <c r="P438" s="178"/>
      <c r="Q438" s="178"/>
      <c r="R438" s="178"/>
      <c r="S438" s="178"/>
      <c r="T438" s="179"/>
      <c r="AT438" s="174" t="s">
        <v>180</v>
      </c>
      <c r="AU438" s="174" t="s">
        <v>90</v>
      </c>
      <c r="AV438" s="12" t="s">
        <v>90</v>
      </c>
      <c r="AW438" s="12" t="s">
        <v>42</v>
      </c>
      <c r="AX438" s="12" t="s">
        <v>87</v>
      </c>
      <c r="AY438" s="174" t="s">
        <v>170</v>
      </c>
    </row>
    <row r="439" spans="2:65" s="1" customFormat="1" ht="25.5" customHeight="1">
      <c r="B439" s="160"/>
      <c r="C439" s="161" t="s">
        <v>1341</v>
      </c>
      <c r="D439" s="161" t="s">
        <v>173</v>
      </c>
      <c r="E439" s="162" t="s">
        <v>1342</v>
      </c>
      <c r="F439" s="163" t="s">
        <v>1343</v>
      </c>
      <c r="G439" s="164" t="s">
        <v>257</v>
      </c>
      <c r="H439" s="165">
        <v>134.976</v>
      </c>
      <c r="I439" s="166">
        <v>98.1</v>
      </c>
      <c r="J439" s="166">
        <f>ROUND(I439*H439,2)</f>
        <v>13241.15</v>
      </c>
      <c r="K439" s="163" t="s">
        <v>177</v>
      </c>
      <c r="L439" s="39"/>
      <c r="M439" s="167" t="s">
        <v>5</v>
      </c>
      <c r="N439" s="168" t="s">
        <v>50</v>
      </c>
      <c r="O439" s="169">
        <v>0.26</v>
      </c>
      <c r="P439" s="169">
        <f>O439*H439</f>
        <v>35.093760000000003</v>
      </c>
      <c r="Q439" s="169">
        <v>4.0000000000000002E-4</v>
      </c>
      <c r="R439" s="169">
        <f>Q439*H439</f>
        <v>5.3990400000000001E-2</v>
      </c>
      <c r="S439" s="169">
        <v>0</v>
      </c>
      <c r="T439" s="170">
        <f>S439*H439</f>
        <v>0</v>
      </c>
      <c r="AR439" s="24" t="s">
        <v>230</v>
      </c>
      <c r="AT439" s="24" t="s">
        <v>173</v>
      </c>
      <c r="AU439" s="24" t="s">
        <v>90</v>
      </c>
      <c r="AY439" s="24" t="s">
        <v>170</v>
      </c>
      <c r="BE439" s="171">
        <f>IF(N439="základní",J439,0)</f>
        <v>13241.15</v>
      </c>
      <c r="BF439" s="171">
        <f>IF(N439="snížená",J439,0)</f>
        <v>0</v>
      </c>
      <c r="BG439" s="171">
        <f>IF(N439="zákl. přenesená",J439,0)</f>
        <v>0</v>
      </c>
      <c r="BH439" s="171">
        <f>IF(N439="sníž. přenesená",J439,0)</f>
        <v>0</v>
      </c>
      <c r="BI439" s="171">
        <f>IF(N439="nulová",J439,0)</f>
        <v>0</v>
      </c>
      <c r="BJ439" s="24" t="s">
        <v>87</v>
      </c>
      <c r="BK439" s="171">
        <f>ROUND(I439*H439,2)</f>
        <v>13241.15</v>
      </c>
      <c r="BL439" s="24" t="s">
        <v>230</v>
      </c>
      <c r="BM439" s="24" t="s">
        <v>1344</v>
      </c>
    </row>
    <row r="440" spans="2:65" s="12" customFormat="1" ht="13.5">
      <c r="B440" s="172"/>
      <c r="D440" s="173" t="s">
        <v>180</v>
      </c>
      <c r="E440" s="174" t="s">
        <v>5</v>
      </c>
      <c r="F440" s="175" t="s">
        <v>1327</v>
      </c>
      <c r="H440" s="176">
        <v>123.291</v>
      </c>
      <c r="L440" s="172"/>
      <c r="M440" s="177"/>
      <c r="N440" s="178"/>
      <c r="O440" s="178"/>
      <c r="P440" s="178"/>
      <c r="Q440" s="178"/>
      <c r="R440" s="178"/>
      <c r="S440" s="178"/>
      <c r="T440" s="179"/>
      <c r="AT440" s="174" t="s">
        <v>180</v>
      </c>
      <c r="AU440" s="174" t="s">
        <v>90</v>
      </c>
      <c r="AV440" s="12" t="s">
        <v>90</v>
      </c>
      <c r="AW440" s="12" t="s">
        <v>42</v>
      </c>
      <c r="AX440" s="12" t="s">
        <v>79</v>
      </c>
      <c r="AY440" s="174" t="s">
        <v>170</v>
      </c>
    </row>
    <row r="441" spans="2:65" s="12" customFormat="1" ht="13.5">
      <c r="B441" s="172"/>
      <c r="D441" s="173" t="s">
        <v>180</v>
      </c>
      <c r="E441" s="174" t="s">
        <v>5</v>
      </c>
      <c r="F441" s="175" t="s">
        <v>955</v>
      </c>
      <c r="H441" s="176">
        <v>3.96</v>
      </c>
      <c r="L441" s="172"/>
      <c r="M441" s="177"/>
      <c r="N441" s="178"/>
      <c r="O441" s="178"/>
      <c r="P441" s="178"/>
      <c r="Q441" s="178"/>
      <c r="R441" s="178"/>
      <c r="S441" s="178"/>
      <c r="T441" s="179"/>
      <c r="AT441" s="174" t="s">
        <v>180</v>
      </c>
      <c r="AU441" s="174" t="s">
        <v>90</v>
      </c>
      <c r="AV441" s="12" t="s">
        <v>90</v>
      </c>
      <c r="AW441" s="12" t="s">
        <v>42</v>
      </c>
      <c r="AX441" s="12" t="s">
        <v>79</v>
      </c>
      <c r="AY441" s="174" t="s">
        <v>170</v>
      </c>
    </row>
    <row r="442" spans="2:65" s="12" customFormat="1" ht="13.5">
      <c r="B442" s="172"/>
      <c r="D442" s="173" t="s">
        <v>180</v>
      </c>
      <c r="E442" s="174" t="s">
        <v>5</v>
      </c>
      <c r="F442" s="175" t="s">
        <v>1328</v>
      </c>
      <c r="H442" s="176">
        <v>7.7249999999999996</v>
      </c>
      <c r="L442" s="172"/>
      <c r="M442" s="177"/>
      <c r="N442" s="178"/>
      <c r="O442" s="178"/>
      <c r="P442" s="178"/>
      <c r="Q442" s="178"/>
      <c r="R442" s="178"/>
      <c r="S442" s="178"/>
      <c r="T442" s="179"/>
      <c r="AT442" s="174" t="s">
        <v>180</v>
      </c>
      <c r="AU442" s="174" t="s">
        <v>90</v>
      </c>
      <c r="AV442" s="12" t="s">
        <v>90</v>
      </c>
      <c r="AW442" s="12" t="s">
        <v>42</v>
      </c>
      <c r="AX442" s="12" t="s">
        <v>79</v>
      </c>
      <c r="AY442" s="174" t="s">
        <v>170</v>
      </c>
    </row>
    <row r="443" spans="2:65" s="13" customFormat="1" ht="13.5">
      <c r="B443" s="186"/>
      <c r="D443" s="173" t="s">
        <v>180</v>
      </c>
      <c r="E443" s="187" t="s">
        <v>5</v>
      </c>
      <c r="F443" s="188" t="s">
        <v>269</v>
      </c>
      <c r="H443" s="189">
        <v>134.976</v>
      </c>
      <c r="L443" s="186"/>
      <c r="M443" s="190"/>
      <c r="N443" s="191"/>
      <c r="O443" s="191"/>
      <c r="P443" s="191"/>
      <c r="Q443" s="191"/>
      <c r="R443" s="191"/>
      <c r="S443" s="191"/>
      <c r="T443" s="192"/>
      <c r="AT443" s="187" t="s">
        <v>180</v>
      </c>
      <c r="AU443" s="187" t="s">
        <v>90</v>
      </c>
      <c r="AV443" s="13" t="s">
        <v>190</v>
      </c>
      <c r="AW443" s="13" t="s">
        <v>42</v>
      </c>
      <c r="AX443" s="13" t="s">
        <v>87</v>
      </c>
      <c r="AY443" s="187" t="s">
        <v>170</v>
      </c>
    </row>
    <row r="444" spans="2:65" s="1" customFormat="1" ht="16.5" customHeight="1">
      <c r="B444" s="160"/>
      <c r="C444" s="193" t="s">
        <v>1345</v>
      </c>
      <c r="D444" s="193" t="s">
        <v>452</v>
      </c>
      <c r="E444" s="194" t="s">
        <v>1337</v>
      </c>
      <c r="F444" s="195" t="s">
        <v>1338</v>
      </c>
      <c r="G444" s="196" t="s">
        <v>257</v>
      </c>
      <c r="H444" s="197">
        <v>161.971</v>
      </c>
      <c r="I444" s="198">
        <v>136</v>
      </c>
      <c r="J444" s="198">
        <f>ROUND(I444*H444,2)</f>
        <v>22028.06</v>
      </c>
      <c r="K444" s="195" t="s">
        <v>177</v>
      </c>
      <c r="L444" s="199"/>
      <c r="M444" s="200" t="s">
        <v>5</v>
      </c>
      <c r="N444" s="201" t="s">
        <v>50</v>
      </c>
      <c r="O444" s="169">
        <v>0</v>
      </c>
      <c r="P444" s="169">
        <f>O444*H444</f>
        <v>0</v>
      </c>
      <c r="Q444" s="169">
        <v>4.4999999999999997E-3</v>
      </c>
      <c r="R444" s="169">
        <f>Q444*H444</f>
        <v>0.72886949999999995</v>
      </c>
      <c r="S444" s="169">
        <v>0</v>
      </c>
      <c r="T444" s="170">
        <f>S444*H444</f>
        <v>0</v>
      </c>
      <c r="AR444" s="24" t="s">
        <v>425</v>
      </c>
      <c r="AT444" s="24" t="s">
        <v>452</v>
      </c>
      <c r="AU444" s="24" t="s">
        <v>90</v>
      </c>
      <c r="AY444" s="24" t="s">
        <v>170</v>
      </c>
      <c r="BE444" s="171">
        <f>IF(N444="základní",J444,0)</f>
        <v>22028.06</v>
      </c>
      <c r="BF444" s="171">
        <f>IF(N444="snížená",J444,0)</f>
        <v>0</v>
      </c>
      <c r="BG444" s="171">
        <f>IF(N444="zákl. přenesená",J444,0)</f>
        <v>0</v>
      </c>
      <c r="BH444" s="171">
        <f>IF(N444="sníž. přenesená",J444,0)</f>
        <v>0</v>
      </c>
      <c r="BI444" s="171">
        <f>IF(N444="nulová",J444,0)</f>
        <v>0</v>
      </c>
      <c r="BJ444" s="24" t="s">
        <v>87</v>
      </c>
      <c r="BK444" s="171">
        <f>ROUND(I444*H444,2)</f>
        <v>22028.06</v>
      </c>
      <c r="BL444" s="24" t="s">
        <v>230</v>
      </c>
      <c r="BM444" s="24" t="s">
        <v>1346</v>
      </c>
    </row>
    <row r="445" spans="2:65" s="12" customFormat="1" ht="13.5">
      <c r="B445" s="172"/>
      <c r="D445" s="173" t="s">
        <v>180</v>
      </c>
      <c r="E445" s="174" t="s">
        <v>5</v>
      </c>
      <c r="F445" s="175" t="s">
        <v>1347</v>
      </c>
      <c r="H445" s="176">
        <v>161.971</v>
      </c>
      <c r="L445" s="172"/>
      <c r="M445" s="177"/>
      <c r="N445" s="178"/>
      <c r="O445" s="178"/>
      <c r="P445" s="178"/>
      <c r="Q445" s="178"/>
      <c r="R445" s="178"/>
      <c r="S445" s="178"/>
      <c r="T445" s="179"/>
      <c r="AT445" s="174" t="s">
        <v>180</v>
      </c>
      <c r="AU445" s="174" t="s">
        <v>90</v>
      </c>
      <c r="AV445" s="12" t="s">
        <v>90</v>
      </c>
      <c r="AW445" s="12" t="s">
        <v>42</v>
      </c>
      <c r="AX445" s="12" t="s">
        <v>87</v>
      </c>
      <c r="AY445" s="174" t="s">
        <v>170</v>
      </c>
    </row>
    <row r="446" spans="2:65" s="1" customFormat="1" ht="38.25" customHeight="1">
      <c r="B446" s="160"/>
      <c r="C446" s="161" t="s">
        <v>1348</v>
      </c>
      <c r="D446" s="161" t="s">
        <v>173</v>
      </c>
      <c r="E446" s="162" t="s">
        <v>1349</v>
      </c>
      <c r="F446" s="163" t="s">
        <v>1350</v>
      </c>
      <c r="G446" s="164" t="s">
        <v>257</v>
      </c>
      <c r="H446" s="165">
        <v>53.4</v>
      </c>
      <c r="I446" s="166">
        <v>74</v>
      </c>
      <c r="J446" s="166">
        <f>ROUND(I446*H446,2)</f>
        <v>3951.6</v>
      </c>
      <c r="K446" s="163" t="s">
        <v>177</v>
      </c>
      <c r="L446" s="39"/>
      <c r="M446" s="167" t="s">
        <v>5</v>
      </c>
      <c r="N446" s="168" t="s">
        <v>50</v>
      </c>
      <c r="O446" s="169">
        <v>0.21</v>
      </c>
      <c r="P446" s="169">
        <f>O446*H446</f>
        <v>11.213999999999999</v>
      </c>
      <c r="Q446" s="169">
        <v>0</v>
      </c>
      <c r="R446" s="169">
        <f>Q446*H446</f>
        <v>0</v>
      </c>
      <c r="S446" s="169">
        <v>0</v>
      </c>
      <c r="T446" s="170">
        <f>S446*H446</f>
        <v>0</v>
      </c>
      <c r="AR446" s="24" t="s">
        <v>230</v>
      </c>
      <c r="AT446" s="24" t="s">
        <v>173</v>
      </c>
      <c r="AU446" s="24" t="s">
        <v>90</v>
      </c>
      <c r="AY446" s="24" t="s">
        <v>170</v>
      </c>
      <c r="BE446" s="171">
        <f>IF(N446="základní",J446,0)</f>
        <v>3951.6</v>
      </c>
      <c r="BF446" s="171">
        <f>IF(N446="snížená",J446,0)</f>
        <v>0</v>
      </c>
      <c r="BG446" s="171">
        <f>IF(N446="zákl. přenesená",J446,0)</f>
        <v>0</v>
      </c>
      <c r="BH446" s="171">
        <f>IF(N446="sníž. přenesená",J446,0)</f>
        <v>0</v>
      </c>
      <c r="BI446" s="171">
        <f>IF(N446="nulová",J446,0)</f>
        <v>0</v>
      </c>
      <c r="BJ446" s="24" t="s">
        <v>87</v>
      </c>
      <c r="BK446" s="171">
        <f>ROUND(I446*H446,2)</f>
        <v>3951.6</v>
      </c>
      <c r="BL446" s="24" t="s">
        <v>230</v>
      </c>
      <c r="BM446" s="24" t="s">
        <v>1351</v>
      </c>
    </row>
    <row r="447" spans="2:65" s="12" customFormat="1" ht="13.5">
      <c r="B447" s="172"/>
      <c r="D447" s="173" t="s">
        <v>180</v>
      </c>
      <c r="E447" s="174" t="s">
        <v>5</v>
      </c>
      <c r="F447" s="175" t="s">
        <v>1352</v>
      </c>
      <c r="H447" s="176">
        <v>17.25</v>
      </c>
      <c r="L447" s="172"/>
      <c r="M447" s="177"/>
      <c r="N447" s="178"/>
      <c r="O447" s="178"/>
      <c r="P447" s="178"/>
      <c r="Q447" s="178"/>
      <c r="R447" s="178"/>
      <c r="S447" s="178"/>
      <c r="T447" s="179"/>
      <c r="AT447" s="174" t="s">
        <v>180</v>
      </c>
      <c r="AU447" s="174" t="s">
        <v>90</v>
      </c>
      <c r="AV447" s="12" t="s">
        <v>90</v>
      </c>
      <c r="AW447" s="12" t="s">
        <v>42</v>
      </c>
      <c r="AX447" s="12" t="s">
        <v>79</v>
      </c>
      <c r="AY447" s="174" t="s">
        <v>170</v>
      </c>
    </row>
    <row r="448" spans="2:65" s="12" customFormat="1" ht="13.5">
      <c r="B448" s="172"/>
      <c r="D448" s="173" t="s">
        <v>180</v>
      </c>
      <c r="E448" s="174" t="s">
        <v>5</v>
      </c>
      <c r="F448" s="175" t="s">
        <v>1353</v>
      </c>
      <c r="H448" s="176">
        <v>9</v>
      </c>
      <c r="L448" s="172"/>
      <c r="M448" s="177"/>
      <c r="N448" s="178"/>
      <c r="O448" s="178"/>
      <c r="P448" s="178"/>
      <c r="Q448" s="178"/>
      <c r="R448" s="178"/>
      <c r="S448" s="178"/>
      <c r="T448" s="179"/>
      <c r="AT448" s="174" t="s">
        <v>180</v>
      </c>
      <c r="AU448" s="174" t="s">
        <v>90</v>
      </c>
      <c r="AV448" s="12" t="s">
        <v>90</v>
      </c>
      <c r="AW448" s="12" t="s">
        <v>42</v>
      </c>
      <c r="AX448" s="12" t="s">
        <v>79</v>
      </c>
      <c r="AY448" s="174" t="s">
        <v>170</v>
      </c>
    </row>
    <row r="449" spans="2:65" s="12" customFormat="1" ht="13.5">
      <c r="B449" s="172"/>
      <c r="D449" s="173" t="s">
        <v>180</v>
      </c>
      <c r="E449" s="174" t="s">
        <v>5</v>
      </c>
      <c r="F449" s="175" t="s">
        <v>1354</v>
      </c>
      <c r="H449" s="176">
        <v>27.15</v>
      </c>
      <c r="L449" s="172"/>
      <c r="M449" s="177"/>
      <c r="N449" s="178"/>
      <c r="O449" s="178"/>
      <c r="P449" s="178"/>
      <c r="Q449" s="178"/>
      <c r="R449" s="178"/>
      <c r="S449" s="178"/>
      <c r="T449" s="179"/>
      <c r="AT449" s="174" t="s">
        <v>180</v>
      </c>
      <c r="AU449" s="174" t="s">
        <v>90</v>
      </c>
      <c r="AV449" s="12" t="s">
        <v>90</v>
      </c>
      <c r="AW449" s="12" t="s">
        <v>42</v>
      </c>
      <c r="AX449" s="12" t="s">
        <v>79</v>
      </c>
      <c r="AY449" s="174" t="s">
        <v>170</v>
      </c>
    </row>
    <row r="450" spans="2:65" s="13" customFormat="1" ht="13.5">
      <c r="B450" s="186"/>
      <c r="D450" s="173" t="s">
        <v>180</v>
      </c>
      <c r="E450" s="187" t="s">
        <v>5</v>
      </c>
      <c r="F450" s="188" t="s">
        <v>269</v>
      </c>
      <c r="H450" s="189">
        <v>53.4</v>
      </c>
      <c r="L450" s="186"/>
      <c r="M450" s="190"/>
      <c r="N450" s="191"/>
      <c r="O450" s="191"/>
      <c r="P450" s="191"/>
      <c r="Q450" s="191"/>
      <c r="R450" s="191"/>
      <c r="S450" s="191"/>
      <c r="T450" s="192"/>
      <c r="AT450" s="187" t="s">
        <v>180</v>
      </c>
      <c r="AU450" s="187" t="s">
        <v>90</v>
      </c>
      <c r="AV450" s="13" t="s">
        <v>190</v>
      </c>
      <c r="AW450" s="13" t="s">
        <v>42</v>
      </c>
      <c r="AX450" s="13" t="s">
        <v>87</v>
      </c>
      <c r="AY450" s="187" t="s">
        <v>170</v>
      </c>
    </row>
    <row r="451" spans="2:65" s="1" customFormat="1" ht="16.5" customHeight="1">
      <c r="B451" s="160"/>
      <c r="C451" s="193" t="s">
        <v>1355</v>
      </c>
      <c r="D451" s="193" t="s">
        <v>452</v>
      </c>
      <c r="E451" s="194" t="s">
        <v>1356</v>
      </c>
      <c r="F451" s="195" t="s">
        <v>1357</v>
      </c>
      <c r="G451" s="196" t="s">
        <v>469</v>
      </c>
      <c r="H451" s="197">
        <v>480.6</v>
      </c>
      <c r="I451" s="198">
        <v>90</v>
      </c>
      <c r="J451" s="198">
        <f>ROUND(I451*H451,2)</f>
        <v>43254</v>
      </c>
      <c r="K451" s="195" t="s">
        <v>177</v>
      </c>
      <c r="L451" s="199"/>
      <c r="M451" s="200" t="s">
        <v>5</v>
      </c>
      <c r="N451" s="201" t="s">
        <v>50</v>
      </c>
      <c r="O451" s="169">
        <v>0</v>
      </c>
      <c r="P451" s="169">
        <f>O451*H451</f>
        <v>0</v>
      </c>
      <c r="Q451" s="169">
        <v>1E-3</v>
      </c>
      <c r="R451" s="169">
        <f>Q451*H451</f>
        <v>0.48060000000000003</v>
      </c>
      <c r="S451" s="169">
        <v>0</v>
      </c>
      <c r="T451" s="170">
        <f>S451*H451</f>
        <v>0</v>
      </c>
      <c r="AR451" s="24" t="s">
        <v>425</v>
      </c>
      <c r="AT451" s="24" t="s">
        <v>452</v>
      </c>
      <c r="AU451" s="24" t="s">
        <v>90</v>
      </c>
      <c r="AY451" s="24" t="s">
        <v>170</v>
      </c>
      <c r="BE451" s="171">
        <f>IF(N451="základní",J451,0)</f>
        <v>43254</v>
      </c>
      <c r="BF451" s="171">
        <f>IF(N451="snížená",J451,0)</f>
        <v>0</v>
      </c>
      <c r="BG451" s="171">
        <f>IF(N451="zákl. přenesená",J451,0)</f>
        <v>0</v>
      </c>
      <c r="BH451" s="171">
        <f>IF(N451="sníž. přenesená",J451,0)</f>
        <v>0</v>
      </c>
      <c r="BI451" s="171">
        <f>IF(N451="nulová",J451,0)</f>
        <v>0</v>
      </c>
      <c r="BJ451" s="24" t="s">
        <v>87</v>
      </c>
      <c r="BK451" s="171">
        <f>ROUND(I451*H451,2)</f>
        <v>43254</v>
      </c>
      <c r="BL451" s="24" t="s">
        <v>230</v>
      </c>
      <c r="BM451" s="24" t="s">
        <v>1358</v>
      </c>
    </row>
    <row r="452" spans="2:65" s="12" customFormat="1" ht="13.5">
      <c r="B452" s="172"/>
      <c r="D452" s="173" t="s">
        <v>180</v>
      </c>
      <c r="E452" s="174" t="s">
        <v>5</v>
      </c>
      <c r="F452" s="175" t="s">
        <v>1359</v>
      </c>
      <c r="H452" s="176">
        <v>480.6</v>
      </c>
      <c r="L452" s="172"/>
      <c r="M452" s="177"/>
      <c r="N452" s="178"/>
      <c r="O452" s="178"/>
      <c r="P452" s="178"/>
      <c r="Q452" s="178"/>
      <c r="R452" s="178"/>
      <c r="S452" s="178"/>
      <c r="T452" s="179"/>
      <c r="AT452" s="174" t="s">
        <v>180</v>
      </c>
      <c r="AU452" s="174" t="s">
        <v>90</v>
      </c>
      <c r="AV452" s="12" t="s">
        <v>90</v>
      </c>
      <c r="AW452" s="12" t="s">
        <v>42</v>
      </c>
      <c r="AX452" s="12" t="s">
        <v>87</v>
      </c>
      <c r="AY452" s="174" t="s">
        <v>170</v>
      </c>
    </row>
    <row r="453" spans="2:65" s="1" customFormat="1" ht="38.25" customHeight="1">
      <c r="B453" s="160"/>
      <c r="C453" s="161" t="s">
        <v>1360</v>
      </c>
      <c r="D453" s="161" t="s">
        <v>173</v>
      </c>
      <c r="E453" s="162" t="s">
        <v>1361</v>
      </c>
      <c r="F453" s="163" t="s">
        <v>1362</v>
      </c>
      <c r="G453" s="164" t="s">
        <v>257</v>
      </c>
      <c r="H453" s="165">
        <v>196.41</v>
      </c>
      <c r="I453" s="166">
        <v>93.6</v>
      </c>
      <c r="J453" s="166">
        <f>ROUND(I453*H453,2)</f>
        <v>18383.98</v>
      </c>
      <c r="K453" s="163" t="s">
        <v>177</v>
      </c>
      <c r="L453" s="39"/>
      <c r="M453" s="167" t="s">
        <v>5</v>
      </c>
      <c r="N453" s="168" t="s">
        <v>50</v>
      </c>
      <c r="O453" s="169">
        <v>0.27</v>
      </c>
      <c r="P453" s="169">
        <f>O453*H453</f>
        <v>53.030700000000003</v>
      </c>
      <c r="Q453" s="169">
        <v>0</v>
      </c>
      <c r="R453" s="169">
        <f>Q453*H453</f>
        <v>0</v>
      </c>
      <c r="S453" s="169">
        <v>0</v>
      </c>
      <c r="T453" s="170">
        <f>S453*H453</f>
        <v>0</v>
      </c>
      <c r="AR453" s="24" t="s">
        <v>230</v>
      </c>
      <c r="AT453" s="24" t="s">
        <v>173</v>
      </c>
      <c r="AU453" s="24" t="s">
        <v>90</v>
      </c>
      <c r="AY453" s="24" t="s">
        <v>170</v>
      </c>
      <c r="BE453" s="171">
        <f>IF(N453="základní",J453,0)</f>
        <v>18383.98</v>
      </c>
      <c r="BF453" s="171">
        <f>IF(N453="snížená",J453,0)</f>
        <v>0</v>
      </c>
      <c r="BG453" s="171">
        <f>IF(N453="zákl. přenesená",J453,0)</f>
        <v>0</v>
      </c>
      <c r="BH453" s="171">
        <f>IF(N453="sníž. přenesená",J453,0)</f>
        <v>0</v>
      </c>
      <c r="BI453" s="171">
        <f>IF(N453="nulová",J453,0)</f>
        <v>0</v>
      </c>
      <c r="BJ453" s="24" t="s">
        <v>87</v>
      </c>
      <c r="BK453" s="171">
        <f>ROUND(I453*H453,2)</f>
        <v>18383.98</v>
      </c>
      <c r="BL453" s="24" t="s">
        <v>230</v>
      </c>
      <c r="BM453" s="24" t="s">
        <v>1363</v>
      </c>
    </row>
    <row r="454" spans="2:65" s="12" customFormat="1" ht="13.5">
      <c r="B454" s="172"/>
      <c r="D454" s="173" t="s">
        <v>180</v>
      </c>
      <c r="E454" s="174" t="s">
        <v>5</v>
      </c>
      <c r="F454" s="175" t="s">
        <v>1364</v>
      </c>
      <c r="H454" s="176">
        <v>64.75</v>
      </c>
      <c r="L454" s="172"/>
      <c r="M454" s="177"/>
      <c r="N454" s="178"/>
      <c r="O454" s="178"/>
      <c r="P454" s="178"/>
      <c r="Q454" s="178"/>
      <c r="R454" s="178"/>
      <c r="S454" s="178"/>
      <c r="T454" s="179"/>
      <c r="AT454" s="174" t="s">
        <v>180</v>
      </c>
      <c r="AU454" s="174" t="s">
        <v>90</v>
      </c>
      <c r="AV454" s="12" t="s">
        <v>90</v>
      </c>
      <c r="AW454" s="12" t="s">
        <v>42</v>
      </c>
      <c r="AX454" s="12" t="s">
        <v>79</v>
      </c>
      <c r="AY454" s="174" t="s">
        <v>170</v>
      </c>
    </row>
    <row r="455" spans="2:65" s="12" customFormat="1" ht="13.5">
      <c r="B455" s="172"/>
      <c r="D455" s="173" t="s">
        <v>180</v>
      </c>
      <c r="E455" s="174" t="s">
        <v>5</v>
      </c>
      <c r="F455" s="175" t="s">
        <v>1365</v>
      </c>
      <c r="H455" s="176">
        <v>50.4</v>
      </c>
      <c r="L455" s="172"/>
      <c r="M455" s="177"/>
      <c r="N455" s="178"/>
      <c r="O455" s="178"/>
      <c r="P455" s="178"/>
      <c r="Q455" s="178"/>
      <c r="R455" s="178"/>
      <c r="S455" s="178"/>
      <c r="T455" s="179"/>
      <c r="AT455" s="174" t="s">
        <v>180</v>
      </c>
      <c r="AU455" s="174" t="s">
        <v>90</v>
      </c>
      <c r="AV455" s="12" t="s">
        <v>90</v>
      </c>
      <c r="AW455" s="12" t="s">
        <v>42</v>
      </c>
      <c r="AX455" s="12" t="s">
        <v>79</v>
      </c>
      <c r="AY455" s="174" t="s">
        <v>170</v>
      </c>
    </row>
    <row r="456" spans="2:65" s="12" customFormat="1" ht="13.5">
      <c r="B456" s="172"/>
      <c r="D456" s="173" t="s">
        <v>180</v>
      </c>
      <c r="E456" s="174" t="s">
        <v>5</v>
      </c>
      <c r="F456" s="175" t="s">
        <v>1366</v>
      </c>
      <c r="H456" s="176">
        <v>1.08</v>
      </c>
      <c r="L456" s="172"/>
      <c r="M456" s="177"/>
      <c r="N456" s="178"/>
      <c r="O456" s="178"/>
      <c r="P456" s="178"/>
      <c r="Q456" s="178"/>
      <c r="R456" s="178"/>
      <c r="S456" s="178"/>
      <c r="T456" s="179"/>
      <c r="AT456" s="174" t="s">
        <v>180</v>
      </c>
      <c r="AU456" s="174" t="s">
        <v>90</v>
      </c>
      <c r="AV456" s="12" t="s">
        <v>90</v>
      </c>
      <c r="AW456" s="12" t="s">
        <v>42</v>
      </c>
      <c r="AX456" s="12" t="s">
        <v>79</v>
      </c>
      <c r="AY456" s="174" t="s">
        <v>170</v>
      </c>
    </row>
    <row r="457" spans="2:65" s="12" customFormat="1" ht="13.5">
      <c r="B457" s="172"/>
      <c r="D457" s="173" t="s">
        <v>180</v>
      </c>
      <c r="E457" s="174" t="s">
        <v>5</v>
      </c>
      <c r="F457" s="175" t="s">
        <v>1367</v>
      </c>
      <c r="H457" s="176">
        <v>80.180000000000007</v>
      </c>
      <c r="L457" s="172"/>
      <c r="M457" s="177"/>
      <c r="N457" s="178"/>
      <c r="O457" s="178"/>
      <c r="P457" s="178"/>
      <c r="Q457" s="178"/>
      <c r="R457" s="178"/>
      <c r="S457" s="178"/>
      <c r="T457" s="179"/>
      <c r="AT457" s="174" t="s">
        <v>180</v>
      </c>
      <c r="AU457" s="174" t="s">
        <v>90</v>
      </c>
      <c r="AV457" s="12" t="s">
        <v>90</v>
      </c>
      <c r="AW457" s="12" t="s">
        <v>42</v>
      </c>
      <c r="AX457" s="12" t="s">
        <v>79</v>
      </c>
      <c r="AY457" s="174" t="s">
        <v>170</v>
      </c>
    </row>
    <row r="458" spans="2:65" s="13" customFormat="1" ht="13.5">
      <c r="B458" s="186"/>
      <c r="D458" s="173" t="s">
        <v>180</v>
      </c>
      <c r="E458" s="187" t="s">
        <v>5</v>
      </c>
      <c r="F458" s="188" t="s">
        <v>269</v>
      </c>
      <c r="H458" s="189">
        <v>196.41</v>
      </c>
      <c r="L458" s="186"/>
      <c r="M458" s="190"/>
      <c r="N458" s="191"/>
      <c r="O458" s="191"/>
      <c r="P458" s="191"/>
      <c r="Q458" s="191"/>
      <c r="R458" s="191"/>
      <c r="S458" s="191"/>
      <c r="T458" s="192"/>
      <c r="AT458" s="187" t="s">
        <v>180</v>
      </c>
      <c r="AU458" s="187" t="s">
        <v>90</v>
      </c>
      <c r="AV458" s="13" t="s">
        <v>190</v>
      </c>
      <c r="AW458" s="13" t="s">
        <v>42</v>
      </c>
      <c r="AX458" s="13" t="s">
        <v>87</v>
      </c>
      <c r="AY458" s="187" t="s">
        <v>170</v>
      </c>
    </row>
    <row r="459" spans="2:65" s="1" customFormat="1" ht="16.5" customHeight="1">
      <c r="B459" s="160"/>
      <c r="C459" s="193" t="s">
        <v>1368</v>
      </c>
      <c r="D459" s="193" t="s">
        <v>452</v>
      </c>
      <c r="E459" s="194" t="s">
        <v>1356</v>
      </c>
      <c r="F459" s="195" t="s">
        <v>1357</v>
      </c>
      <c r="G459" s="196" t="s">
        <v>469</v>
      </c>
      <c r="H459" s="197">
        <v>1767.69</v>
      </c>
      <c r="I459" s="198">
        <v>90</v>
      </c>
      <c r="J459" s="198">
        <f>ROUND(I459*H459,2)</f>
        <v>159092.1</v>
      </c>
      <c r="K459" s="195" t="s">
        <v>177</v>
      </c>
      <c r="L459" s="199"/>
      <c r="M459" s="200" t="s">
        <v>5</v>
      </c>
      <c r="N459" s="201" t="s">
        <v>50</v>
      </c>
      <c r="O459" s="169">
        <v>0</v>
      </c>
      <c r="P459" s="169">
        <f>O459*H459</f>
        <v>0</v>
      </c>
      <c r="Q459" s="169">
        <v>1E-3</v>
      </c>
      <c r="R459" s="169">
        <f>Q459*H459</f>
        <v>1.76769</v>
      </c>
      <c r="S459" s="169">
        <v>0</v>
      </c>
      <c r="T459" s="170">
        <f>S459*H459</f>
        <v>0</v>
      </c>
      <c r="AR459" s="24" t="s">
        <v>425</v>
      </c>
      <c r="AT459" s="24" t="s">
        <v>452</v>
      </c>
      <c r="AU459" s="24" t="s">
        <v>90</v>
      </c>
      <c r="AY459" s="24" t="s">
        <v>170</v>
      </c>
      <c r="BE459" s="171">
        <f>IF(N459="základní",J459,0)</f>
        <v>159092.1</v>
      </c>
      <c r="BF459" s="171">
        <f>IF(N459="snížená",J459,0)</f>
        <v>0</v>
      </c>
      <c r="BG459" s="171">
        <f>IF(N459="zákl. přenesená",J459,0)</f>
        <v>0</v>
      </c>
      <c r="BH459" s="171">
        <f>IF(N459="sníž. přenesená",J459,0)</f>
        <v>0</v>
      </c>
      <c r="BI459" s="171">
        <f>IF(N459="nulová",J459,0)</f>
        <v>0</v>
      </c>
      <c r="BJ459" s="24" t="s">
        <v>87</v>
      </c>
      <c r="BK459" s="171">
        <f>ROUND(I459*H459,2)</f>
        <v>159092.1</v>
      </c>
      <c r="BL459" s="24" t="s">
        <v>230</v>
      </c>
      <c r="BM459" s="24" t="s">
        <v>1369</v>
      </c>
    </row>
    <row r="460" spans="2:65" s="12" customFormat="1" ht="13.5">
      <c r="B460" s="172"/>
      <c r="D460" s="173" t="s">
        <v>180</v>
      </c>
      <c r="E460" s="174" t="s">
        <v>5</v>
      </c>
      <c r="F460" s="175" t="s">
        <v>1370</v>
      </c>
      <c r="H460" s="176">
        <v>1767.69</v>
      </c>
      <c r="L460" s="172"/>
      <c r="M460" s="177"/>
      <c r="N460" s="178"/>
      <c r="O460" s="178"/>
      <c r="P460" s="178"/>
      <c r="Q460" s="178"/>
      <c r="R460" s="178"/>
      <c r="S460" s="178"/>
      <c r="T460" s="179"/>
      <c r="AT460" s="174" t="s">
        <v>180</v>
      </c>
      <c r="AU460" s="174" t="s">
        <v>90</v>
      </c>
      <c r="AV460" s="12" t="s">
        <v>90</v>
      </c>
      <c r="AW460" s="12" t="s">
        <v>42</v>
      </c>
      <c r="AX460" s="12" t="s">
        <v>87</v>
      </c>
      <c r="AY460" s="174" t="s">
        <v>170</v>
      </c>
    </row>
    <row r="461" spans="2:65" s="1" customFormat="1" ht="25.5" customHeight="1">
      <c r="B461" s="160"/>
      <c r="C461" s="161" t="s">
        <v>1371</v>
      </c>
      <c r="D461" s="161" t="s">
        <v>173</v>
      </c>
      <c r="E461" s="162" t="s">
        <v>1372</v>
      </c>
      <c r="F461" s="163" t="s">
        <v>1373</v>
      </c>
      <c r="G461" s="164" t="s">
        <v>257</v>
      </c>
      <c r="H461" s="165">
        <v>123.291</v>
      </c>
      <c r="I461" s="166">
        <v>76.099999999999994</v>
      </c>
      <c r="J461" s="166">
        <f>ROUND(I461*H461,2)</f>
        <v>9382.4500000000007</v>
      </c>
      <c r="K461" s="163" t="s">
        <v>177</v>
      </c>
      <c r="L461" s="39"/>
      <c r="M461" s="167" t="s">
        <v>5</v>
      </c>
      <c r="N461" s="168" t="s">
        <v>50</v>
      </c>
      <c r="O461" s="169">
        <v>0.19600000000000001</v>
      </c>
      <c r="P461" s="169">
        <f>O461*H461</f>
        <v>24.165036000000001</v>
      </c>
      <c r="Q461" s="169">
        <v>0</v>
      </c>
      <c r="R461" s="169">
        <f>Q461*H461</f>
        <v>0</v>
      </c>
      <c r="S461" s="169">
        <v>0</v>
      </c>
      <c r="T461" s="170">
        <f>S461*H461</f>
        <v>0</v>
      </c>
      <c r="AR461" s="24" t="s">
        <v>230</v>
      </c>
      <c r="AT461" s="24" t="s">
        <v>173</v>
      </c>
      <c r="AU461" s="24" t="s">
        <v>90</v>
      </c>
      <c r="AY461" s="24" t="s">
        <v>170</v>
      </c>
      <c r="BE461" s="171">
        <f>IF(N461="základní",J461,0)</f>
        <v>9382.4500000000007</v>
      </c>
      <c r="BF461" s="171">
        <f>IF(N461="snížená",J461,0)</f>
        <v>0</v>
      </c>
      <c r="BG461" s="171">
        <f>IF(N461="zákl. přenesená",J461,0)</f>
        <v>0</v>
      </c>
      <c r="BH461" s="171">
        <f>IF(N461="sníž. přenesená",J461,0)</f>
        <v>0</v>
      </c>
      <c r="BI461" s="171">
        <f>IF(N461="nulová",J461,0)</f>
        <v>0</v>
      </c>
      <c r="BJ461" s="24" t="s">
        <v>87</v>
      </c>
      <c r="BK461" s="171">
        <f>ROUND(I461*H461,2)</f>
        <v>9382.4500000000007</v>
      </c>
      <c r="BL461" s="24" t="s">
        <v>230</v>
      </c>
      <c r="BM461" s="24" t="s">
        <v>1374</v>
      </c>
    </row>
    <row r="462" spans="2:65" s="12" customFormat="1" ht="13.5">
      <c r="B462" s="172"/>
      <c r="D462" s="173" t="s">
        <v>180</v>
      </c>
      <c r="E462" s="174" t="s">
        <v>5</v>
      </c>
      <c r="F462" s="175" t="s">
        <v>1327</v>
      </c>
      <c r="H462" s="176">
        <v>123.291</v>
      </c>
      <c r="L462" s="172"/>
      <c r="M462" s="177"/>
      <c r="N462" s="178"/>
      <c r="O462" s="178"/>
      <c r="P462" s="178"/>
      <c r="Q462" s="178"/>
      <c r="R462" s="178"/>
      <c r="S462" s="178"/>
      <c r="T462" s="179"/>
      <c r="AT462" s="174" t="s">
        <v>180</v>
      </c>
      <c r="AU462" s="174" t="s">
        <v>90</v>
      </c>
      <c r="AV462" s="12" t="s">
        <v>90</v>
      </c>
      <c r="AW462" s="12" t="s">
        <v>42</v>
      </c>
      <c r="AX462" s="12" t="s">
        <v>79</v>
      </c>
      <c r="AY462" s="174" t="s">
        <v>170</v>
      </c>
    </row>
    <row r="463" spans="2:65" s="13" customFormat="1" ht="13.5">
      <c r="B463" s="186"/>
      <c r="D463" s="173" t="s">
        <v>180</v>
      </c>
      <c r="E463" s="187" t="s">
        <v>5</v>
      </c>
      <c r="F463" s="188" t="s">
        <v>269</v>
      </c>
      <c r="H463" s="189">
        <v>123.291</v>
      </c>
      <c r="L463" s="186"/>
      <c r="M463" s="190"/>
      <c r="N463" s="191"/>
      <c r="O463" s="191"/>
      <c r="P463" s="191"/>
      <c r="Q463" s="191"/>
      <c r="R463" s="191"/>
      <c r="S463" s="191"/>
      <c r="T463" s="192"/>
      <c r="AT463" s="187" t="s">
        <v>180</v>
      </c>
      <c r="AU463" s="187" t="s">
        <v>90</v>
      </c>
      <c r="AV463" s="13" t="s">
        <v>190</v>
      </c>
      <c r="AW463" s="13" t="s">
        <v>42</v>
      </c>
      <c r="AX463" s="13" t="s">
        <v>87</v>
      </c>
      <c r="AY463" s="187" t="s">
        <v>170</v>
      </c>
    </row>
    <row r="464" spans="2:65" s="1" customFormat="1" ht="16.5" customHeight="1">
      <c r="B464" s="160"/>
      <c r="C464" s="193" t="s">
        <v>1375</v>
      </c>
      <c r="D464" s="193" t="s">
        <v>452</v>
      </c>
      <c r="E464" s="194" t="s">
        <v>1376</v>
      </c>
      <c r="F464" s="195" t="s">
        <v>1377</v>
      </c>
      <c r="G464" s="196" t="s">
        <v>257</v>
      </c>
      <c r="H464" s="197">
        <v>129.45599999999999</v>
      </c>
      <c r="I464" s="198">
        <v>30.2</v>
      </c>
      <c r="J464" s="198">
        <f>ROUND(I464*H464,2)</f>
        <v>3909.57</v>
      </c>
      <c r="K464" s="195" t="s">
        <v>177</v>
      </c>
      <c r="L464" s="199"/>
      <c r="M464" s="200" t="s">
        <v>5</v>
      </c>
      <c r="N464" s="201" t="s">
        <v>50</v>
      </c>
      <c r="O464" s="169">
        <v>0</v>
      </c>
      <c r="P464" s="169">
        <f>O464*H464</f>
        <v>0</v>
      </c>
      <c r="Q464" s="169">
        <v>4.0000000000000002E-4</v>
      </c>
      <c r="R464" s="169">
        <f>Q464*H464</f>
        <v>5.1782399999999999E-2</v>
      </c>
      <c r="S464" s="169">
        <v>0</v>
      </c>
      <c r="T464" s="170">
        <f>S464*H464</f>
        <v>0</v>
      </c>
      <c r="AR464" s="24" t="s">
        <v>425</v>
      </c>
      <c r="AT464" s="24" t="s">
        <v>452</v>
      </c>
      <c r="AU464" s="24" t="s">
        <v>90</v>
      </c>
      <c r="AY464" s="24" t="s">
        <v>170</v>
      </c>
      <c r="BE464" s="171">
        <f>IF(N464="základní",J464,0)</f>
        <v>3909.57</v>
      </c>
      <c r="BF464" s="171">
        <f>IF(N464="snížená",J464,0)</f>
        <v>0</v>
      </c>
      <c r="BG464" s="171">
        <f>IF(N464="zákl. přenesená",J464,0)</f>
        <v>0</v>
      </c>
      <c r="BH464" s="171">
        <f>IF(N464="sníž. přenesená",J464,0)</f>
        <v>0</v>
      </c>
      <c r="BI464" s="171">
        <f>IF(N464="nulová",J464,0)</f>
        <v>0</v>
      </c>
      <c r="BJ464" s="24" t="s">
        <v>87</v>
      </c>
      <c r="BK464" s="171">
        <f>ROUND(I464*H464,2)</f>
        <v>3909.57</v>
      </c>
      <c r="BL464" s="24" t="s">
        <v>230</v>
      </c>
      <c r="BM464" s="24" t="s">
        <v>1378</v>
      </c>
    </row>
    <row r="465" spans="2:65" s="12" customFormat="1" ht="13.5">
      <c r="B465" s="172"/>
      <c r="D465" s="173" t="s">
        <v>180</v>
      </c>
      <c r="E465" s="174" t="s">
        <v>5</v>
      </c>
      <c r="F465" s="175" t="s">
        <v>1379</v>
      </c>
      <c r="H465" s="176">
        <v>129.45599999999999</v>
      </c>
      <c r="L465" s="172"/>
      <c r="M465" s="177"/>
      <c r="N465" s="178"/>
      <c r="O465" s="178"/>
      <c r="P465" s="178"/>
      <c r="Q465" s="178"/>
      <c r="R465" s="178"/>
      <c r="S465" s="178"/>
      <c r="T465" s="179"/>
      <c r="AT465" s="174" t="s">
        <v>180</v>
      </c>
      <c r="AU465" s="174" t="s">
        <v>90</v>
      </c>
      <c r="AV465" s="12" t="s">
        <v>90</v>
      </c>
      <c r="AW465" s="12" t="s">
        <v>42</v>
      </c>
      <c r="AX465" s="12" t="s">
        <v>87</v>
      </c>
      <c r="AY465" s="174" t="s">
        <v>170</v>
      </c>
    </row>
    <row r="466" spans="2:65" s="1" customFormat="1" ht="38.25" customHeight="1">
      <c r="B466" s="160"/>
      <c r="C466" s="161" t="s">
        <v>1380</v>
      </c>
      <c r="D466" s="161" t="s">
        <v>173</v>
      </c>
      <c r="E466" s="162" t="s">
        <v>1381</v>
      </c>
      <c r="F466" s="163" t="s">
        <v>1382</v>
      </c>
      <c r="G466" s="164" t="s">
        <v>422</v>
      </c>
      <c r="H466" s="165">
        <v>3.6190000000000002</v>
      </c>
      <c r="I466" s="166">
        <v>880</v>
      </c>
      <c r="J466" s="166">
        <f>ROUND(I466*H466,2)</f>
        <v>3184.72</v>
      </c>
      <c r="K466" s="163" t="s">
        <v>177</v>
      </c>
      <c r="L466" s="39"/>
      <c r="M466" s="167" t="s">
        <v>5</v>
      </c>
      <c r="N466" s="168" t="s">
        <v>50</v>
      </c>
      <c r="O466" s="169">
        <v>1.5669999999999999</v>
      </c>
      <c r="P466" s="169">
        <f>O466*H466</f>
        <v>5.670973</v>
      </c>
      <c r="Q466" s="169">
        <v>0</v>
      </c>
      <c r="R466" s="169">
        <f>Q466*H466</f>
        <v>0</v>
      </c>
      <c r="S466" s="169">
        <v>0</v>
      </c>
      <c r="T466" s="170">
        <f>S466*H466</f>
        <v>0</v>
      </c>
      <c r="AR466" s="24" t="s">
        <v>230</v>
      </c>
      <c r="AT466" s="24" t="s">
        <v>173</v>
      </c>
      <c r="AU466" s="24" t="s">
        <v>90</v>
      </c>
      <c r="AY466" s="24" t="s">
        <v>170</v>
      </c>
      <c r="BE466" s="171">
        <f>IF(N466="základní",J466,0)</f>
        <v>3184.72</v>
      </c>
      <c r="BF466" s="171">
        <f>IF(N466="snížená",J466,0)</f>
        <v>0</v>
      </c>
      <c r="BG466" s="171">
        <f>IF(N466="zákl. přenesená",J466,0)</f>
        <v>0</v>
      </c>
      <c r="BH466" s="171">
        <f>IF(N466="sníž. přenesená",J466,0)</f>
        <v>0</v>
      </c>
      <c r="BI466" s="171">
        <f>IF(N466="nulová",J466,0)</f>
        <v>0</v>
      </c>
      <c r="BJ466" s="24" t="s">
        <v>87</v>
      </c>
      <c r="BK466" s="171">
        <f>ROUND(I466*H466,2)</f>
        <v>3184.72</v>
      </c>
      <c r="BL466" s="24" t="s">
        <v>230</v>
      </c>
      <c r="BM466" s="24" t="s">
        <v>1383</v>
      </c>
    </row>
    <row r="467" spans="2:65" s="11" customFormat="1" ht="29.85" customHeight="1">
      <c r="B467" s="148"/>
      <c r="D467" s="149" t="s">
        <v>78</v>
      </c>
      <c r="E467" s="158" t="s">
        <v>1384</v>
      </c>
      <c r="F467" s="158" t="s">
        <v>1385</v>
      </c>
      <c r="J467" s="159">
        <f>BK467</f>
        <v>84485.31</v>
      </c>
      <c r="L467" s="148"/>
      <c r="M467" s="152"/>
      <c r="N467" s="153"/>
      <c r="O467" s="153"/>
      <c r="P467" s="154">
        <f>SUM(P468:P484)</f>
        <v>10.443416999999998</v>
      </c>
      <c r="Q467" s="153"/>
      <c r="R467" s="154">
        <f>SUM(R468:R484)</f>
        <v>0.33656855000000002</v>
      </c>
      <c r="S467" s="153"/>
      <c r="T467" s="155">
        <f>SUM(T468:T484)</f>
        <v>0</v>
      </c>
      <c r="AR467" s="149" t="s">
        <v>90</v>
      </c>
      <c r="AT467" s="156" t="s">
        <v>78</v>
      </c>
      <c r="AU467" s="156" t="s">
        <v>87</v>
      </c>
      <c r="AY467" s="149" t="s">
        <v>170</v>
      </c>
      <c r="BK467" s="157">
        <f>SUM(BK468:BK484)</f>
        <v>84485.31</v>
      </c>
    </row>
    <row r="468" spans="2:65" s="1" customFormat="1" ht="25.5" customHeight="1">
      <c r="B468" s="160"/>
      <c r="C468" s="161" t="s">
        <v>1386</v>
      </c>
      <c r="D468" s="161" t="s">
        <v>173</v>
      </c>
      <c r="E468" s="162" t="s">
        <v>1387</v>
      </c>
      <c r="F468" s="163" t="s">
        <v>1388</v>
      </c>
      <c r="G468" s="164" t="s">
        <v>257</v>
      </c>
      <c r="H468" s="165">
        <v>5.0999999999999996</v>
      </c>
      <c r="I468" s="166">
        <v>28.3</v>
      </c>
      <c r="J468" s="166">
        <f>ROUND(I468*H468,2)</f>
        <v>144.33000000000001</v>
      </c>
      <c r="K468" s="163" t="s">
        <v>177</v>
      </c>
      <c r="L468" s="39"/>
      <c r="M468" s="167" t="s">
        <v>5</v>
      </c>
      <c r="N468" s="168" t="s">
        <v>50</v>
      </c>
      <c r="O468" s="169">
        <v>0.09</v>
      </c>
      <c r="P468" s="169">
        <f>O468*H468</f>
        <v>0.45899999999999996</v>
      </c>
      <c r="Q468" s="169">
        <v>0</v>
      </c>
      <c r="R468" s="169">
        <f>Q468*H468</f>
        <v>0</v>
      </c>
      <c r="S468" s="169">
        <v>0</v>
      </c>
      <c r="T468" s="170">
        <f>S468*H468</f>
        <v>0</v>
      </c>
      <c r="AR468" s="24" t="s">
        <v>230</v>
      </c>
      <c r="AT468" s="24" t="s">
        <v>173</v>
      </c>
      <c r="AU468" s="24" t="s">
        <v>90</v>
      </c>
      <c r="AY468" s="24" t="s">
        <v>170</v>
      </c>
      <c r="BE468" s="171">
        <f>IF(N468="základní",J468,0)</f>
        <v>144.33000000000001</v>
      </c>
      <c r="BF468" s="171">
        <f>IF(N468="snížená",J468,0)</f>
        <v>0</v>
      </c>
      <c r="BG468" s="171">
        <f>IF(N468="zákl. přenesená",J468,0)</f>
        <v>0</v>
      </c>
      <c r="BH468" s="171">
        <f>IF(N468="sníž. přenesená",J468,0)</f>
        <v>0</v>
      </c>
      <c r="BI468" s="171">
        <f>IF(N468="nulová",J468,0)</f>
        <v>0</v>
      </c>
      <c r="BJ468" s="24" t="s">
        <v>87</v>
      </c>
      <c r="BK468" s="171">
        <f>ROUND(I468*H468,2)</f>
        <v>144.33000000000001</v>
      </c>
      <c r="BL468" s="24" t="s">
        <v>230</v>
      </c>
      <c r="BM468" s="24" t="s">
        <v>1389</v>
      </c>
    </row>
    <row r="469" spans="2:65" s="12" customFormat="1" ht="13.5">
      <c r="B469" s="172"/>
      <c r="D469" s="173" t="s">
        <v>180</v>
      </c>
      <c r="E469" s="174" t="s">
        <v>5</v>
      </c>
      <c r="F469" s="175" t="s">
        <v>1390</v>
      </c>
      <c r="H469" s="176">
        <v>5.0999999999999996</v>
      </c>
      <c r="L469" s="172"/>
      <c r="M469" s="177"/>
      <c r="N469" s="178"/>
      <c r="O469" s="178"/>
      <c r="P469" s="178"/>
      <c r="Q469" s="178"/>
      <c r="R469" s="178"/>
      <c r="S469" s="178"/>
      <c r="T469" s="179"/>
      <c r="AT469" s="174" t="s">
        <v>180</v>
      </c>
      <c r="AU469" s="174" t="s">
        <v>90</v>
      </c>
      <c r="AV469" s="12" t="s">
        <v>90</v>
      </c>
      <c r="AW469" s="12" t="s">
        <v>42</v>
      </c>
      <c r="AX469" s="12" t="s">
        <v>87</v>
      </c>
      <c r="AY469" s="174" t="s">
        <v>170</v>
      </c>
    </row>
    <row r="470" spans="2:65" s="1" customFormat="1" ht="16.5" customHeight="1">
      <c r="B470" s="160"/>
      <c r="C470" s="193" t="s">
        <v>1391</v>
      </c>
      <c r="D470" s="193" t="s">
        <v>452</v>
      </c>
      <c r="E470" s="194" t="s">
        <v>1392</v>
      </c>
      <c r="F470" s="195" t="s">
        <v>1393</v>
      </c>
      <c r="G470" s="196" t="s">
        <v>257</v>
      </c>
      <c r="H470" s="197">
        <v>5.202</v>
      </c>
      <c r="I470" s="198">
        <v>93.9</v>
      </c>
      <c r="J470" s="198">
        <f>ROUND(I470*H470,2)</f>
        <v>488.47</v>
      </c>
      <c r="K470" s="195" t="s">
        <v>177</v>
      </c>
      <c r="L470" s="199"/>
      <c r="M470" s="200" t="s">
        <v>5</v>
      </c>
      <c r="N470" s="201" t="s">
        <v>50</v>
      </c>
      <c r="O470" s="169">
        <v>0</v>
      </c>
      <c r="P470" s="169">
        <f>O470*H470</f>
        <v>0</v>
      </c>
      <c r="Q470" s="169">
        <v>4.0000000000000001E-3</v>
      </c>
      <c r="R470" s="169">
        <f>Q470*H470</f>
        <v>2.0808E-2</v>
      </c>
      <c r="S470" s="169">
        <v>0</v>
      </c>
      <c r="T470" s="170">
        <f>S470*H470</f>
        <v>0</v>
      </c>
      <c r="AR470" s="24" t="s">
        <v>425</v>
      </c>
      <c r="AT470" s="24" t="s">
        <v>452</v>
      </c>
      <c r="AU470" s="24" t="s">
        <v>90</v>
      </c>
      <c r="AY470" s="24" t="s">
        <v>170</v>
      </c>
      <c r="BE470" s="171">
        <f>IF(N470="základní",J470,0)</f>
        <v>488.47</v>
      </c>
      <c r="BF470" s="171">
        <f>IF(N470="snížená",J470,0)</f>
        <v>0</v>
      </c>
      <c r="BG470" s="171">
        <f>IF(N470="zákl. přenesená",J470,0)</f>
        <v>0</v>
      </c>
      <c r="BH470" s="171">
        <f>IF(N470="sníž. přenesená",J470,0)</f>
        <v>0</v>
      </c>
      <c r="BI470" s="171">
        <f>IF(N470="nulová",J470,0)</f>
        <v>0</v>
      </c>
      <c r="BJ470" s="24" t="s">
        <v>87</v>
      </c>
      <c r="BK470" s="171">
        <f>ROUND(I470*H470,2)</f>
        <v>488.47</v>
      </c>
      <c r="BL470" s="24" t="s">
        <v>230</v>
      </c>
      <c r="BM470" s="24" t="s">
        <v>1394</v>
      </c>
    </row>
    <row r="471" spans="2:65" s="12" customFormat="1" ht="13.5">
      <c r="B471" s="172"/>
      <c r="D471" s="173" t="s">
        <v>180</v>
      </c>
      <c r="E471" s="174" t="s">
        <v>5</v>
      </c>
      <c r="F471" s="175" t="s">
        <v>1395</v>
      </c>
      <c r="H471" s="176">
        <v>5.202</v>
      </c>
      <c r="L471" s="172"/>
      <c r="M471" s="177"/>
      <c r="N471" s="178"/>
      <c r="O471" s="178"/>
      <c r="P471" s="178"/>
      <c r="Q471" s="178"/>
      <c r="R471" s="178"/>
      <c r="S471" s="178"/>
      <c r="T471" s="179"/>
      <c r="AT471" s="174" t="s">
        <v>180</v>
      </c>
      <c r="AU471" s="174" t="s">
        <v>90</v>
      </c>
      <c r="AV471" s="12" t="s">
        <v>90</v>
      </c>
      <c r="AW471" s="12" t="s">
        <v>42</v>
      </c>
      <c r="AX471" s="12" t="s">
        <v>87</v>
      </c>
      <c r="AY471" s="174" t="s">
        <v>170</v>
      </c>
    </row>
    <row r="472" spans="2:65" s="1" customFormat="1" ht="25.5" customHeight="1">
      <c r="B472" s="160"/>
      <c r="C472" s="161" t="s">
        <v>1396</v>
      </c>
      <c r="D472" s="161" t="s">
        <v>173</v>
      </c>
      <c r="E472" s="162" t="s">
        <v>1397</v>
      </c>
      <c r="F472" s="163" t="s">
        <v>1398</v>
      </c>
      <c r="G472" s="164" t="s">
        <v>257</v>
      </c>
      <c r="H472" s="165">
        <v>83.766999999999996</v>
      </c>
      <c r="I472" s="166">
        <v>34.6</v>
      </c>
      <c r="J472" s="166">
        <f>ROUND(I472*H472,2)</f>
        <v>2898.34</v>
      </c>
      <c r="K472" s="163" t="s">
        <v>177</v>
      </c>
      <c r="L472" s="39"/>
      <c r="M472" s="167" t="s">
        <v>5</v>
      </c>
      <c r="N472" s="168" t="s">
        <v>50</v>
      </c>
      <c r="O472" s="169">
        <v>0.11</v>
      </c>
      <c r="P472" s="169">
        <f>O472*H472</f>
        <v>9.2143699999999988</v>
      </c>
      <c r="Q472" s="169">
        <v>0</v>
      </c>
      <c r="R472" s="169">
        <f>Q472*H472</f>
        <v>0</v>
      </c>
      <c r="S472" s="169">
        <v>0</v>
      </c>
      <c r="T472" s="170">
        <f>S472*H472</f>
        <v>0</v>
      </c>
      <c r="AR472" s="24" t="s">
        <v>230</v>
      </c>
      <c r="AT472" s="24" t="s">
        <v>173</v>
      </c>
      <c r="AU472" s="24" t="s">
        <v>90</v>
      </c>
      <c r="AY472" s="24" t="s">
        <v>170</v>
      </c>
      <c r="BE472" s="171">
        <f>IF(N472="základní",J472,0)</f>
        <v>2898.34</v>
      </c>
      <c r="BF472" s="171">
        <f>IF(N472="snížená",J472,0)</f>
        <v>0</v>
      </c>
      <c r="BG472" s="171">
        <f>IF(N472="zákl. přenesená",J472,0)</f>
        <v>0</v>
      </c>
      <c r="BH472" s="171">
        <f>IF(N472="sníž. přenesená",J472,0)</f>
        <v>0</v>
      </c>
      <c r="BI472" s="171">
        <f>IF(N472="nulová",J472,0)</f>
        <v>0</v>
      </c>
      <c r="BJ472" s="24" t="s">
        <v>87</v>
      </c>
      <c r="BK472" s="171">
        <f>ROUND(I472*H472,2)</f>
        <v>2898.34</v>
      </c>
      <c r="BL472" s="24" t="s">
        <v>230</v>
      </c>
      <c r="BM472" s="24" t="s">
        <v>1399</v>
      </c>
    </row>
    <row r="473" spans="2:65" s="12" customFormat="1" ht="13.5">
      <c r="B473" s="172"/>
      <c r="D473" s="173" t="s">
        <v>180</v>
      </c>
      <c r="E473" s="174" t="s">
        <v>5</v>
      </c>
      <c r="F473" s="175" t="s">
        <v>1400</v>
      </c>
      <c r="H473" s="176">
        <v>83.766999999999996</v>
      </c>
      <c r="L473" s="172"/>
      <c r="M473" s="177"/>
      <c r="N473" s="178"/>
      <c r="O473" s="178"/>
      <c r="P473" s="178"/>
      <c r="Q473" s="178"/>
      <c r="R473" s="178"/>
      <c r="S473" s="178"/>
      <c r="T473" s="179"/>
      <c r="AT473" s="174" t="s">
        <v>180</v>
      </c>
      <c r="AU473" s="174" t="s">
        <v>90</v>
      </c>
      <c r="AV473" s="12" t="s">
        <v>90</v>
      </c>
      <c r="AW473" s="12" t="s">
        <v>42</v>
      </c>
      <c r="AX473" s="12" t="s">
        <v>87</v>
      </c>
      <c r="AY473" s="174" t="s">
        <v>170</v>
      </c>
    </row>
    <row r="474" spans="2:65" s="1" customFormat="1" ht="51" customHeight="1">
      <c r="B474" s="160"/>
      <c r="C474" s="193" t="s">
        <v>1401</v>
      </c>
      <c r="D474" s="193" t="s">
        <v>452</v>
      </c>
      <c r="E474" s="194" t="s">
        <v>1402</v>
      </c>
      <c r="F474" s="195" t="s">
        <v>1403</v>
      </c>
      <c r="G474" s="196" t="s">
        <v>257</v>
      </c>
      <c r="H474" s="197">
        <v>85.441999999999993</v>
      </c>
      <c r="I474" s="198">
        <v>874</v>
      </c>
      <c r="J474" s="198">
        <f>ROUND(I474*H474,2)</f>
        <v>74676.31</v>
      </c>
      <c r="K474" s="195" t="s">
        <v>177</v>
      </c>
      <c r="L474" s="199"/>
      <c r="M474" s="200" t="s">
        <v>5</v>
      </c>
      <c r="N474" s="201" t="s">
        <v>50</v>
      </c>
      <c r="O474" s="169">
        <v>0</v>
      </c>
      <c r="P474" s="169">
        <f>O474*H474</f>
        <v>0</v>
      </c>
      <c r="Q474" s="169">
        <v>3.5000000000000001E-3</v>
      </c>
      <c r="R474" s="169">
        <f>Q474*H474</f>
        <v>0.29904700000000001</v>
      </c>
      <c r="S474" s="169">
        <v>0</v>
      </c>
      <c r="T474" s="170">
        <f>S474*H474</f>
        <v>0</v>
      </c>
      <c r="AR474" s="24" t="s">
        <v>425</v>
      </c>
      <c r="AT474" s="24" t="s">
        <v>452</v>
      </c>
      <c r="AU474" s="24" t="s">
        <v>90</v>
      </c>
      <c r="AY474" s="24" t="s">
        <v>170</v>
      </c>
      <c r="BE474" s="171">
        <f>IF(N474="základní",J474,0)</f>
        <v>74676.31</v>
      </c>
      <c r="BF474" s="171">
        <f>IF(N474="snížená",J474,0)</f>
        <v>0</v>
      </c>
      <c r="BG474" s="171">
        <f>IF(N474="zákl. přenesená",J474,0)</f>
        <v>0</v>
      </c>
      <c r="BH474" s="171">
        <f>IF(N474="sníž. přenesená",J474,0)</f>
        <v>0</v>
      </c>
      <c r="BI474" s="171">
        <f>IF(N474="nulová",J474,0)</f>
        <v>0</v>
      </c>
      <c r="BJ474" s="24" t="s">
        <v>87</v>
      </c>
      <c r="BK474" s="171">
        <f>ROUND(I474*H474,2)</f>
        <v>74676.31</v>
      </c>
      <c r="BL474" s="24" t="s">
        <v>230</v>
      </c>
      <c r="BM474" s="24" t="s">
        <v>1404</v>
      </c>
    </row>
    <row r="475" spans="2:65" s="1" customFormat="1" ht="216">
      <c r="B475" s="39"/>
      <c r="D475" s="173" t="s">
        <v>184</v>
      </c>
      <c r="F475" s="180" t="s">
        <v>1405</v>
      </c>
      <c r="L475" s="39"/>
      <c r="M475" s="181"/>
      <c r="N475" s="40"/>
      <c r="O475" s="40"/>
      <c r="P475" s="40"/>
      <c r="Q475" s="40"/>
      <c r="R475" s="40"/>
      <c r="S475" s="40"/>
      <c r="T475" s="68"/>
      <c r="AT475" s="24" t="s">
        <v>184</v>
      </c>
      <c r="AU475" s="24" t="s">
        <v>90</v>
      </c>
    </row>
    <row r="476" spans="2:65" s="12" customFormat="1" ht="13.5">
      <c r="B476" s="172"/>
      <c r="D476" s="173" t="s">
        <v>180</v>
      </c>
      <c r="E476" s="174" t="s">
        <v>5</v>
      </c>
      <c r="F476" s="175" t="s">
        <v>1406</v>
      </c>
      <c r="H476" s="176">
        <v>85.441999999999993</v>
      </c>
      <c r="L476" s="172"/>
      <c r="M476" s="177"/>
      <c r="N476" s="178"/>
      <c r="O476" s="178"/>
      <c r="P476" s="178"/>
      <c r="Q476" s="178"/>
      <c r="R476" s="178"/>
      <c r="S476" s="178"/>
      <c r="T476" s="179"/>
      <c r="AT476" s="174" t="s">
        <v>180</v>
      </c>
      <c r="AU476" s="174" t="s">
        <v>90</v>
      </c>
      <c r="AV476" s="12" t="s">
        <v>90</v>
      </c>
      <c r="AW476" s="12" t="s">
        <v>42</v>
      </c>
      <c r="AX476" s="12" t="s">
        <v>87</v>
      </c>
      <c r="AY476" s="174" t="s">
        <v>170</v>
      </c>
    </row>
    <row r="477" spans="2:65" s="1" customFormat="1" ht="51" customHeight="1">
      <c r="B477" s="160"/>
      <c r="C477" s="193" t="s">
        <v>1407</v>
      </c>
      <c r="D477" s="193" t="s">
        <v>452</v>
      </c>
      <c r="E477" s="194" t="s">
        <v>1408</v>
      </c>
      <c r="F477" s="195" t="s">
        <v>1409</v>
      </c>
      <c r="G477" s="196" t="s">
        <v>487</v>
      </c>
      <c r="H477" s="197">
        <v>17.934999999999999</v>
      </c>
      <c r="I477" s="198">
        <v>323</v>
      </c>
      <c r="J477" s="198">
        <f>ROUND(I477*H477,2)</f>
        <v>5793.01</v>
      </c>
      <c r="K477" s="195" t="s">
        <v>177</v>
      </c>
      <c r="L477" s="199"/>
      <c r="M477" s="200" t="s">
        <v>5</v>
      </c>
      <c r="N477" s="201" t="s">
        <v>50</v>
      </c>
      <c r="O477" s="169">
        <v>0</v>
      </c>
      <c r="P477" s="169">
        <f>O477*H477</f>
        <v>0</v>
      </c>
      <c r="Q477" s="169">
        <v>9.1E-4</v>
      </c>
      <c r="R477" s="169">
        <f>Q477*H477</f>
        <v>1.6320849999999998E-2</v>
      </c>
      <c r="S477" s="169">
        <v>0</v>
      </c>
      <c r="T477" s="170">
        <f>S477*H477</f>
        <v>0</v>
      </c>
      <c r="AR477" s="24" t="s">
        <v>425</v>
      </c>
      <c r="AT477" s="24" t="s">
        <v>452</v>
      </c>
      <c r="AU477" s="24" t="s">
        <v>90</v>
      </c>
      <c r="AY477" s="24" t="s">
        <v>170</v>
      </c>
      <c r="BE477" s="171">
        <f>IF(N477="základní",J477,0)</f>
        <v>5793.01</v>
      </c>
      <c r="BF477" s="171">
        <f>IF(N477="snížená",J477,0)</f>
        <v>0</v>
      </c>
      <c r="BG477" s="171">
        <f>IF(N477="zákl. přenesená",J477,0)</f>
        <v>0</v>
      </c>
      <c r="BH477" s="171">
        <f>IF(N477="sníž. přenesená",J477,0)</f>
        <v>0</v>
      </c>
      <c r="BI477" s="171">
        <f>IF(N477="nulová",J477,0)</f>
        <v>0</v>
      </c>
      <c r="BJ477" s="24" t="s">
        <v>87</v>
      </c>
      <c r="BK477" s="171">
        <f>ROUND(I477*H477,2)</f>
        <v>5793.01</v>
      </c>
      <c r="BL477" s="24" t="s">
        <v>230</v>
      </c>
      <c r="BM477" s="24" t="s">
        <v>1410</v>
      </c>
    </row>
    <row r="478" spans="2:65" s="1" customFormat="1" ht="121.5">
      <c r="B478" s="39"/>
      <c r="D478" s="173" t="s">
        <v>184</v>
      </c>
      <c r="F478" s="180" t="s">
        <v>1411</v>
      </c>
      <c r="L478" s="39"/>
      <c r="M478" s="181"/>
      <c r="N478" s="40"/>
      <c r="O478" s="40"/>
      <c r="P478" s="40"/>
      <c r="Q478" s="40"/>
      <c r="R478" s="40"/>
      <c r="S478" s="40"/>
      <c r="T478" s="68"/>
      <c r="AT478" s="24" t="s">
        <v>184</v>
      </c>
      <c r="AU478" s="24" t="s">
        <v>90</v>
      </c>
    </row>
    <row r="479" spans="2:65" s="12" customFormat="1" ht="13.5">
      <c r="B479" s="172"/>
      <c r="D479" s="173" t="s">
        <v>180</v>
      </c>
      <c r="E479" s="174" t="s">
        <v>5</v>
      </c>
      <c r="F479" s="175" t="s">
        <v>1412</v>
      </c>
      <c r="H479" s="176">
        <v>17.934999999999999</v>
      </c>
      <c r="L479" s="172"/>
      <c r="M479" s="177"/>
      <c r="N479" s="178"/>
      <c r="O479" s="178"/>
      <c r="P479" s="178"/>
      <c r="Q479" s="178"/>
      <c r="R479" s="178"/>
      <c r="S479" s="178"/>
      <c r="T479" s="179"/>
      <c r="AT479" s="174" t="s">
        <v>180</v>
      </c>
      <c r="AU479" s="174" t="s">
        <v>90</v>
      </c>
      <c r="AV479" s="12" t="s">
        <v>90</v>
      </c>
      <c r="AW479" s="12" t="s">
        <v>42</v>
      </c>
      <c r="AX479" s="12" t="s">
        <v>87</v>
      </c>
      <c r="AY479" s="174" t="s">
        <v>170</v>
      </c>
    </row>
    <row r="480" spans="2:65" s="1" customFormat="1" ht="38.25" customHeight="1">
      <c r="B480" s="160"/>
      <c r="C480" s="161" t="s">
        <v>1413</v>
      </c>
      <c r="D480" s="161" t="s">
        <v>173</v>
      </c>
      <c r="E480" s="162" t="s">
        <v>1414</v>
      </c>
      <c r="F480" s="163" t="s">
        <v>1415</v>
      </c>
      <c r="G480" s="164" t="s">
        <v>257</v>
      </c>
      <c r="H480" s="165">
        <v>2.5499999999999998</v>
      </c>
      <c r="I480" s="166">
        <v>29.1</v>
      </c>
      <c r="J480" s="166">
        <f>ROUND(I480*H480,2)</f>
        <v>74.209999999999994</v>
      </c>
      <c r="K480" s="163" t="s">
        <v>177</v>
      </c>
      <c r="L480" s="39"/>
      <c r="M480" s="167" t="s">
        <v>5</v>
      </c>
      <c r="N480" s="168" t="s">
        <v>50</v>
      </c>
      <c r="O480" s="169">
        <v>0.06</v>
      </c>
      <c r="P480" s="169">
        <f>O480*H480</f>
        <v>0.153</v>
      </c>
      <c r="Q480" s="169">
        <v>1.0000000000000001E-5</v>
      </c>
      <c r="R480" s="169">
        <f>Q480*H480</f>
        <v>2.55E-5</v>
      </c>
      <c r="S480" s="169">
        <v>0</v>
      </c>
      <c r="T480" s="170">
        <f>S480*H480</f>
        <v>0</v>
      </c>
      <c r="AR480" s="24" t="s">
        <v>230</v>
      </c>
      <c r="AT480" s="24" t="s">
        <v>173</v>
      </c>
      <c r="AU480" s="24" t="s">
        <v>90</v>
      </c>
      <c r="AY480" s="24" t="s">
        <v>170</v>
      </c>
      <c r="BE480" s="171">
        <f>IF(N480="základní",J480,0)</f>
        <v>74.209999999999994</v>
      </c>
      <c r="BF480" s="171">
        <f>IF(N480="snížená",J480,0)</f>
        <v>0</v>
      </c>
      <c r="BG480" s="171">
        <f>IF(N480="zákl. přenesená",J480,0)</f>
        <v>0</v>
      </c>
      <c r="BH480" s="171">
        <f>IF(N480="sníž. přenesená",J480,0)</f>
        <v>0</v>
      </c>
      <c r="BI480" s="171">
        <f>IF(N480="nulová",J480,0)</f>
        <v>0</v>
      </c>
      <c r="BJ480" s="24" t="s">
        <v>87</v>
      </c>
      <c r="BK480" s="171">
        <f>ROUND(I480*H480,2)</f>
        <v>74.209999999999994</v>
      </c>
      <c r="BL480" s="24" t="s">
        <v>230</v>
      </c>
      <c r="BM480" s="24" t="s">
        <v>1416</v>
      </c>
    </row>
    <row r="481" spans="2:65" s="12" customFormat="1" ht="13.5">
      <c r="B481" s="172"/>
      <c r="D481" s="173" t="s">
        <v>180</v>
      </c>
      <c r="E481" s="174" t="s">
        <v>5</v>
      </c>
      <c r="F481" s="175" t="s">
        <v>1417</v>
      </c>
      <c r="H481" s="176">
        <v>2.5499999999999998</v>
      </c>
      <c r="L481" s="172"/>
      <c r="M481" s="177"/>
      <c r="N481" s="178"/>
      <c r="O481" s="178"/>
      <c r="P481" s="178"/>
      <c r="Q481" s="178"/>
      <c r="R481" s="178"/>
      <c r="S481" s="178"/>
      <c r="T481" s="179"/>
      <c r="AT481" s="174" t="s">
        <v>180</v>
      </c>
      <c r="AU481" s="174" t="s">
        <v>90</v>
      </c>
      <c r="AV481" s="12" t="s">
        <v>90</v>
      </c>
      <c r="AW481" s="12" t="s">
        <v>42</v>
      </c>
      <c r="AX481" s="12" t="s">
        <v>87</v>
      </c>
      <c r="AY481" s="174" t="s">
        <v>170</v>
      </c>
    </row>
    <row r="482" spans="2:65" s="1" customFormat="1" ht="25.5" customHeight="1">
      <c r="B482" s="160"/>
      <c r="C482" s="193" t="s">
        <v>1418</v>
      </c>
      <c r="D482" s="193" t="s">
        <v>452</v>
      </c>
      <c r="E482" s="194" t="s">
        <v>1419</v>
      </c>
      <c r="F482" s="195" t="s">
        <v>1420</v>
      </c>
      <c r="G482" s="196" t="s">
        <v>257</v>
      </c>
      <c r="H482" s="197">
        <v>3.06</v>
      </c>
      <c r="I482" s="198">
        <v>38.6</v>
      </c>
      <c r="J482" s="198">
        <f>ROUND(I482*H482,2)</f>
        <v>118.12</v>
      </c>
      <c r="K482" s="195" t="s">
        <v>177</v>
      </c>
      <c r="L482" s="199"/>
      <c r="M482" s="200" t="s">
        <v>5</v>
      </c>
      <c r="N482" s="201" t="s">
        <v>50</v>
      </c>
      <c r="O482" s="169">
        <v>0</v>
      </c>
      <c r="P482" s="169">
        <f>O482*H482</f>
        <v>0</v>
      </c>
      <c r="Q482" s="169">
        <v>1.2E-4</v>
      </c>
      <c r="R482" s="169">
        <f>Q482*H482</f>
        <v>3.6720000000000004E-4</v>
      </c>
      <c r="S482" s="169">
        <v>0</v>
      </c>
      <c r="T482" s="170">
        <f>S482*H482</f>
        <v>0</v>
      </c>
      <c r="AR482" s="24" t="s">
        <v>425</v>
      </c>
      <c r="AT482" s="24" t="s">
        <v>452</v>
      </c>
      <c r="AU482" s="24" t="s">
        <v>90</v>
      </c>
      <c r="AY482" s="24" t="s">
        <v>170</v>
      </c>
      <c r="BE482" s="171">
        <f>IF(N482="základní",J482,0)</f>
        <v>118.12</v>
      </c>
      <c r="BF482" s="171">
        <f>IF(N482="snížená",J482,0)</f>
        <v>0</v>
      </c>
      <c r="BG482" s="171">
        <f>IF(N482="zákl. přenesená",J482,0)</f>
        <v>0</v>
      </c>
      <c r="BH482" s="171">
        <f>IF(N482="sníž. přenesená",J482,0)</f>
        <v>0</v>
      </c>
      <c r="BI482" s="171">
        <f>IF(N482="nulová",J482,0)</f>
        <v>0</v>
      </c>
      <c r="BJ482" s="24" t="s">
        <v>87</v>
      </c>
      <c r="BK482" s="171">
        <f>ROUND(I482*H482,2)</f>
        <v>118.12</v>
      </c>
      <c r="BL482" s="24" t="s">
        <v>230</v>
      </c>
      <c r="BM482" s="24" t="s">
        <v>1421</v>
      </c>
    </row>
    <row r="483" spans="2:65" s="12" customFormat="1" ht="13.5">
      <c r="B483" s="172"/>
      <c r="D483" s="173" t="s">
        <v>180</v>
      </c>
      <c r="E483" s="174" t="s">
        <v>5</v>
      </c>
      <c r="F483" s="175" t="s">
        <v>1422</v>
      </c>
      <c r="H483" s="176">
        <v>3.06</v>
      </c>
      <c r="L483" s="172"/>
      <c r="M483" s="177"/>
      <c r="N483" s="178"/>
      <c r="O483" s="178"/>
      <c r="P483" s="178"/>
      <c r="Q483" s="178"/>
      <c r="R483" s="178"/>
      <c r="S483" s="178"/>
      <c r="T483" s="179"/>
      <c r="AT483" s="174" t="s">
        <v>180</v>
      </c>
      <c r="AU483" s="174" t="s">
        <v>90</v>
      </c>
      <c r="AV483" s="12" t="s">
        <v>90</v>
      </c>
      <c r="AW483" s="12" t="s">
        <v>42</v>
      </c>
      <c r="AX483" s="12" t="s">
        <v>87</v>
      </c>
      <c r="AY483" s="174" t="s">
        <v>170</v>
      </c>
    </row>
    <row r="484" spans="2:65" s="1" customFormat="1" ht="38.25" customHeight="1">
      <c r="B484" s="160"/>
      <c r="C484" s="161" t="s">
        <v>1423</v>
      </c>
      <c r="D484" s="161" t="s">
        <v>173</v>
      </c>
      <c r="E484" s="162" t="s">
        <v>1424</v>
      </c>
      <c r="F484" s="163" t="s">
        <v>1425</v>
      </c>
      <c r="G484" s="164" t="s">
        <v>422</v>
      </c>
      <c r="H484" s="165">
        <v>0.33700000000000002</v>
      </c>
      <c r="I484" s="166">
        <v>868</v>
      </c>
      <c r="J484" s="166">
        <f>ROUND(I484*H484,2)</f>
        <v>292.52</v>
      </c>
      <c r="K484" s="163" t="s">
        <v>177</v>
      </c>
      <c r="L484" s="39"/>
      <c r="M484" s="167" t="s">
        <v>5</v>
      </c>
      <c r="N484" s="168" t="s">
        <v>50</v>
      </c>
      <c r="O484" s="169">
        <v>1.831</v>
      </c>
      <c r="P484" s="169">
        <f>O484*H484</f>
        <v>0.61704700000000001</v>
      </c>
      <c r="Q484" s="169">
        <v>0</v>
      </c>
      <c r="R484" s="169">
        <f>Q484*H484</f>
        <v>0</v>
      </c>
      <c r="S484" s="169">
        <v>0</v>
      </c>
      <c r="T484" s="170">
        <f>S484*H484</f>
        <v>0</v>
      </c>
      <c r="AR484" s="24" t="s">
        <v>230</v>
      </c>
      <c r="AT484" s="24" t="s">
        <v>173</v>
      </c>
      <c r="AU484" s="24" t="s">
        <v>90</v>
      </c>
      <c r="AY484" s="24" t="s">
        <v>170</v>
      </c>
      <c r="BE484" s="171">
        <f>IF(N484="základní",J484,0)</f>
        <v>292.52</v>
      </c>
      <c r="BF484" s="171">
        <f>IF(N484="snížená",J484,0)</f>
        <v>0</v>
      </c>
      <c r="BG484" s="171">
        <f>IF(N484="zákl. přenesená",J484,0)</f>
        <v>0</v>
      </c>
      <c r="BH484" s="171">
        <f>IF(N484="sníž. přenesená",J484,0)</f>
        <v>0</v>
      </c>
      <c r="BI484" s="171">
        <f>IF(N484="nulová",J484,0)</f>
        <v>0</v>
      </c>
      <c r="BJ484" s="24" t="s">
        <v>87</v>
      </c>
      <c r="BK484" s="171">
        <f>ROUND(I484*H484,2)</f>
        <v>292.52</v>
      </c>
      <c r="BL484" s="24" t="s">
        <v>230</v>
      </c>
      <c r="BM484" s="24" t="s">
        <v>1426</v>
      </c>
    </row>
    <row r="485" spans="2:65" s="11" customFormat="1" ht="29.85" customHeight="1">
      <c r="B485" s="148"/>
      <c r="D485" s="149" t="s">
        <v>78</v>
      </c>
      <c r="E485" s="158" t="s">
        <v>1427</v>
      </c>
      <c r="F485" s="158" t="s">
        <v>1428</v>
      </c>
      <c r="J485" s="159">
        <f>BK485</f>
        <v>331.05</v>
      </c>
      <c r="L485" s="148"/>
      <c r="M485" s="152"/>
      <c r="N485" s="153"/>
      <c r="O485" s="153"/>
      <c r="P485" s="154">
        <f>SUM(P486:P490)</f>
        <v>0.70847000000000004</v>
      </c>
      <c r="Q485" s="153"/>
      <c r="R485" s="154">
        <f>SUM(R486:R490)</f>
        <v>2.9E-4</v>
      </c>
      <c r="S485" s="153"/>
      <c r="T485" s="155">
        <f>SUM(T486:T490)</f>
        <v>0</v>
      </c>
      <c r="AR485" s="149" t="s">
        <v>90</v>
      </c>
      <c r="AT485" s="156" t="s">
        <v>78</v>
      </c>
      <c r="AU485" s="156" t="s">
        <v>87</v>
      </c>
      <c r="AY485" s="149" t="s">
        <v>170</v>
      </c>
      <c r="BK485" s="157">
        <f>SUM(BK486:BK490)</f>
        <v>331.05</v>
      </c>
    </row>
    <row r="486" spans="2:65" s="1" customFormat="1" ht="16.5" customHeight="1">
      <c r="B486" s="160"/>
      <c r="C486" s="161" t="s">
        <v>1429</v>
      </c>
      <c r="D486" s="161" t="s">
        <v>173</v>
      </c>
      <c r="E486" s="162" t="s">
        <v>1430</v>
      </c>
      <c r="F486" s="163" t="s">
        <v>1431</v>
      </c>
      <c r="G486" s="164" t="s">
        <v>282</v>
      </c>
      <c r="H486" s="165">
        <v>1</v>
      </c>
      <c r="I486" s="166">
        <v>311</v>
      </c>
      <c r="J486" s="166">
        <f>ROUND(I486*H486,2)</f>
        <v>311</v>
      </c>
      <c r="K486" s="163" t="s">
        <v>177</v>
      </c>
      <c r="L486" s="39"/>
      <c r="M486" s="167" t="s">
        <v>5</v>
      </c>
      <c r="N486" s="168" t="s">
        <v>50</v>
      </c>
      <c r="O486" s="169">
        <v>0.65900000000000003</v>
      </c>
      <c r="P486" s="169">
        <f>O486*H486</f>
        <v>0.65900000000000003</v>
      </c>
      <c r="Q486" s="169">
        <v>2.9E-4</v>
      </c>
      <c r="R486" s="169">
        <f>Q486*H486</f>
        <v>2.9E-4</v>
      </c>
      <c r="S486" s="169">
        <v>0</v>
      </c>
      <c r="T486" s="170">
        <f>S486*H486</f>
        <v>0</v>
      </c>
      <c r="AR486" s="24" t="s">
        <v>230</v>
      </c>
      <c r="AT486" s="24" t="s">
        <v>173</v>
      </c>
      <c r="AU486" s="24" t="s">
        <v>90</v>
      </c>
      <c r="AY486" s="24" t="s">
        <v>170</v>
      </c>
      <c r="BE486" s="171">
        <f>IF(N486="základní",J486,0)</f>
        <v>311</v>
      </c>
      <c r="BF486" s="171">
        <f>IF(N486="snížená",J486,0)</f>
        <v>0</v>
      </c>
      <c r="BG486" s="171">
        <f>IF(N486="zákl. přenesená",J486,0)</f>
        <v>0</v>
      </c>
      <c r="BH486" s="171">
        <f>IF(N486="sníž. přenesená",J486,0)</f>
        <v>0</v>
      </c>
      <c r="BI486" s="171">
        <f>IF(N486="nulová",J486,0)</f>
        <v>0</v>
      </c>
      <c r="BJ486" s="24" t="s">
        <v>87</v>
      </c>
      <c r="BK486" s="171">
        <f>ROUND(I486*H486,2)</f>
        <v>311</v>
      </c>
      <c r="BL486" s="24" t="s">
        <v>230</v>
      </c>
      <c r="BM486" s="24" t="s">
        <v>1432</v>
      </c>
    </row>
    <row r="487" spans="2:65" s="12" customFormat="1" ht="13.5">
      <c r="B487" s="172"/>
      <c r="D487" s="173" t="s">
        <v>180</v>
      </c>
      <c r="E487" s="174" t="s">
        <v>5</v>
      </c>
      <c r="F487" s="175" t="s">
        <v>87</v>
      </c>
      <c r="H487" s="176">
        <v>1</v>
      </c>
      <c r="L487" s="172"/>
      <c r="M487" s="177"/>
      <c r="N487" s="178"/>
      <c r="O487" s="178"/>
      <c r="P487" s="178"/>
      <c r="Q487" s="178"/>
      <c r="R487" s="178"/>
      <c r="S487" s="178"/>
      <c r="T487" s="179"/>
      <c r="AT487" s="174" t="s">
        <v>180</v>
      </c>
      <c r="AU487" s="174" t="s">
        <v>90</v>
      </c>
      <c r="AV487" s="12" t="s">
        <v>90</v>
      </c>
      <c r="AW487" s="12" t="s">
        <v>42</v>
      </c>
      <c r="AX487" s="12" t="s">
        <v>87</v>
      </c>
      <c r="AY487" s="174" t="s">
        <v>170</v>
      </c>
    </row>
    <row r="488" spans="2:65" s="1" customFormat="1" ht="16.5" customHeight="1">
      <c r="B488" s="160"/>
      <c r="C488" s="161" t="s">
        <v>1433</v>
      </c>
      <c r="D488" s="161" t="s">
        <v>173</v>
      </c>
      <c r="E488" s="162" t="s">
        <v>1434</v>
      </c>
      <c r="F488" s="163" t="s">
        <v>1435</v>
      </c>
      <c r="G488" s="164" t="s">
        <v>282</v>
      </c>
      <c r="H488" s="165">
        <v>1</v>
      </c>
      <c r="I488" s="166">
        <v>19.5</v>
      </c>
      <c r="J488" s="166">
        <f>ROUND(I488*H488,2)</f>
        <v>19.5</v>
      </c>
      <c r="K488" s="163" t="s">
        <v>177</v>
      </c>
      <c r="L488" s="39"/>
      <c r="M488" s="167" t="s">
        <v>5</v>
      </c>
      <c r="N488" s="168" t="s">
        <v>50</v>
      </c>
      <c r="O488" s="169">
        <v>4.8000000000000001E-2</v>
      </c>
      <c r="P488" s="169">
        <f>O488*H488</f>
        <v>4.8000000000000001E-2</v>
      </c>
      <c r="Q488" s="169">
        <v>0</v>
      </c>
      <c r="R488" s="169">
        <f>Q488*H488</f>
        <v>0</v>
      </c>
      <c r="S488" s="169">
        <v>0</v>
      </c>
      <c r="T488" s="170">
        <f>S488*H488</f>
        <v>0</v>
      </c>
      <c r="AR488" s="24" t="s">
        <v>230</v>
      </c>
      <c r="AT488" s="24" t="s">
        <v>173</v>
      </c>
      <c r="AU488" s="24" t="s">
        <v>90</v>
      </c>
      <c r="AY488" s="24" t="s">
        <v>170</v>
      </c>
      <c r="BE488" s="171">
        <f>IF(N488="základní",J488,0)</f>
        <v>19.5</v>
      </c>
      <c r="BF488" s="171">
        <f>IF(N488="snížená",J488,0)</f>
        <v>0</v>
      </c>
      <c r="BG488" s="171">
        <f>IF(N488="zákl. přenesená",J488,0)</f>
        <v>0</v>
      </c>
      <c r="BH488" s="171">
        <f>IF(N488="sníž. přenesená",J488,0)</f>
        <v>0</v>
      </c>
      <c r="BI488" s="171">
        <f>IF(N488="nulová",J488,0)</f>
        <v>0</v>
      </c>
      <c r="BJ488" s="24" t="s">
        <v>87</v>
      </c>
      <c r="BK488" s="171">
        <f>ROUND(I488*H488,2)</f>
        <v>19.5</v>
      </c>
      <c r="BL488" s="24" t="s">
        <v>230</v>
      </c>
      <c r="BM488" s="24" t="s">
        <v>1436</v>
      </c>
    </row>
    <row r="489" spans="2:65" s="12" customFormat="1" ht="13.5">
      <c r="B489" s="172"/>
      <c r="D489" s="173" t="s">
        <v>180</v>
      </c>
      <c r="E489" s="174" t="s">
        <v>5</v>
      </c>
      <c r="F489" s="175" t="s">
        <v>87</v>
      </c>
      <c r="H489" s="176">
        <v>1</v>
      </c>
      <c r="L489" s="172"/>
      <c r="M489" s="177"/>
      <c r="N489" s="178"/>
      <c r="O489" s="178"/>
      <c r="P489" s="178"/>
      <c r="Q489" s="178"/>
      <c r="R489" s="178"/>
      <c r="S489" s="178"/>
      <c r="T489" s="179"/>
      <c r="AT489" s="174" t="s">
        <v>180</v>
      </c>
      <c r="AU489" s="174" t="s">
        <v>90</v>
      </c>
      <c r="AV489" s="12" t="s">
        <v>90</v>
      </c>
      <c r="AW489" s="12" t="s">
        <v>42</v>
      </c>
      <c r="AX489" s="12" t="s">
        <v>87</v>
      </c>
      <c r="AY489" s="174" t="s">
        <v>170</v>
      </c>
    </row>
    <row r="490" spans="2:65" s="1" customFormat="1" ht="38.25" customHeight="1">
      <c r="B490" s="160"/>
      <c r="C490" s="161" t="s">
        <v>1437</v>
      </c>
      <c r="D490" s="161" t="s">
        <v>173</v>
      </c>
      <c r="E490" s="162" t="s">
        <v>1438</v>
      </c>
      <c r="F490" s="163" t="s">
        <v>1439</v>
      </c>
      <c r="G490" s="164" t="s">
        <v>422</v>
      </c>
      <c r="H490" s="165">
        <v>1E-3</v>
      </c>
      <c r="I490" s="166">
        <v>549</v>
      </c>
      <c r="J490" s="166">
        <f>ROUND(I490*H490,2)</f>
        <v>0.55000000000000004</v>
      </c>
      <c r="K490" s="163" t="s">
        <v>177</v>
      </c>
      <c r="L490" s="39"/>
      <c r="M490" s="167" t="s">
        <v>5</v>
      </c>
      <c r="N490" s="168" t="s">
        <v>50</v>
      </c>
      <c r="O490" s="169">
        <v>1.47</v>
      </c>
      <c r="P490" s="169">
        <f>O490*H490</f>
        <v>1.47E-3</v>
      </c>
      <c r="Q490" s="169">
        <v>0</v>
      </c>
      <c r="R490" s="169">
        <f>Q490*H490</f>
        <v>0</v>
      </c>
      <c r="S490" s="169">
        <v>0</v>
      </c>
      <c r="T490" s="170">
        <f>S490*H490</f>
        <v>0</v>
      </c>
      <c r="AR490" s="24" t="s">
        <v>230</v>
      </c>
      <c r="AT490" s="24" t="s">
        <v>173</v>
      </c>
      <c r="AU490" s="24" t="s">
        <v>90</v>
      </c>
      <c r="AY490" s="24" t="s">
        <v>170</v>
      </c>
      <c r="BE490" s="171">
        <f>IF(N490="základní",J490,0)</f>
        <v>0.55000000000000004</v>
      </c>
      <c r="BF490" s="171">
        <f>IF(N490="snížená",J490,0)</f>
        <v>0</v>
      </c>
      <c r="BG490" s="171">
        <f>IF(N490="zákl. přenesená",J490,0)</f>
        <v>0</v>
      </c>
      <c r="BH490" s="171">
        <f>IF(N490="sníž. přenesená",J490,0)</f>
        <v>0</v>
      </c>
      <c r="BI490" s="171">
        <f>IF(N490="nulová",J490,0)</f>
        <v>0</v>
      </c>
      <c r="BJ490" s="24" t="s">
        <v>87</v>
      </c>
      <c r="BK490" s="171">
        <f>ROUND(I490*H490,2)</f>
        <v>0.55000000000000004</v>
      </c>
      <c r="BL490" s="24" t="s">
        <v>230</v>
      </c>
      <c r="BM490" s="24" t="s">
        <v>1440</v>
      </c>
    </row>
    <row r="491" spans="2:65" s="11" customFormat="1" ht="29.85" customHeight="1">
      <c r="B491" s="148"/>
      <c r="D491" s="149" t="s">
        <v>78</v>
      </c>
      <c r="E491" s="158" t="s">
        <v>1441</v>
      </c>
      <c r="F491" s="158" t="s">
        <v>1442</v>
      </c>
      <c r="J491" s="159">
        <f>BK491</f>
        <v>4106.99</v>
      </c>
      <c r="L491" s="148"/>
      <c r="M491" s="152"/>
      <c r="N491" s="153"/>
      <c r="O491" s="153"/>
      <c r="P491" s="154">
        <f>SUM(P492:P514)</f>
        <v>7.6966159999999997</v>
      </c>
      <c r="Q491" s="153"/>
      <c r="R491" s="154">
        <f>SUM(R492:R514)</f>
        <v>7.6500000000000005E-3</v>
      </c>
      <c r="S491" s="153"/>
      <c r="T491" s="155">
        <f>SUM(T492:T514)</f>
        <v>0</v>
      </c>
      <c r="AR491" s="149" t="s">
        <v>90</v>
      </c>
      <c r="AT491" s="156" t="s">
        <v>78</v>
      </c>
      <c r="AU491" s="156" t="s">
        <v>87</v>
      </c>
      <c r="AY491" s="149" t="s">
        <v>170</v>
      </c>
      <c r="BK491" s="157">
        <f>SUM(BK492:BK514)</f>
        <v>4106.99</v>
      </c>
    </row>
    <row r="492" spans="2:65" s="1" customFormat="1" ht="25.5" customHeight="1">
      <c r="B492" s="160"/>
      <c r="C492" s="161" t="s">
        <v>1443</v>
      </c>
      <c r="D492" s="161" t="s">
        <v>173</v>
      </c>
      <c r="E492" s="162" t="s">
        <v>1444</v>
      </c>
      <c r="F492" s="163" t="s">
        <v>1445</v>
      </c>
      <c r="G492" s="164" t="s">
        <v>282</v>
      </c>
      <c r="H492" s="165">
        <v>2</v>
      </c>
      <c r="I492" s="166">
        <v>266</v>
      </c>
      <c r="J492" s="166">
        <f>ROUND(I492*H492,2)</f>
        <v>532</v>
      </c>
      <c r="K492" s="163" t="s">
        <v>177</v>
      </c>
      <c r="L492" s="39"/>
      <c r="M492" s="167" t="s">
        <v>5</v>
      </c>
      <c r="N492" s="168" t="s">
        <v>50</v>
      </c>
      <c r="O492" s="169">
        <v>0.52900000000000003</v>
      </c>
      <c r="P492" s="169">
        <f>O492*H492</f>
        <v>1.0580000000000001</v>
      </c>
      <c r="Q492" s="169">
        <v>7.7999999999999999E-4</v>
      </c>
      <c r="R492" s="169">
        <f>Q492*H492</f>
        <v>1.56E-3</v>
      </c>
      <c r="S492" s="169">
        <v>0</v>
      </c>
      <c r="T492" s="170">
        <f>S492*H492</f>
        <v>0</v>
      </c>
      <c r="AR492" s="24" t="s">
        <v>230</v>
      </c>
      <c r="AT492" s="24" t="s">
        <v>173</v>
      </c>
      <c r="AU492" s="24" t="s">
        <v>90</v>
      </c>
      <c r="AY492" s="24" t="s">
        <v>170</v>
      </c>
      <c r="BE492" s="171">
        <f>IF(N492="základní",J492,0)</f>
        <v>532</v>
      </c>
      <c r="BF492" s="171">
        <f>IF(N492="snížená",J492,0)</f>
        <v>0</v>
      </c>
      <c r="BG492" s="171">
        <f>IF(N492="zákl. přenesená",J492,0)</f>
        <v>0</v>
      </c>
      <c r="BH492" s="171">
        <f>IF(N492="sníž. přenesená",J492,0)</f>
        <v>0</v>
      </c>
      <c r="BI492" s="171">
        <f>IF(N492="nulová",J492,0)</f>
        <v>0</v>
      </c>
      <c r="BJ492" s="24" t="s">
        <v>87</v>
      </c>
      <c r="BK492" s="171">
        <f>ROUND(I492*H492,2)</f>
        <v>532</v>
      </c>
      <c r="BL492" s="24" t="s">
        <v>230</v>
      </c>
      <c r="BM492" s="24" t="s">
        <v>1446</v>
      </c>
    </row>
    <row r="493" spans="2:65" s="12" customFormat="1" ht="13.5">
      <c r="B493" s="172"/>
      <c r="D493" s="173" t="s">
        <v>180</v>
      </c>
      <c r="E493" s="174" t="s">
        <v>5</v>
      </c>
      <c r="F493" s="175" t="s">
        <v>90</v>
      </c>
      <c r="H493" s="176">
        <v>2</v>
      </c>
      <c r="L493" s="172"/>
      <c r="M493" s="177"/>
      <c r="N493" s="178"/>
      <c r="O493" s="178"/>
      <c r="P493" s="178"/>
      <c r="Q493" s="178"/>
      <c r="R493" s="178"/>
      <c r="S493" s="178"/>
      <c r="T493" s="179"/>
      <c r="AT493" s="174" t="s">
        <v>180</v>
      </c>
      <c r="AU493" s="174" t="s">
        <v>90</v>
      </c>
      <c r="AV493" s="12" t="s">
        <v>90</v>
      </c>
      <c r="AW493" s="12" t="s">
        <v>42</v>
      </c>
      <c r="AX493" s="12" t="s">
        <v>87</v>
      </c>
      <c r="AY493" s="174" t="s">
        <v>170</v>
      </c>
    </row>
    <row r="494" spans="2:65" s="1" customFormat="1" ht="25.5" customHeight="1">
      <c r="B494" s="160"/>
      <c r="C494" s="161" t="s">
        <v>1447</v>
      </c>
      <c r="D494" s="161" t="s">
        <v>173</v>
      </c>
      <c r="E494" s="162" t="s">
        <v>1448</v>
      </c>
      <c r="F494" s="163" t="s">
        <v>1449</v>
      </c>
      <c r="G494" s="164" t="s">
        <v>282</v>
      </c>
      <c r="H494" s="165">
        <v>2.5</v>
      </c>
      <c r="I494" s="166">
        <v>388</v>
      </c>
      <c r="J494" s="166">
        <f>ROUND(I494*H494,2)</f>
        <v>970</v>
      </c>
      <c r="K494" s="163" t="s">
        <v>177</v>
      </c>
      <c r="L494" s="39"/>
      <c r="M494" s="167" t="s">
        <v>5</v>
      </c>
      <c r="N494" s="168" t="s">
        <v>50</v>
      </c>
      <c r="O494" s="169">
        <v>0.69599999999999995</v>
      </c>
      <c r="P494" s="169">
        <f>O494*H494</f>
        <v>1.7399999999999998</v>
      </c>
      <c r="Q494" s="169">
        <v>1.25E-3</v>
      </c>
      <c r="R494" s="169">
        <f>Q494*H494</f>
        <v>3.1250000000000002E-3</v>
      </c>
      <c r="S494" s="169">
        <v>0</v>
      </c>
      <c r="T494" s="170">
        <f>S494*H494</f>
        <v>0</v>
      </c>
      <c r="AR494" s="24" t="s">
        <v>230</v>
      </c>
      <c r="AT494" s="24" t="s">
        <v>173</v>
      </c>
      <c r="AU494" s="24" t="s">
        <v>90</v>
      </c>
      <c r="AY494" s="24" t="s">
        <v>170</v>
      </c>
      <c r="BE494" s="171">
        <f>IF(N494="základní",J494,0)</f>
        <v>970</v>
      </c>
      <c r="BF494" s="171">
        <f>IF(N494="snížená",J494,0)</f>
        <v>0</v>
      </c>
      <c r="BG494" s="171">
        <f>IF(N494="zákl. přenesená",J494,0)</f>
        <v>0</v>
      </c>
      <c r="BH494" s="171">
        <f>IF(N494="sníž. přenesená",J494,0)</f>
        <v>0</v>
      </c>
      <c r="BI494" s="171">
        <f>IF(N494="nulová",J494,0)</f>
        <v>0</v>
      </c>
      <c r="BJ494" s="24" t="s">
        <v>87</v>
      </c>
      <c r="BK494" s="171">
        <f>ROUND(I494*H494,2)</f>
        <v>970</v>
      </c>
      <c r="BL494" s="24" t="s">
        <v>230</v>
      </c>
      <c r="BM494" s="24" t="s">
        <v>1450</v>
      </c>
    </row>
    <row r="495" spans="2:65" s="12" customFormat="1" ht="13.5">
      <c r="B495" s="172"/>
      <c r="D495" s="173" t="s">
        <v>180</v>
      </c>
      <c r="E495" s="174" t="s">
        <v>5</v>
      </c>
      <c r="F495" s="175" t="s">
        <v>1451</v>
      </c>
      <c r="H495" s="176">
        <v>2.5</v>
      </c>
      <c r="L495" s="172"/>
      <c r="M495" s="177"/>
      <c r="N495" s="178"/>
      <c r="O495" s="178"/>
      <c r="P495" s="178"/>
      <c r="Q495" s="178"/>
      <c r="R495" s="178"/>
      <c r="S495" s="178"/>
      <c r="T495" s="179"/>
      <c r="AT495" s="174" t="s">
        <v>180</v>
      </c>
      <c r="AU495" s="174" t="s">
        <v>90</v>
      </c>
      <c r="AV495" s="12" t="s">
        <v>90</v>
      </c>
      <c r="AW495" s="12" t="s">
        <v>42</v>
      </c>
      <c r="AX495" s="12" t="s">
        <v>87</v>
      </c>
      <c r="AY495" s="174" t="s">
        <v>170</v>
      </c>
    </row>
    <row r="496" spans="2:65" s="1" customFormat="1" ht="25.5" customHeight="1">
      <c r="B496" s="160"/>
      <c r="C496" s="161" t="s">
        <v>1452</v>
      </c>
      <c r="D496" s="161" t="s">
        <v>173</v>
      </c>
      <c r="E496" s="162" t="s">
        <v>1453</v>
      </c>
      <c r="F496" s="163" t="s">
        <v>1454</v>
      </c>
      <c r="G496" s="164" t="s">
        <v>176</v>
      </c>
      <c r="H496" s="165">
        <v>1</v>
      </c>
      <c r="I496" s="166">
        <v>276</v>
      </c>
      <c r="J496" s="166">
        <f>ROUND(I496*H496,2)</f>
        <v>276</v>
      </c>
      <c r="K496" s="163" t="s">
        <v>177</v>
      </c>
      <c r="L496" s="39"/>
      <c r="M496" s="167" t="s">
        <v>5</v>
      </c>
      <c r="N496" s="168" t="s">
        <v>50</v>
      </c>
      <c r="O496" s="169">
        <v>0.7</v>
      </c>
      <c r="P496" s="169">
        <f>O496*H496</f>
        <v>0.7</v>
      </c>
      <c r="Q496" s="169">
        <v>0</v>
      </c>
      <c r="R496" s="169">
        <f>Q496*H496</f>
        <v>0</v>
      </c>
      <c r="S496" s="169">
        <v>0</v>
      </c>
      <c r="T496" s="170">
        <f>S496*H496</f>
        <v>0</v>
      </c>
      <c r="AR496" s="24" t="s">
        <v>230</v>
      </c>
      <c r="AT496" s="24" t="s">
        <v>173</v>
      </c>
      <c r="AU496" s="24" t="s">
        <v>90</v>
      </c>
      <c r="AY496" s="24" t="s">
        <v>170</v>
      </c>
      <c r="BE496" s="171">
        <f>IF(N496="základní",J496,0)</f>
        <v>276</v>
      </c>
      <c r="BF496" s="171">
        <f>IF(N496="snížená",J496,0)</f>
        <v>0</v>
      </c>
      <c r="BG496" s="171">
        <f>IF(N496="zákl. přenesená",J496,0)</f>
        <v>0</v>
      </c>
      <c r="BH496" s="171">
        <f>IF(N496="sníž. přenesená",J496,0)</f>
        <v>0</v>
      </c>
      <c r="BI496" s="171">
        <f>IF(N496="nulová",J496,0)</f>
        <v>0</v>
      </c>
      <c r="BJ496" s="24" t="s">
        <v>87</v>
      </c>
      <c r="BK496" s="171">
        <f>ROUND(I496*H496,2)</f>
        <v>276</v>
      </c>
      <c r="BL496" s="24" t="s">
        <v>230</v>
      </c>
      <c r="BM496" s="24" t="s">
        <v>1455</v>
      </c>
    </row>
    <row r="497" spans="2:65" s="12" customFormat="1" ht="13.5">
      <c r="B497" s="172"/>
      <c r="D497" s="173" t="s">
        <v>180</v>
      </c>
      <c r="E497" s="174" t="s">
        <v>5</v>
      </c>
      <c r="F497" s="175" t="s">
        <v>87</v>
      </c>
      <c r="H497" s="176">
        <v>1</v>
      </c>
      <c r="L497" s="172"/>
      <c r="M497" s="177"/>
      <c r="N497" s="178"/>
      <c r="O497" s="178"/>
      <c r="P497" s="178"/>
      <c r="Q497" s="178"/>
      <c r="R497" s="178"/>
      <c r="S497" s="178"/>
      <c r="T497" s="179"/>
      <c r="AT497" s="174" t="s">
        <v>180</v>
      </c>
      <c r="AU497" s="174" t="s">
        <v>90</v>
      </c>
      <c r="AV497" s="12" t="s">
        <v>90</v>
      </c>
      <c r="AW497" s="12" t="s">
        <v>42</v>
      </c>
      <c r="AX497" s="12" t="s">
        <v>87</v>
      </c>
      <c r="AY497" s="174" t="s">
        <v>170</v>
      </c>
    </row>
    <row r="498" spans="2:65" s="1" customFormat="1" ht="25.5" customHeight="1">
      <c r="B498" s="160"/>
      <c r="C498" s="161" t="s">
        <v>1456</v>
      </c>
      <c r="D498" s="161" t="s">
        <v>173</v>
      </c>
      <c r="E498" s="162" t="s">
        <v>1457</v>
      </c>
      <c r="F498" s="163" t="s">
        <v>1458</v>
      </c>
      <c r="G498" s="164" t="s">
        <v>176</v>
      </c>
      <c r="H498" s="165">
        <v>1</v>
      </c>
      <c r="I498" s="166">
        <v>197</v>
      </c>
      <c r="J498" s="166">
        <f>ROUND(I498*H498,2)</f>
        <v>197</v>
      </c>
      <c r="K498" s="163" t="s">
        <v>177</v>
      </c>
      <c r="L498" s="39"/>
      <c r="M498" s="167" t="s">
        <v>5</v>
      </c>
      <c r="N498" s="168" t="s">
        <v>50</v>
      </c>
      <c r="O498" s="169">
        <v>0.5</v>
      </c>
      <c r="P498" s="169">
        <f>O498*H498</f>
        <v>0.5</v>
      </c>
      <c r="Q498" s="169">
        <v>0</v>
      </c>
      <c r="R498" s="169">
        <f>Q498*H498</f>
        <v>0</v>
      </c>
      <c r="S498" s="169">
        <v>0</v>
      </c>
      <c r="T498" s="170">
        <f>S498*H498</f>
        <v>0</v>
      </c>
      <c r="AR498" s="24" t="s">
        <v>230</v>
      </c>
      <c r="AT498" s="24" t="s">
        <v>173</v>
      </c>
      <c r="AU498" s="24" t="s">
        <v>90</v>
      </c>
      <c r="AY498" s="24" t="s">
        <v>170</v>
      </c>
      <c r="BE498" s="171">
        <f>IF(N498="základní",J498,0)</f>
        <v>197</v>
      </c>
      <c r="BF498" s="171">
        <f>IF(N498="snížená",J498,0)</f>
        <v>0</v>
      </c>
      <c r="BG498" s="171">
        <f>IF(N498="zákl. přenesená",J498,0)</f>
        <v>0</v>
      </c>
      <c r="BH498" s="171">
        <f>IF(N498="sníž. přenesená",J498,0)</f>
        <v>0</v>
      </c>
      <c r="BI498" s="171">
        <f>IF(N498="nulová",J498,0)</f>
        <v>0</v>
      </c>
      <c r="BJ498" s="24" t="s">
        <v>87</v>
      </c>
      <c r="BK498" s="171">
        <f>ROUND(I498*H498,2)</f>
        <v>197</v>
      </c>
      <c r="BL498" s="24" t="s">
        <v>230</v>
      </c>
      <c r="BM498" s="24" t="s">
        <v>1459</v>
      </c>
    </row>
    <row r="499" spans="2:65" s="12" customFormat="1" ht="13.5">
      <c r="B499" s="172"/>
      <c r="D499" s="173" t="s">
        <v>180</v>
      </c>
      <c r="E499" s="174" t="s">
        <v>5</v>
      </c>
      <c r="F499" s="175" t="s">
        <v>87</v>
      </c>
      <c r="H499" s="176">
        <v>1</v>
      </c>
      <c r="L499" s="172"/>
      <c r="M499" s="177"/>
      <c r="N499" s="178"/>
      <c r="O499" s="178"/>
      <c r="P499" s="178"/>
      <c r="Q499" s="178"/>
      <c r="R499" s="178"/>
      <c r="S499" s="178"/>
      <c r="T499" s="179"/>
      <c r="AT499" s="174" t="s">
        <v>180</v>
      </c>
      <c r="AU499" s="174" t="s">
        <v>90</v>
      </c>
      <c r="AV499" s="12" t="s">
        <v>90</v>
      </c>
      <c r="AW499" s="12" t="s">
        <v>42</v>
      </c>
      <c r="AX499" s="12" t="s">
        <v>87</v>
      </c>
      <c r="AY499" s="174" t="s">
        <v>170</v>
      </c>
    </row>
    <row r="500" spans="2:65" s="1" customFormat="1" ht="38.25" customHeight="1">
      <c r="B500" s="160"/>
      <c r="C500" s="161" t="s">
        <v>1460</v>
      </c>
      <c r="D500" s="161" t="s">
        <v>173</v>
      </c>
      <c r="E500" s="162" t="s">
        <v>1461</v>
      </c>
      <c r="F500" s="163" t="s">
        <v>1462</v>
      </c>
      <c r="G500" s="164" t="s">
        <v>282</v>
      </c>
      <c r="H500" s="165">
        <v>2</v>
      </c>
      <c r="I500" s="166">
        <v>52.5</v>
      </c>
      <c r="J500" s="166">
        <f>ROUND(I500*H500,2)</f>
        <v>105</v>
      </c>
      <c r="K500" s="163" t="s">
        <v>177</v>
      </c>
      <c r="L500" s="39"/>
      <c r="M500" s="167" t="s">
        <v>5</v>
      </c>
      <c r="N500" s="168" t="s">
        <v>50</v>
      </c>
      <c r="O500" s="169">
        <v>0.10299999999999999</v>
      </c>
      <c r="P500" s="169">
        <f>O500*H500</f>
        <v>0.20599999999999999</v>
      </c>
      <c r="Q500" s="169">
        <v>5.0000000000000002E-5</v>
      </c>
      <c r="R500" s="169">
        <f>Q500*H500</f>
        <v>1E-4</v>
      </c>
      <c r="S500" s="169">
        <v>0</v>
      </c>
      <c r="T500" s="170">
        <f>S500*H500</f>
        <v>0</v>
      </c>
      <c r="AR500" s="24" t="s">
        <v>230</v>
      </c>
      <c r="AT500" s="24" t="s">
        <v>173</v>
      </c>
      <c r="AU500" s="24" t="s">
        <v>90</v>
      </c>
      <c r="AY500" s="24" t="s">
        <v>170</v>
      </c>
      <c r="BE500" s="171">
        <f>IF(N500="základní",J500,0)</f>
        <v>105</v>
      </c>
      <c r="BF500" s="171">
        <f>IF(N500="snížená",J500,0)</f>
        <v>0</v>
      </c>
      <c r="BG500" s="171">
        <f>IF(N500="zákl. přenesená",J500,0)</f>
        <v>0</v>
      </c>
      <c r="BH500" s="171">
        <f>IF(N500="sníž. přenesená",J500,0)</f>
        <v>0</v>
      </c>
      <c r="BI500" s="171">
        <f>IF(N500="nulová",J500,0)</f>
        <v>0</v>
      </c>
      <c r="BJ500" s="24" t="s">
        <v>87</v>
      </c>
      <c r="BK500" s="171">
        <f>ROUND(I500*H500,2)</f>
        <v>105</v>
      </c>
      <c r="BL500" s="24" t="s">
        <v>230</v>
      </c>
      <c r="BM500" s="24" t="s">
        <v>1463</v>
      </c>
    </row>
    <row r="501" spans="2:65" s="12" customFormat="1" ht="13.5">
      <c r="B501" s="172"/>
      <c r="D501" s="173" t="s">
        <v>180</v>
      </c>
      <c r="E501" s="174" t="s">
        <v>5</v>
      </c>
      <c r="F501" s="175" t="s">
        <v>90</v>
      </c>
      <c r="H501" s="176">
        <v>2</v>
      </c>
      <c r="L501" s="172"/>
      <c r="M501" s="177"/>
      <c r="N501" s="178"/>
      <c r="O501" s="178"/>
      <c r="P501" s="178"/>
      <c r="Q501" s="178"/>
      <c r="R501" s="178"/>
      <c r="S501" s="178"/>
      <c r="T501" s="179"/>
      <c r="AT501" s="174" t="s">
        <v>180</v>
      </c>
      <c r="AU501" s="174" t="s">
        <v>90</v>
      </c>
      <c r="AV501" s="12" t="s">
        <v>90</v>
      </c>
      <c r="AW501" s="12" t="s">
        <v>42</v>
      </c>
      <c r="AX501" s="12" t="s">
        <v>87</v>
      </c>
      <c r="AY501" s="174" t="s">
        <v>170</v>
      </c>
    </row>
    <row r="502" spans="2:65" s="1" customFormat="1" ht="38.25" customHeight="1">
      <c r="B502" s="160"/>
      <c r="C502" s="161" t="s">
        <v>1464</v>
      </c>
      <c r="D502" s="161" t="s">
        <v>173</v>
      </c>
      <c r="E502" s="162" t="s">
        <v>1465</v>
      </c>
      <c r="F502" s="163" t="s">
        <v>1466</v>
      </c>
      <c r="G502" s="164" t="s">
        <v>282</v>
      </c>
      <c r="H502" s="165">
        <v>2.5</v>
      </c>
      <c r="I502" s="166">
        <v>63.2</v>
      </c>
      <c r="J502" s="166">
        <f>ROUND(I502*H502,2)</f>
        <v>158</v>
      </c>
      <c r="K502" s="163" t="s">
        <v>177</v>
      </c>
      <c r="L502" s="39"/>
      <c r="M502" s="167" t="s">
        <v>5</v>
      </c>
      <c r="N502" s="168" t="s">
        <v>50</v>
      </c>
      <c r="O502" s="169">
        <v>0.10299999999999999</v>
      </c>
      <c r="P502" s="169">
        <f>O502*H502</f>
        <v>0.25750000000000001</v>
      </c>
      <c r="Q502" s="169">
        <v>6.9999999999999994E-5</v>
      </c>
      <c r="R502" s="169">
        <f>Q502*H502</f>
        <v>1.7499999999999997E-4</v>
      </c>
      <c r="S502" s="169">
        <v>0</v>
      </c>
      <c r="T502" s="170">
        <f>S502*H502</f>
        <v>0</v>
      </c>
      <c r="AR502" s="24" t="s">
        <v>230</v>
      </c>
      <c r="AT502" s="24" t="s">
        <v>173</v>
      </c>
      <c r="AU502" s="24" t="s">
        <v>90</v>
      </c>
      <c r="AY502" s="24" t="s">
        <v>170</v>
      </c>
      <c r="BE502" s="171">
        <f>IF(N502="základní",J502,0)</f>
        <v>158</v>
      </c>
      <c r="BF502" s="171">
        <f>IF(N502="snížená",J502,0)</f>
        <v>0</v>
      </c>
      <c r="BG502" s="171">
        <f>IF(N502="zákl. přenesená",J502,0)</f>
        <v>0</v>
      </c>
      <c r="BH502" s="171">
        <f>IF(N502="sníž. přenesená",J502,0)</f>
        <v>0</v>
      </c>
      <c r="BI502" s="171">
        <f>IF(N502="nulová",J502,0)</f>
        <v>0</v>
      </c>
      <c r="BJ502" s="24" t="s">
        <v>87</v>
      </c>
      <c r="BK502" s="171">
        <f>ROUND(I502*H502,2)</f>
        <v>158</v>
      </c>
      <c r="BL502" s="24" t="s">
        <v>230</v>
      </c>
      <c r="BM502" s="24" t="s">
        <v>1467</v>
      </c>
    </row>
    <row r="503" spans="2:65" s="12" customFormat="1" ht="13.5">
      <c r="B503" s="172"/>
      <c r="D503" s="173" t="s">
        <v>180</v>
      </c>
      <c r="E503" s="174" t="s">
        <v>5</v>
      </c>
      <c r="F503" s="175" t="s">
        <v>1451</v>
      </c>
      <c r="H503" s="176">
        <v>2.5</v>
      </c>
      <c r="L503" s="172"/>
      <c r="M503" s="177"/>
      <c r="N503" s="178"/>
      <c r="O503" s="178"/>
      <c r="P503" s="178"/>
      <c r="Q503" s="178"/>
      <c r="R503" s="178"/>
      <c r="S503" s="178"/>
      <c r="T503" s="179"/>
      <c r="AT503" s="174" t="s">
        <v>180</v>
      </c>
      <c r="AU503" s="174" t="s">
        <v>90</v>
      </c>
      <c r="AV503" s="12" t="s">
        <v>90</v>
      </c>
      <c r="AW503" s="12" t="s">
        <v>42</v>
      </c>
      <c r="AX503" s="12" t="s">
        <v>87</v>
      </c>
      <c r="AY503" s="174" t="s">
        <v>170</v>
      </c>
    </row>
    <row r="504" spans="2:65" s="1" customFormat="1" ht="16.5" customHeight="1">
      <c r="B504" s="160"/>
      <c r="C504" s="161" t="s">
        <v>1468</v>
      </c>
      <c r="D504" s="161" t="s">
        <v>173</v>
      </c>
      <c r="E504" s="162" t="s">
        <v>1469</v>
      </c>
      <c r="F504" s="163" t="s">
        <v>1470</v>
      </c>
      <c r="G504" s="164" t="s">
        <v>487</v>
      </c>
      <c r="H504" s="165">
        <v>5</v>
      </c>
      <c r="I504" s="166">
        <v>168</v>
      </c>
      <c r="J504" s="166">
        <f>ROUND(I504*H504,2)</f>
        <v>840</v>
      </c>
      <c r="K504" s="163" t="s">
        <v>177</v>
      </c>
      <c r="L504" s="39"/>
      <c r="M504" s="167" t="s">
        <v>5</v>
      </c>
      <c r="N504" s="168" t="s">
        <v>50</v>
      </c>
      <c r="O504" s="169">
        <v>0.42499999999999999</v>
      </c>
      <c r="P504" s="169">
        <f>O504*H504</f>
        <v>2.125</v>
      </c>
      <c r="Q504" s="169">
        <v>0</v>
      </c>
      <c r="R504" s="169">
        <f>Q504*H504</f>
        <v>0</v>
      </c>
      <c r="S504" s="169">
        <v>0</v>
      </c>
      <c r="T504" s="170">
        <f>S504*H504</f>
        <v>0</v>
      </c>
      <c r="AR504" s="24" t="s">
        <v>230</v>
      </c>
      <c r="AT504" s="24" t="s">
        <v>173</v>
      </c>
      <c r="AU504" s="24" t="s">
        <v>90</v>
      </c>
      <c r="AY504" s="24" t="s">
        <v>170</v>
      </c>
      <c r="BE504" s="171">
        <f>IF(N504="základní",J504,0)</f>
        <v>840</v>
      </c>
      <c r="BF504" s="171">
        <f>IF(N504="snížená",J504,0)</f>
        <v>0</v>
      </c>
      <c r="BG504" s="171">
        <f>IF(N504="zákl. přenesená",J504,0)</f>
        <v>0</v>
      </c>
      <c r="BH504" s="171">
        <f>IF(N504="sníž. přenesená",J504,0)</f>
        <v>0</v>
      </c>
      <c r="BI504" s="171">
        <f>IF(N504="nulová",J504,0)</f>
        <v>0</v>
      </c>
      <c r="BJ504" s="24" t="s">
        <v>87</v>
      </c>
      <c r="BK504" s="171">
        <f>ROUND(I504*H504,2)</f>
        <v>840</v>
      </c>
      <c r="BL504" s="24" t="s">
        <v>230</v>
      </c>
      <c r="BM504" s="24" t="s">
        <v>1471</v>
      </c>
    </row>
    <row r="505" spans="2:65" s="12" customFormat="1" ht="13.5">
      <c r="B505" s="172"/>
      <c r="D505" s="173" t="s">
        <v>180</v>
      </c>
      <c r="E505" s="174" t="s">
        <v>5</v>
      </c>
      <c r="F505" s="175" t="s">
        <v>169</v>
      </c>
      <c r="H505" s="176">
        <v>5</v>
      </c>
      <c r="L505" s="172"/>
      <c r="M505" s="177"/>
      <c r="N505" s="178"/>
      <c r="O505" s="178"/>
      <c r="P505" s="178"/>
      <c r="Q505" s="178"/>
      <c r="R505" s="178"/>
      <c r="S505" s="178"/>
      <c r="T505" s="179"/>
      <c r="AT505" s="174" t="s">
        <v>180</v>
      </c>
      <c r="AU505" s="174" t="s">
        <v>90</v>
      </c>
      <c r="AV505" s="12" t="s">
        <v>90</v>
      </c>
      <c r="AW505" s="12" t="s">
        <v>42</v>
      </c>
      <c r="AX505" s="12" t="s">
        <v>87</v>
      </c>
      <c r="AY505" s="174" t="s">
        <v>170</v>
      </c>
    </row>
    <row r="506" spans="2:65" s="1" customFormat="1" ht="16.5" customHeight="1">
      <c r="B506" s="160"/>
      <c r="C506" s="161" t="s">
        <v>1472</v>
      </c>
      <c r="D506" s="161" t="s">
        <v>173</v>
      </c>
      <c r="E506" s="162" t="s">
        <v>1473</v>
      </c>
      <c r="F506" s="163" t="s">
        <v>1474</v>
      </c>
      <c r="G506" s="164" t="s">
        <v>487</v>
      </c>
      <c r="H506" s="165">
        <v>1</v>
      </c>
      <c r="I506" s="166">
        <v>296</v>
      </c>
      <c r="J506" s="166">
        <f>ROUND(I506*H506,2)</f>
        <v>296</v>
      </c>
      <c r="K506" s="163" t="s">
        <v>177</v>
      </c>
      <c r="L506" s="39"/>
      <c r="M506" s="167" t="s">
        <v>5</v>
      </c>
      <c r="N506" s="168" t="s">
        <v>50</v>
      </c>
      <c r="O506" s="169">
        <v>0.20399999999999999</v>
      </c>
      <c r="P506" s="169">
        <f>O506*H506</f>
        <v>0.20399999999999999</v>
      </c>
      <c r="Q506" s="169">
        <v>7.6000000000000004E-4</v>
      </c>
      <c r="R506" s="169">
        <f>Q506*H506</f>
        <v>7.6000000000000004E-4</v>
      </c>
      <c r="S506" s="169">
        <v>0</v>
      </c>
      <c r="T506" s="170">
        <f>S506*H506</f>
        <v>0</v>
      </c>
      <c r="AR506" s="24" t="s">
        <v>230</v>
      </c>
      <c r="AT506" s="24" t="s">
        <v>173</v>
      </c>
      <c r="AU506" s="24" t="s">
        <v>90</v>
      </c>
      <c r="AY506" s="24" t="s">
        <v>170</v>
      </c>
      <c r="BE506" s="171">
        <f>IF(N506="základní",J506,0)</f>
        <v>296</v>
      </c>
      <c r="BF506" s="171">
        <f>IF(N506="snížená",J506,0)</f>
        <v>0</v>
      </c>
      <c r="BG506" s="171">
        <f>IF(N506="zákl. přenesená",J506,0)</f>
        <v>0</v>
      </c>
      <c r="BH506" s="171">
        <f>IF(N506="sníž. přenesená",J506,0)</f>
        <v>0</v>
      </c>
      <c r="BI506" s="171">
        <f>IF(N506="nulová",J506,0)</f>
        <v>0</v>
      </c>
      <c r="BJ506" s="24" t="s">
        <v>87</v>
      </c>
      <c r="BK506" s="171">
        <f>ROUND(I506*H506,2)</f>
        <v>296</v>
      </c>
      <c r="BL506" s="24" t="s">
        <v>230</v>
      </c>
      <c r="BM506" s="24" t="s">
        <v>1475</v>
      </c>
    </row>
    <row r="507" spans="2:65" s="12" customFormat="1" ht="13.5">
      <c r="B507" s="172"/>
      <c r="D507" s="173" t="s">
        <v>180</v>
      </c>
      <c r="E507" s="174" t="s">
        <v>5</v>
      </c>
      <c r="F507" s="175" t="s">
        <v>87</v>
      </c>
      <c r="H507" s="176">
        <v>1</v>
      </c>
      <c r="L507" s="172"/>
      <c r="M507" s="177"/>
      <c r="N507" s="178"/>
      <c r="O507" s="178"/>
      <c r="P507" s="178"/>
      <c r="Q507" s="178"/>
      <c r="R507" s="178"/>
      <c r="S507" s="178"/>
      <c r="T507" s="179"/>
      <c r="AT507" s="174" t="s">
        <v>180</v>
      </c>
      <c r="AU507" s="174" t="s">
        <v>90</v>
      </c>
      <c r="AV507" s="12" t="s">
        <v>90</v>
      </c>
      <c r="AW507" s="12" t="s">
        <v>42</v>
      </c>
      <c r="AX507" s="12" t="s">
        <v>87</v>
      </c>
      <c r="AY507" s="174" t="s">
        <v>170</v>
      </c>
    </row>
    <row r="508" spans="2:65" s="1" customFormat="1" ht="16.5" customHeight="1">
      <c r="B508" s="160"/>
      <c r="C508" s="161" t="s">
        <v>1476</v>
      </c>
      <c r="D508" s="161" t="s">
        <v>173</v>
      </c>
      <c r="E508" s="162" t="s">
        <v>1477</v>
      </c>
      <c r="F508" s="163" t="s">
        <v>1478</v>
      </c>
      <c r="G508" s="164" t="s">
        <v>487</v>
      </c>
      <c r="H508" s="165">
        <v>1</v>
      </c>
      <c r="I508" s="166">
        <v>392</v>
      </c>
      <c r="J508" s="166">
        <f>ROUND(I508*H508,2)</f>
        <v>392</v>
      </c>
      <c r="K508" s="163" t="s">
        <v>177</v>
      </c>
      <c r="L508" s="39"/>
      <c r="M508" s="167" t="s">
        <v>5</v>
      </c>
      <c r="N508" s="168" t="s">
        <v>50</v>
      </c>
      <c r="O508" s="169">
        <v>0.22500000000000001</v>
      </c>
      <c r="P508" s="169">
        <f>O508*H508</f>
        <v>0.22500000000000001</v>
      </c>
      <c r="Q508" s="169">
        <v>1.0300000000000001E-3</v>
      </c>
      <c r="R508" s="169">
        <f>Q508*H508</f>
        <v>1.0300000000000001E-3</v>
      </c>
      <c r="S508" s="169">
        <v>0</v>
      </c>
      <c r="T508" s="170">
        <f>S508*H508</f>
        <v>0</v>
      </c>
      <c r="AR508" s="24" t="s">
        <v>230</v>
      </c>
      <c r="AT508" s="24" t="s">
        <v>173</v>
      </c>
      <c r="AU508" s="24" t="s">
        <v>90</v>
      </c>
      <c r="AY508" s="24" t="s">
        <v>170</v>
      </c>
      <c r="BE508" s="171">
        <f>IF(N508="základní",J508,0)</f>
        <v>392</v>
      </c>
      <c r="BF508" s="171">
        <f>IF(N508="snížená",J508,0)</f>
        <v>0</v>
      </c>
      <c r="BG508" s="171">
        <f>IF(N508="zákl. přenesená",J508,0)</f>
        <v>0</v>
      </c>
      <c r="BH508" s="171">
        <f>IF(N508="sníž. přenesená",J508,0)</f>
        <v>0</v>
      </c>
      <c r="BI508" s="171">
        <f>IF(N508="nulová",J508,0)</f>
        <v>0</v>
      </c>
      <c r="BJ508" s="24" t="s">
        <v>87</v>
      </c>
      <c r="BK508" s="171">
        <f>ROUND(I508*H508,2)</f>
        <v>392</v>
      </c>
      <c r="BL508" s="24" t="s">
        <v>230</v>
      </c>
      <c r="BM508" s="24" t="s">
        <v>1479</v>
      </c>
    </row>
    <row r="509" spans="2:65" s="12" customFormat="1" ht="13.5">
      <c r="B509" s="172"/>
      <c r="D509" s="173" t="s">
        <v>180</v>
      </c>
      <c r="E509" s="174" t="s">
        <v>5</v>
      </c>
      <c r="F509" s="175" t="s">
        <v>87</v>
      </c>
      <c r="H509" s="176">
        <v>1</v>
      </c>
      <c r="L509" s="172"/>
      <c r="M509" s="177"/>
      <c r="N509" s="178"/>
      <c r="O509" s="178"/>
      <c r="P509" s="178"/>
      <c r="Q509" s="178"/>
      <c r="R509" s="178"/>
      <c r="S509" s="178"/>
      <c r="T509" s="179"/>
      <c r="AT509" s="174" t="s">
        <v>180</v>
      </c>
      <c r="AU509" s="174" t="s">
        <v>90</v>
      </c>
      <c r="AV509" s="12" t="s">
        <v>90</v>
      </c>
      <c r="AW509" s="12" t="s">
        <v>42</v>
      </c>
      <c r="AX509" s="12" t="s">
        <v>87</v>
      </c>
      <c r="AY509" s="174" t="s">
        <v>170</v>
      </c>
    </row>
    <row r="510" spans="2:65" s="1" customFormat="1" ht="25.5" customHeight="1">
      <c r="B510" s="160"/>
      <c r="C510" s="161" t="s">
        <v>1480</v>
      </c>
      <c r="D510" s="161" t="s">
        <v>173</v>
      </c>
      <c r="E510" s="162" t="s">
        <v>1481</v>
      </c>
      <c r="F510" s="163" t="s">
        <v>1482</v>
      </c>
      <c r="G510" s="164" t="s">
        <v>282</v>
      </c>
      <c r="H510" s="165">
        <v>4.5</v>
      </c>
      <c r="I510" s="166">
        <v>39.4</v>
      </c>
      <c r="J510" s="166">
        <f>ROUND(I510*H510,2)</f>
        <v>177.3</v>
      </c>
      <c r="K510" s="163" t="s">
        <v>177</v>
      </c>
      <c r="L510" s="39"/>
      <c r="M510" s="167" t="s">
        <v>5</v>
      </c>
      <c r="N510" s="168" t="s">
        <v>50</v>
      </c>
      <c r="O510" s="169">
        <v>6.7000000000000004E-2</v>
      </c>
      <c r="P510" s="169">
        <f>O510*H510</f>
        <v>0.30149999999999999</v>
      </c>
      <c r="Q510" s="169">
        <v>1.9000000000000001E-4</v>
      </c>
      <c r="R510" s="169">
        <f>Q510*H510</f>
        <v>8.5500000000000007E-4</v>
      </c>
      <c r="S510" s="169">
        <v>0</v>
      </c>
      <c r="T510" s="170">
        <f>S510*H510</f>
        <v>0</v>
      </c>
      <c r="AR510" s="24" t="s">
        <v>230</v>
      </c>
      <c r="AT510" s="24" t="s">
        <v>173</v>
      </c>
      <c r="AU510" s="24" t="s">
        <v>90</v>
      </c>
      <c r="AY510" s="24" t="s">
        <v>170</v>
      </c>
      <c r="BE510" s="171">
        <f>IF(N510="základní",J510,0)</f>
        <v>177.3</v>
      </c>
      <c r="BF510" s="171">
        <f>IF(N510="snížená",J510,0)</f>
        <v>0</v>
      </c>
      <c r="BG510" s="171">
        <f>IF(N510="zákl. přenesená",J510,0)</f>
        <v>0</v>
      </c>
      <c r="BH510" s="171">
        <f>IF(N510="sníž. přenesená",J510,0)</f>
        <v>0</v>
      </c>
      <c r="BI510" s="171">
        <f>IF(N510="nulová",J510,0)</f>
        <v>0</v>
      </c>
      <c r="BJ510" s="24" t="s">
        <v>87</v>
      </c>
      <c r="BK510" s="171">
        <f>ROUND(I510*H510,2)</f>
        <v>177.3</v>
      </c>
      <c r="BL510" s="24" t="s">
        <v>230</v>
      </c>
      <c r="BM510" s="24" t="s">
        <v>1483</v>
      </c>
    </row>
    <row r="511" spans="2:65" s="12" customFormat="1" ht="13.5">
      <c r="B511" s="172"/>
      <c r="D511" s="173" t="s">
        <v>180</v>
      </c>
      <c r="E511" s="174" t="s">
        <v>5</v>
      </c>
      <c r="F511" s="175" t="s">
        <v>929</v>
      </c>
      <c r="H511" s="176">
        <v>4.5</v>
      </c>
      <c r="L511" s="172"/>
      <c r="M511" s="177"/>
      <c r="N511" s="178"/>
      <c r="O511" s="178"/>
      <c r="P511" s="178"/>
      <c r="Q511" s="178"/>
      <c r="R511" s="178"/>
      <c r="S511" s="178"/>
      <c r="T511" s="179"/>
      <c r="AT511" s="174" t="s">
        <v>180</v>
      </c>
      <c r="AU511" s="174" t="s">
        <v>90</v>
      </c>
      <c r="AV511" s="12" t="s">
        <v>90</v>
      </c>
      <c r="AW511" s="12" t="s">
        <v>42</v>
      </c>
      <c r="AX511" s="12" t="s">
        <v>87</v>
      </c>
      <c r="AY511" s="174" t="s">
        <v>170</v>
      </c>
    </row>
    <row r="512" spans="2:65" s="1" customFormat="1" ht="25.5" customHeight="1">
      <c r="B512" s="160"/>
      <c r="C512" s="161" t="s">
        <v>1484</v>
      </c>
      <c r="D512" s="161" t="s">
        <v>173</v>
      </c>
      <c r="E512" s="162" t="s">
        <v>1485</v>
      </c>
      <c r="F512" s="163" t="s">
        <v>1486</v>
      </c>
      <c r="G512" s="164" t="s">
        <v>282</v>
      </c>
      <c r="H512" s="165">
        <v>4.5</v>
      </c>
      <c r="I512" s="166">
        <v>35.5</v>
      </c>
      <c r="J512" s="166">
        <f>ROUND(I512*H512,2)</f>
        <v>159.75</v>
      </c>
      <c r="K512" s="163" t="s">
        <v>177</v>
      </c>
      <c r="L512" s="39"/>
      <c r="M512" s="167" t="s">
        <v>5</v>
      </c>
      <c r="N512" s="168" t="s">
        <v>50</v>
      </c>
      <c r="O512" s="169">
        <v>8.2000000000000003E-2</v>
      </c>
      <c r="P512" s="169">
        <f>O512*H512</f>
        <v>0.36899999999999999</v>
      </c>
      <c r="Q512" s="169">
        <v>1.0000000000000001E-5</v>
      </c>
      <c r="R512" s="169">
        <f>Q512*H512</f>
        <v>4.5000000000000003E-5</v>
      </c>
      <c r="S512" s="169">
        <v>0</v>
      </c>
      <c r="T512" s="170">
        <f>S512*H512</f>
        <v>0</v>
      </c>
      <c r="AR512" s="24" t="s">
        <v>230</v>
      </c>
      <c r="AT512" s="24" t="s">
        <v>173</v>
      </c>
      <c r="AU512" s="24" t="s">
        <v>90</v>
      </c>
      <c r="AY512" s="24" t="s">
        <v>170</v>
      </c>
      <c r="BE512" s="171">
        <f>IF(N512="základní",J512,0)</f>
        <v>159.75</v>
      </c>
      <c r="BF512" s="171">
        <f>IF(N512="snížená",J512,0)</f>
        <v>0</v>
      </c>
      <c r="BG512" s="171">
        <f>IF(N512="zákl. přenesená",J512,0)</f>
        <v>0</v>
      </c>
      <c r="BH512" s="171">
        <f>IF(N512="sníž. přenesená",J512,0)</f>
        <v>0</v>
      </c>
      <c r="BI512" s="171">
        <f>IF(N512="nulová",J512,0)</f>
        <v>0</v>
      </c>
      <c r="BJ512" s="24" t="s">
        <v>87</v>
      </c>
      <c r="BK512" s="171">
        <f>ROUND(I512*H512,2)</f>
        <v>159.75</v>
      </c>
      <c r="BL512" s="24" t="s">
        <v>230</v>
      </c>
      <c r="BM512" s="24" t="s">
        <v>1487</v>
      </c>
    </row>
    <row r="513" spans="2:65" s="12" customFormat="1" ht="13.5">
      <c r="B513" s="172"/>
      <c r="D513" s="173" t="s">
        <v>180</v>
      </c>
      <c r="E513" s="174" t="s">
        <v>5</v>
      </c>
      <c r="F513" s="175" t="s">
        <v>929</v>
      </c>
      <c r="H513" s="176">
        <v>4.5</v>
      </c>
      <c r="L513" s="172"/>
      <c r="M513" s="177"/>
      <c r="N513" s="178"/>
      <c r="O513" s="178"/>
      <c r="P513" s="178"/>
      <c r="Q513" s="178"/>
      <c r="R513" s="178"/>
      <c r="S513" s="178"/>
      <c r="T513" s="179"/>
      <c r="AT513" s="174" t="s">
        <v>180</v>
      </c>
      <c r="AU513" s="174" t="s">
        <v>90</v>
      </c>
      <c r="AV513" s="12" t="s">
        <v>90</v>
      </c>
      <c r="AW513" s="12" t="s">
        <v>42</v>
      </c>
      <c r="AX513" s="12" t="s">
        <v>87</v>
      </c>
      <c r="AY513" s="174" t="s">
        <v>170</v>
      </c>
    </row>
    <row r="514" spans="2:65" s="1" customFormat="1" ht="38.25" customHeight="1">
      <c r="B514" s="160"/>
      <c r="C514" s="161" t="s">
        <v>1488</v>
      </c>
      <c r="D514" s="161" t="s">
        <v>173</v>
      </c>
      <c r="E514" s="162" t="s">
        <v>1489</v>
      </c>
      <c r="F514" s="163" t="s">
        <v>1490</v>
      </c>
      <c r="G514" s="164" t="s">
        <v>422</v>
      </c>
      <c r="H514" s="165">
        <v>8.0000000000000002E-3</v>
      </c>
      <c r="I514" s="166">
        <v>492</v>
      </c>
      <c r="J514" s="166">
        <f>ROUND(I514*H514,2)</f>
        <v>3.94</v>
      </c>
      <c r="K514" s="163" t="s">
        <v>177</v>
      </c>
      <c r="L514" s="39"/>
      <c r="M514" s="167" t="s">
        <v>5</v>
      </c>
      <c r="N514" s="168" t="s">
        <v>50</v>
      </c>
      <c r="O514" s="169">
        <v>1.327</v>
      </c>
      <c r="P514" s="169">
        <f>O514*H514</f>
        <v>1.0616E-2</v>
      </c>
      <c r="Q514" s="169">
        <v>0</v>
      </c>
      <c r="R514" s="169">
        <f>Q514*H514</f>
        <v>0</v>
      </c>
      <c r="S514" s="169">
        <v>0</v>
      </c>
      <c r="T514" s="170">
        <f>S514*H514</f>
        <v>0</v>
      </c>
      <c r="AR514" s="24" t="s">
        <v>230</v>
      </c>
      <c r="AT514" s="24" t="s">
        <v>173</v>
      </c>
      <c r="AU514" s="24" t="s">
        <v>90</v>
      </c>
      <c r="AY514" s="24" t="s">
        <v>170</v>
      </c>
      <c r="BE514" s="171">
        <f>IF(N514="základní",J514,0)</f>
        <v>3.94</v>
      </c>
      <c r="BF514" s="171">
        <f>IF(N514="snížená",J514,0)</f>
        <v>0</v>
      </c>
      <c r="BG514" s="171">
        <f>IF(N514="zákl. přenesená",J514,0)</f>
        <v>0</v>
      </c>
      <c r="BH514" s="171">
        <f>IF(N514="sníž. přenesená",J514,0)</f>
        <v>0</v>
      </c>
      <c r="BI514" s="171">
        <f>IF(N514="nulová",J514,0)</f>
        <v>0</v>
      </c>
      <c r="BJ514" s="24" t="s">
        <v>87</v>
      </c>
      <c r="BK514" s="171">
        <f>ROUND(I514*H514,2)</f>
        <v>3.94</v>
      </c>
      <c r="BL514" s="24" t="s">
        <v>230</v>
      </c>
      <c r="BM514" s="24" t="s">
        <v>1491</v>
      </c>
    </row>
    <row r="515" spans="2:65" s="11" customFormat="1" ht="29.85" customHeight="1">
      <c r="B515" s="148"/>
      <c r="D515" s="149" t="s">
        <v>78</v>
      </c>
      <c r="E515" s="158" t="s">
        <v>1492</v>
      </c>
      <c r="F515" s="158" t="s">
        <v>1493</v>
      </c>
      <c r="J515" s="159">
        <f>BK515</f>
        <v>15188.16</v>
      </c>
      <c r="L515" s="148"/>
      <c r="M515" s="152"/>
      <c r="N515" s="153"/>
      <c r="O515" s="153"/>
      <c r="P515" s="154">
        <f>SUM(P516:P534)</f>
        <v>2.761612</v>
      </c>
      <c r="Q515" s="153"/>
      <c r="R515" s="154">
        <f>SUM(R516:R534)</f>
        <v>3.6420000000000001E-2</v>
      </c>
      <c r="S515" s="153"/>
      <c r="T515" s="155">
        <f>SUM(T516:T534)</f>
        <v>0</v>
      </c>
      <c r="AR515" s="149" t="s">
        <v>90</v>
      </c>
      <c r="AT515" s="156" t="s">
        <v>78</v>
      </c>
      <c r="AU515" s="156" t="s">
        <v>87</v>
      </c>
      <c r="AY515" s="149" t="s">
        <v>170</v>
      </c>
      <c r="BK515" s="157">
        <f>SUM(BK516:BK534)</f>
        <v>15188.16</v>
      </c>
    </row>
    <row r="516" spans="2:65" s="1" customFormat="1" ht="16.5" customHeight="1">
      <c r="B516" s="160"/>
      <c r="C516" s="161" t="s">
        <v>1494</v>
      </c>
      <c r="D516" s="161" t="s">
        <v>173</v>
      </c>
      <c r="E516" s="162" t="s">
        <v>1495</v>
      </c>
      <c r="F516" s="163" t="s">
        <v>1496</v>
      </c>
      <c r="G516" s="164" t="s">
        <v>176</v>
      </c>
      <c r="H516" s="165">
        <v>1</v>
      </c>
      <c r="I516" s="166">
        <v>2110</v>
      </c>
      <c r="J516" s="166">
        <f>ROUND(I516*H516,2)</f>
        <v>2110</v>
      </c>
      <c r="K516" s="163" t="s">
        <v>177</v>
      </c>
      <c r="L516" s="39"/>
      <c r="M516" s="167" t="s">
        <v>5</v>
      </c>
      <c r="N516" s="168" t="s">
        <v>50</v>
      </c>
      <c r="O516" s="169">
        <v>1.1000000000000001</v>
      </c>
      <c r="P516" s="169">
        <f>O516*H516</f>
        <v>1.1000000000000001</v>
      </c>
      <c r="Q516" s="169">
        <v>1.0749999999999999E-2</v>
      </c>
      <c r="R516" s="169">
        <f>Q516*H516</f>
        <v>1.0749999999999999E-2</v>
      </c>
      <c r="S516" s="169">
        <v>0</v>
      </c>
      <c r="T516" s="170">
        <f>S516*H516</f>
        <v>0</v>
      </c>
      <c r="AR516" s="24" t="s">
        <v>230</v>
      </c>
      <c r="AT516" s="24" t="s">
        <v>173</v>
      </c>
      <c r="AU516" s="24" t="s">
        <v>90</v>
      </c>
      <c r="AY516" s="24" t="s">
        <v>170</v>
      </c>
      <c r="BE516" s="171">
        <f>IF(N516="základní",J516,0)</f>
        <v>2110</v>
      </c>
      <c r="BF516" s="171">
        <f>IF(N516="snížená",J516,0)</f>
        <v>0</v>
      </c>
      <c r="BG516" s="171">
        <f>IF(N516="zákl. přenesená",J516,0)</f>
        <v>0</v>
      </c>
      <c r="BH516" s="171">
        <f>IF(N516="sníž. přenesená",J516,0)</f>
        <v>0</v>
      </c>
      <c r="BI516" s="171">
        <f>IF(N516="nulová",J516,0)</f>
        <v>0</v>
      </c>
      <c r="BJ516" s="24" t="s">
        <v>87</v>
      </c>
      <c r="BK516" s="171">
        <f>ROUND(I516*H516,2)</f>
        <v>2110</v>
      </c>
      <c r="BL516" s="24" t="s">
        <v>230</v>
      </c>
      <c r="BM516" s="24" t="s">
        <v>1497</v>
      </c>
    </row>
    <row r="517" spans="2:65" s="12" customFormat="1" ht="13.5">
      <c r="B517" s="172"/>
      <c r="D517" s="173" t="s">
        <v>180</v>
      </c>
      <c r="E517" s="174" t="s">
        <v>5</v>
      </c>
      <c r="F517" s="175" t="s">
        <v>87</v>
      </c>
      <c r="H517" s="176">
        <v>1</v>
      </c>
      <c r="L517" s="172"/>
      <c r="M517" s="177"/>
      <c r="N517" s="178"/>
      <c r="O517" s="178"/>
      <c r="P517" s="178"/>
      <c r="Q517" s="178"/>
      <c r="R517" s="178"/>
      <c r="S517" s="178"/>
      <c r="T517" s="179"/>
      <c r="AT517" s="174" t="s">
        <v>180</v>
      </c>
      <c r="AU517" s="174" t="s">
        <v>90</v>
      </c>
      <c r="AV517" s="12" t="s">
        <v>90</v>
      </c>
      <c r="AW517" s="12" t="s">
        <v>42</v>
      </c>
      <c r="AX517" s="12" t="s">
        <v>87</v>
      </c>
      <c r="AY517" s="174" t="s">
        <v>170</v>
      </c>
    </row>
    <row r="518" spans="2:65" s="1" customFormat="1" ht="25.5" customHeight="1">
      <c r="B518" s="160"/>
      <c r="C518" s="161" t="s">
        <v>1498</v>
      </c>
      <c r="D518" s="161" t="s">
        <v>173</v>
      </c>
      <c r="E518" s="162" t="s">
        <v>1499</v>
      </c>
      <c r="F518" s="163" t="s">
        <v>1500</v>
      </c>
      <c r="G518" s="164" t="s">
        <v>176</v>
      </c>
      <c r="H518" s="165">
        <v>1</v>
      </c>
      <c r="I518" s="166">
        <v>3440</v>
      </c>
      <c r="J518" s="166">
        <f>ROUND(I518*H518,2)</f>
        <v>3440</v>
      </c>
      <c r="K518" s="163" t="s">
        <v>177</v>
      </c>
      <c r="L518" s="39"/>
      <c r="M518" s="167" t="s">
        <v>5</v>
      </c>
      <c r="N518" s="168" t="s">
        <v>50</v>
      </c>
      <c r="O518" s="169">
        <v>0.50700000000000001</v>
      </c>
      <c r="P518" s="169">
        <f>O518*H518</f>
        <v>0.50700000000000001</v>
      </c>
      <c r="Q518" s="169">
        <v>1.0659999999999999E-2</v>
      </c>
      <c r="R518" s="169">
        <f>Q518*H518</f>
        <v>1.0659999999999999E-2</v>
      </c>
      <c r="S518" s="169">
        <v>0</v>
      </c>
      <c r="T518" s="170">
        <f>S518*H518</f>
        <v>0</v>
      </c>
      <c r="AR518" s="24" t="s">
        <v>230</v>
      </c>
      <c r="AT518" s="24" t="s">
        <v>173</v>
      </c>
      <c r="AU518" s="24" t="s">
        <v>90</v>
      </c>
      <c r="AY518" s="24" t="s">
        <v>170</v>
      </c>
      <c r="BE518" s="171">
        <f>IF(N518="základní",J518,0)</f>
        <v>3440</v>
      </c>
      <c r="BF518" s="171">
        <f>IF(N518="snížená",J518,0)</f>
        <v>0</v>
      </c>
      <c r="BG518" s="171">
        <f>IF(N518="zákl. přenesená",J518,0)</f>
        <v>0</v>
      </c>
      <c r="BH518" s="171">
        <f>IF(N518="sníž. přenesená",J518,0)</f>
        <v>0</v>
      </c>
      <c r="BI518" s="171">
        <f>IF(N518="nulová",J518,0)</f>
        <v>0</v>
      </c>
      <c r="BJ518" s="24" t="s">
        <v>87</v>
      </c>
      <c r="BK518" s="171">
        <f>ROUND(I518*H518,2)</f>
        <v>3440</v>
      </c>
      <c r="BL518" s="24" t="s">
        <v>230</v>
      </c>
      <c r="BM518" s="24" t="s">
        <v>1501</v>
      </c>
    </row>
    <row r="519" spans="2:65" s="12" customFormat="1" ht="13.5">
      <c r="B519" s="172"/>
      <c r="D519" s="173" t="s">
        <v>180</v>
      </c>
      <c r="E519" s="174" t="s">
        <v>5</v>
      </c>
      <c r="F519" s="175" t="s">
        <v>87</v>
      </c>
      <c r="H519" s="176">
        <v>1</v>
      </c>
      <c r="L519" s="172"/>
      <c r="M519" s="177"/>
      <c r="N519" s="178"/>
      <c r="O519" s="178"/>
      <c r="P519" s="178"/>
      <c r="Q519" s="178"/>
      <c r="R519" s="178"/>
      <c r="S519" s="178"/>
      <c r="T519" s="179"/>
      <c r="AT519" s="174" t="s">
        <v>180</v>
      </c>
      <c r="AU519" s="174" t="s">
        <v>90</v>
      </c>
      <c r="AV519" s="12" t="s">
        <v>90</v>
      </c>
      <c r="AW519" s="12" t="s">
        <v>42</v>
      </c>
      <c r="AX519" s="12" t="s">
        <v>87</v>
      </c>
      <c r="AY519" s="174" t="s">
        <v>170</v>
      </c>
    </row>
    <row r="520" spans="2:65" s="1" customFormat="1" ht="16.5" customHeight="1">
      <c r="B520" s="160"/>
      <c r="C520" s="161" t="s">
        <v>1502</v>
      </c>
      <c r="D520" s="161" t="s">
        <v>173</v>
      </c>
      <c r="E520" s="162" t="s">
        <v>1503</v>
      </c>
      <c r="F520" s="163" t="s">
        <v>1504</v>
      </c>
      <c r="G520" s="164" t="s">
        <v>176</v>
      </c>
      <c r="H520" s="165">
        <v>3</v>
      </c>
      <c r="I520" s="166">
        <v>647</v>
      </c>
      <c r="J520" s="166">
        <f>ROUND(I520*H520,2)</f>
        <v>1941</v>
      </c>
      <c r="K520" s="163" t="s">
        <v>177</v>
      </c>
      <c r="L520" s="39"/>
      <c r="M520" s="167" t="s">
        <v>5</v>
      </c>
      <c r="N520" s="168" t="s">
        <v>50</v>
      </c>
      <c r="O520" s="169">
        <v>0.17599999999999999</v>
      </c>
      <c r="P520" s="169">
        <f>O520*H520</f>
        <v>0.52800000000000002</v>
      </c>
      <c r="Q520" s="169">
        <v>1.89E-3</v>
      </c>
      <c r="R520" s="169">
        <f>Q520*H520</f>
        <v>5.6699999999999997E-3</v>
      </c>
      <c r="S520" s="169">
        <v>0</v>
      </c>
      <c r="T520" s="170">
        <f>S520*H520</f>
        <v>0</v>
      </c>
      <c r="AR520" s="24" t="s">
        <v>230</v>
      </c>
      <c r="AT520" s="24" t="s">
        <v>173</v>
      </c>
      <c r="AU520" s="24" t="s">
        <v>90</v>
      </c>
      <c r="AY520" s="24" t="s">
        <v>170</v>
      </c>
      <c r="BE520" s="171">
        <f>IF(N520="základní",J520,0)</f>
        <v>1941</v>
      </c>
      <c r="BF520" s="171">
        <f>IF(N520="snížená",J520,0)</f>
        <v>0</v>
      </c>
      <c r="BG520" s="171">
        <f>IF(N520="zákl. přenesená",J520,0)</f>
        <v>0</v>
      </c>
      <c r="BH520" s="171">
        <f>IF(N520="sníž. přenesená",J520,0)</f>
        <v>0</v>
      </c>
      <c r="BI520" s="171">
        <f>IF(N520="nulová",J520,0)</f>
        <v>0</v>
      </c>
      <c r="BJ520" s="24" t="s">
        <v>87</v>
      </c>
      <c r="BK520" s="171">
        <f>ROUND(I520*H520,2)</f>
        <v>1941</v>
      </c>
      <c r="BL520" s="24" t="s">
        <v>230</v>
      </c>
      <c r="BM520" s="24" t="s">
        <v>1505</v>
      </c>
    </row>
    <row r="521" spans="2:65" s="12" customFormat="1" ht="13.5">
      <c r="B521" s="172"/>
      <c r="D521" s="173" t="s">
        <v>180</v>
      </c>
      <c r="E521" s="174" t="s">
        <v>5</v>
      </c>
      <c r="F521" s="175" t="s">
        <v>186</v>
      </c>
      <c r="H521" s="176">
        <v>3</v>
      </c>
      <c r="L521" s="172"/>
      <c r="M521" s="177"/>
      <c r="N521" s="178"/>
      <c r="O521" s="178"/>
      <c r="P521" s="178"/>
      <c r="Q521" s="178"/>
      <c r="R521" s="178"/>
      <c r="S521" s="178"/>
      <c r="T521" s="179"/>
      <c r="AT521" s="174" t="s">
        <v>180</v>
      </c>
      <c r="AU521" s="174" t="s">
        <v>90</v>
      </c>
      <c r="AV521" s="12" t="s">
        <v>90</v>
      </c>
      <c r="AW521" s="12" t="s">
        <v>42</v>
      </c>
      <c r="AX521" s="12" t="s">
        <v>87</v>
      </c>
      <c r="AY521" s="174" t="s">
        <v>170</v>
      </c>
    </row>
    <row r="522" spans="2:65" s="1" customFormat="1" ht="16.5" customHeight="1">
      <c r="B522" s="160"/>
      <c r="C522" s="193" t="s">
        <v>1506</v>
      </c>
      <c r="D522" s="193" t="s">
        <v>452</v>
      </c>
      <c r="E522" s="194" t="s">
        <v>1507</v>
      </c>
      <c r="F522" s="195" t="s">
        <v>1508</v>
      </c>
      <c r="G522" s="196" t="s">
        <v>487</v>
      </c>
      <c r="H522" s="197">
        <v>1</v>
      </c>
      <c r="I522" s="198">
        <v>701</v>
      </c>
      <c r="J522" s="198">
        <f>ROUND(I522*H522,2)</f>
        <v>701</v>
      </c>
      <c r="K522" s="195" t="s">
        <v>177</v>
      </c>
      <c r="L522" s="199"/>
      <c r="M522" s="200" t="s">
        <v>5</v>
      </c>
      <c r="N522" s="201" t="s">
        <v>50</v>
      </c>
      <c r="O522" s="169">
        <v>0</v>
      </c>
      <c r="P522" s="169">
        <f>O522*H522</f>
        <v>0</v>
      </c>
      <c r="Q522" s="169">
        <v>6.7000000000000002E-4</v>
      </c>
      <c r="R522" s="169">
        <f>Q522*H522</f>
        <v>6.7000000000000002E-4</v>
      </c>
      <c r="S522" s="169">
        <v>0</v>
      </c>
      <c r="T522" s="170">
        <f>S522*H522</f>
        <v>0</v>
      </c>
      <c r="AR522" s="24" t="s">
        <v>425</v>
      </c>
      <c r="AT522" s="24" t="s">
        <v>452</v>
      </c>
      <c r="AU522" s="24" t="s">
        <v>90</v>
      </c>
      <c r="AY522" s="24" t="s">
        <v>170</v>
      </c>
      <c r="BE522" s="171">
        <f>IF(N522="základní",J522,0)</f>
        <v>701</v>
      </c>
      <c r="BF522" s="171">
        <f>IF(N522="snížená",J522,0)</f>
        <v>0</v>
      </c>
      <c r="BG522" s="171">
        <f>IF(N522="zákl. přenesená",J522,0)</f>
        <v>0</v>
      </c>
      <c r="BH522" s="171">
        <f>IF(N522="sníž. přenesená",J522,0)</f>
        <v>0</v>
      </c>
      <c r="BI522" s="171">
        <f>IF(N522="nulová",J522,0)</f>
        <v>0</v>
      </c>
      <c r="BJ522" s="24" t="s">
        <v>87</v>
      </c>
      <c r="BK522" s="171">
        <f>ROUND(I522*H522,2)</f>
        <v>701</v>
      </c>
      <c r="BL522" s="24" t="s">
        <v>230</v>
      </c>
      <c r="BM522" s="24" t="s">
        <v>1509</v>
      </c>
    </row>
    <row r="523" spans="2:65" s="12" customFormat="1" ht="13.5">
      <c r="B523" s="172"/>
      <c r="D523" s="173" t="s">
        <v>180</v>
      </c>
      <c r="E523" s="174" t="s">
        <v>5</v>
      </c>
      <c r="F523" s="175" t="s">
        <v>87</v>
      </c>
      <c r="H523" s="176">
        <v>1</v>
      </c>
      <c r="L523" s="172"/>
      <c r="M523" s="177"/>
      <c r="N523" s="178"/>
      <c r="O523" s="178"/>
      <c r="P523" s="178"/>
      <c r="Q523" s="178"/>
      <c r="R523" s="178"/>
      <c r="S523" s="178"/>
      <c r="T523" s="179"/>
      <c r="AT523" s="174" t="s">
        <v>180</v>
      </c>
      <c r="AU523" s="174" t="s">
        <v>90</v>
      </c>
      <c r="AV523" s="12" t="s">
        <v>90</v>
      </c>
      <c r="AW523" s="12" t="s">
        <v>42</v>
      </c>
      <c r="AX523" s="12" t="s">
        <v>87</v>
      </c>
      <c r="AY523" s="174" t="s">
        <v>170</v>
      </c>
    </row>
    <row r="524" spans="2:65" s="1" customFormat="1" ht="16.5" customHeight="1">
      <c r="B524" s="160"/>
      <c r="C524" s="193" t="s">
        <v>1510</v>
      </c>
      <c r="D524" s="193" t="s">
        <v>452</v>
      </c>
      <c r="E524" s="194" t="s">
        <v>1511</v>
      </c>
      <c r="F524" s="195" t="s">
        <v>1512</v>
      </c>
      <c r="G524" s="196" t="s">
        <v>282</v>
      </c>
      <c r="H524" s="197">
        <v>15</v>
      </c>
      <c r="I524" s="198">
        <v>27.5</v>
      </c>
      <c r="J524" s="198">
        <f>ROUND(I524*H524,2)</f>
        <v>412.5</v>
      </c>
      <c r="K524" s="195" t="s">
        <v>177</v>
      </c>
      <c r="L524" s="199"/>
      <c r="M524" s="200" t="s">
        <v>5</v>
      </c>
      <c r="N524" s="201" t="s">
        <v>50</v>
      </c>
      <c r="O524" s="169">
        <v>0</v>
      </c>
      <c r="P524" s="169">
        <f>O524*H524</f>
        <v>0</v>
      </c>
      <c r="Q524" s="169">
        <v>3.3E-4</v>
      </c>
      <c r="R524" s="169">
        <f>Q524*H524</f>
        <v>4.9499999999999995E-3</v>
      </c>
      <c r="S524" s="169">
        <v>0</v>
      </c>
      <c r="T524" s="170">
        <f>S524*H524</f>
        <v>0</v>
      </c>
      <c r="AR524" s="24" t="s">
        <v>425</v>
      </c>
      <c r="AT524" s="24" t="s">
        <v>452</v>
      </c>
      <c r="AU524" s="24" t="s">
        <v>90</v>
      </c>
      <c r="AY524" s="24" t="s">
        <v>170</v>
      </c>
      <c r="BE524" s="171">
        <f>IF(N524="základní",J524,0)</f>
        <v>412.5</v>
      </c>
      <c r="BF524" s="171">
        <f>IF(N524="snížená",J524,0)</f>
        <v>0</v>
      </c>
      <c r="BG524" s="171">
        <f>IF(N524="zákl. přenesená",J524,0)</f>
        <v>0</v>
      </c>
      <c r="BH524" s="171">
        <f>IF(N524="sníž. přenesená",J524,0)</f>
        <v>0</v>
      </c>
      <c r="BI524" s="171">
        <f>IF(N524="nulová",J524,0)</f>
        <v>0</v>
      </c>
      <c r="BJ524" s="24" t="s">
        <v>87</v>
      </c>
      <c r="BK524" s="171">
        <f>ROUND(I524*H524,2)</f>
        <v>412.5</v>
      </c>
      <c r="BL524" s="24" t="s">
        <v>230</v>
      </c>
      <c r="BM524" s="24" t="s">
        <v>1513</v>
      </c>
    </row>
    <row r="525" spans="2:65" s="12" customFormat="1" ht="13.5">
      <c r="B525" s="172"/>
      <c r="D525" s="173" t="s">
        <v>180</v>
      </c>
      <c r="E525" s="174" t="s">
        <v>5</v>
      </c>
      <c r="F525" s="175" t="s">
        <v>11</v>
      </c>
      <c r="H525" s="176">
        <v>15</v>
      </c>
      <c r="L525" s="172"/>
      <c r="M525" s="177"/>
      <c r="N525" s="178"/>
      <c r="O525" s="178"/>
      <c r="P525" s="178"/>
      <c r="Q525" s="178"/>
      <c r="R525" s="178"/>
      <c r="S525" s="178"/>
      <c r="T525" s="179"/>
      <c r="AT525" s="174" t="s">
        <v>180</v>
      </c>
      <c r="AU525" s="174" t="s">
        <v>90</v>
      </c>
      <c r="AV525" s="12" t="s">
        <v>90</v>
      </c>
      <c r="AW525" s="12" t="s">
        <v>42</v>
      </c>
      <c r="AX525" s="12" t="s">
        <v>87</v>
      </c>
      <c r="AY525" s="174" t="s">
        <v>170</v>
      </c>
    </row>
    <row r="526" spans="2:65" s="1" customFormat="1" ht="25.5" customHeight="1">
      <c r="B526" s="160"/>
      <c r="C526" s="161" t="s">
        <v>1514</v>
      </c>
      <c r="D526" s="161" t="s">
        <v>173</v>
      </c>
      <c r="E526" s="162" t="s">
        <v>1515</v>
      </c>
      <c r="F526" s="163" t="s">
        <v>1516</v>
      </c>
      <c r="G526" s="164" t="s">
        <v>487</v>
      </c>
      <c r="H526" s="165">
        <v>1</v>
      </c>
      <c r="I526" s="166">
        <v>196</v>
      </c>
      <c r="J526" s="166">
        <f>ROUND(I526*H526,2)</f>
        <v>196</v>
      </c>
      <c r="K526" s="163" t="s">
        <v>177</v>
      </c>
      <c r="L526" s="39"/>
      <c r="M526" s="167" t="s">
        <v>5</v>
      </c>
      <c r="N526" s="168" t="s">
        <v>50</v>
      </c>
      <c r="O526" s="169">
        <v>0.3</v>
      </c>
      <c r="P526" s="169">
        <f>O526*H526</f>
        <v>0.3</v>
      </c>
      <c r="Q526" s="169">
        <v>1.6000000000000001E-4</v>
      </c>
      <c r="R526" s="169">
        <f>Q526*H526</f>
        <v>1.6000000000000001E-4</v>
      </c>
      <c r="S526" s="169">
        <v>0</v>
      </c>
      <c r="T526" s="170">
        <f>S526*H526</f>
        <v>0</v>
      </c>
      <c r="AR526" s="24" t="s">
        <v>230</v>
      </c>
      <c r="AT526" s="24" t="s">
        <v>173</v>
      </c>
      <c r="AU526" s="24" t="s">
        <v>90</v>
      </c>
      <c r="AY526" s="24" t="s">
        <v>170</v>
      </c>
      <c r="BE526" s="171">
        <f>IF(N526="základní",J526,0)</f>
        <v>196</v>
      </c>
      <c r="BF526" s="171">
        <f>IF(N526="snížená",J526,0)</f>
        <v>0</v>
      </c>
      <c r="BG526" s="171">
        <f>IF(N526="zákl. přenesená",J526,0)</f>
        <v>0</v>
      </c>
      <c r="BH526" s="171">
        <f>IF(N526="sníž. přenesená",J526,0)</f>
        <v>0</v>
      </c>
      <c r="BI526" s="171">
        <f>IF(N526="nulová",J526,0)</f>
        <v>0</v>
      </c>
      <c r="BJ526" s="24" t="s">
        <v>87</v>
      </c>
      <c r="BK526" s="171">
        <f>ROUND(I526*H526,2)</f>
        <v>196</v>
      </c>
      <c r="BL526" s="24" t="s">
        <v>230</v>
      </c>
      <c r="BM526" s="24" t="s">
        <v>1517</v>
      </c>
    </row>
    <row r="527" spans="2:65" s="12" customFormat="1" ht="13.5">
      <c r="B527" s="172"/>
      <c r="D527" s="173" t="s">
        <v>180</v>
      </c>
      <c r="E527" s="174" t="s">
        <v>5</v>
      </c>
      <c r="F527" s="175" t="s">
        <v>87</v>
      </c>
      <c r="H527" s="176">
        <v>1</v>
      </c>
      <c r="L527" s="172"/>
      <c r="M527" s="177"/>
      <c r="N527" s="178"/>
      <c r="O527" s="178"/>
      <c r="P527" s="178"/>
      <c r="Q527" s="178"/>
      <c r="R527" s="178"/>
      <c r="S527" s="178"/>
      <c r="T527" s="179"/>
      <c r="AT527" s="174" t="s">
        <v>180</v>
      </c>
      <c r="AU527" s="174" t="s">
        <v>90</v>
      </c>
      <c r="AV527" s="12" t="s">
        <v>90</v>
      </c>
      <c r="AW527" s="12" t="s">
        <v>42</v>
      </c>
      <c r="AX527" s="12" t="s">
        <v>87</v>
      </c>
      <c r="AY527" s="174" t="s">
        <v>170</v>
      </c>
    </row>
    <row r="528" spans="2:65" s="1" customFormat="1" ht="16.5" customHeight="1">
      <c r="B528" s="160"/>
      <c r="C528" s="193" t="s">
        <v>1518</v>
      </c>
      <c r="D528" s="193" t="s">
        <v>452</v>
      </c>
      <c r="E528" s="194" t="s">
        <v>1519</v>
      </c>
      <c r="F528" s="195" t="s">
        <v>1520</v>
      </c>
      <c r="G528" s="196" t="s">
        <v>487</v>
      </c>
      <c r="H528" s="197">
        <v>1</v>
      </c>
      <c r="I528" s="198">
        <v>5870</v>
      </c>
      <c r="J528" s="198">
        <f>ROUND(I528*H528,2)</f>
        <v>5870</v>
      </c>
      <c r="K528" s="195" t="s">
        <v>177</v>
      </c>
      <c r="L528" s="199"/>
      <c r="M528" s="200" t="s">
        <v>5</v>
      </c>
      <c r="N528" s="201" t="s">
        <v>50</v>
      </c>
      <c r="O528" s="169">
        <v>0</v>
      </c>
      <c r="P528" s="169">
        <f>O528*H528</f>
        <v>0</v>
      </c>
      <c r="Q528" s="169">
        <v>2.8E-3</v>
      </c>
      <c r="R528" s="169">
        <f>Q528*H528</f>
        <v>2.8E-3</v>
      </c>
      <c r="S528" s="169">
        <v>0</v>
      </c>
      <c r="T528" s="170">
        <f>S528*H528</f>
        <v>0</v>
      </c>
      <c r="AR528" s="24" t="s">
        <v>425</v>
      </c>
      <c r="AT528" s="24" t="s">
        <v>452</v>
      </c>
      <c r="AU528" s="24" t="s">
        <v>90</v>
      </c>
      <c r="AY528" s="24" t="s">
        <v>170</v>
      </c>
      <c r="BE528" s="171">
        <f>IF(N528="základní",J528,0)</f>
        <v>5870</v>
      </c>
      <c r="BF528" s="171">
        <f>IF(N528="snížená",J528,0)</f>
        <v>0</v>
      </c>
      <c r="BG528" s="171">
        <f>IF(N528="zákl. přenesená",J528,0)</f>
        <v>0</v>
      </c>
      <c r="BH528" s="171">
        <f>IF(N528="sníž. přenesená",J528,0)</f>
        <v>0</v>
      </c>
      <c r="BI528" s="171">
        <f>IF(N528="nulová",J528,0)</f>
        <v>0</v>
      </c>
      <c r="BJ528" s="24" t="s">
        <v>87</v>
      </c>
      <c r="BK528" s="171">
        <f>ROUND(I528*H528,2)</f>
        <v>5870</v>
      </c>
      <c r="BL528" s="24" t="s">
        <v>230</v>
      </c>
      <c r="BM528" s="24" t="s">
        <v>1521</v>
      </c>
    </row>
    <row r="529" spans="2:65" s="12" customFormat="1" ht="13.5">
      <c r="B529" s="172"/>
      <c r="D529" s="173" t="s">
        <v>180</v>
      </c>
      <c r="E529" s="174" t="s">
        <v>5</v>
      </c>
      <c r="F529" s="175" t="s">
        <v>87</v>
      </c>
      <c r="H529" s="176">
        <v>1</v>
      </c>
      <c r="L529" s="172"/>
      <c r="M529" s="177"/>
      <c r="N529" s="178"/>
      <c r="O529" s="178"/>
      <c r="P529" s="178"/>
      <c r="Q529" s="178"/>
      <c r="R529" s="178"/>
      <c r="S529" s="178"/>
      <c r="T529" s="179"/>
      <c r="AT529" s="174" t="s">
        <v>180</v>
      </c>
      <c r="AU529" s="174" t="s">
        <v>90</v>
      </c>
      <c r="AV529" s="12" t="s">
        <v>90</v>
      </c>
      <c r="AW529" s="12" t="s">
        <v>42</v>
      </c>
      <c r="AX529" s="12" t="s">
        <v>87</v>
      </c>
      <c r="AY529" s="174" t="s">
        <v>170</v>
      </c>
    </row>
    <row r="530" spans="2:65" s="1" customFormat="1" ht="16.5" customHeight="1">
      <c r="B530" s="160"/>
      <c r="C530" s="161" t="s">
        <v>1522</v>
      </c>
      <c r="D530" s="161" t="s">
        <v>173</v>
      </c>
      <c r="E530" s="162" t="s">
        <v>1523</v>
      </c>
      <c r="F530" s="163" t="s">
        <v>1524</v>
      </c>
      <c r="G530" s="164" t="s">
        <v>487</v>
      </c>
      <c r="H530" s="165">
        <v>1</v>
      </c>
      <c r="I530" s="166">
        <v>241</v>
      </c>
      <c r="J530" s="166">
        <f>ROUND(I530*H530,2)</f>
        <v>241</v>
      </c>
      <c r="K530" s="163" t="s">
        <v>177</v>
      </c>
      <c r="L530" s="39"/>
      <c r="M530" s="167" t="s">
        <v>5</v>
      </c>
      <c r="N530" s="168" t="s">
        <v>50</v>
      </c>
      <c r="O530" s="169">
        <v>0.23</v>
      </c>
      <c r="P530" s="169">
        <f>O530*H530</f>
        <v>0.23</v>
      </c>
      <c r="Q530" s="169">
        <v>1.3999999999999999E-4</v>
      </c>
      <c r="R530" s="169">
        <f>Q530*H530</f>
        <v>1.3999999999999999E-4</v>
      </c>
      <c r="S530" s="169">
        <v>0</v>
      </c>
      <c r="T530" s="170">
        <f>S530*H530</f>
        <v>0</v>
      </c>
      <c r="AR530" s="24" t="s">
        <v>230</v>
      </c>
      <c r="AT530" s="24" t="s">
        <v>173</v>
      </c>
      <c r="AU530" s="24" t="s">
        <v>90</v>
      </c>
      <c r="AY530" s="24" t="s">
        <v>170</v>
      </c>
      <c r="BE530" s="171">
        <f>IF(N530="základní",J530,0)</f>
        <v>241</v>
      </c>
      <c r="BF530" s="171">
        <f>IF(N530="snížená",J530,0)</f>
        <v>0</v>
      </c>
      <c r="BG530" s="171">
        <f>IF(N530="zákl. přenesená",J530,0)</f>
        <v>0</v>
      </c>
      <c r="BH530" s="171">
        <f>IF(N530="sníž. přenesená",J530,0)</f>
        <v>0</v>
      </c>
      <c r="BI530" s="171">
        <f>IF(N530="nulová",J530,0)</f>
        <v>0</v>
      </c>
      <c r="BJ530" s="24" t="s">
        <v>87</v>
      </c>
      <c r="BK530" s="171">
        <f>ROUND(I530*H530,2)</f>
        <v>241</v>
      </c>
      <c r="BL530" s="24" t="s">
        <v>230</v>
      </c>
      <c r="BM530" s="24" t="s">
        <v>1525</v>
      </c>
    </row>
    <row r="531" spans="2:65" s="12" customFormat="1" ht="13.5">
      <c r="B531" s="172"/>
      <c r="D531" s="173" t="s">
        <v>180</v>
      </c>
      <c r="E531" s="174" t="s">
        <v>5</v>
      </c>
      <c r="F531" s="175" t="s">
        <v>87</v>
      </c>
      <c r="H531" s="176">
        <v>1</v>
      </c>
      <c r="L531" s="172"/>
      <c r="M531" s="177"/>
      <c r="N531" s="178"/>
      <c r="O531" s="178"/>
      <c r="P531" s="178"/>
      <c r="Q531" s="178"/>
      <c r="R531" s="178"/>
      <c r="S531" s="178"/>
      <c r="T531" s="179"/>
      <c r="AT531" s="174" t="s">
        <v>180</v>
      </c>
      <c r="AU531" s="174" t="s">
        <v>90</v>
      </c>
      <c r="AV531" s="12" t="s">
        <v>90</v>
      </c>
      <c r="AW531" s="12" t="s">
        <v>42</v>
      </c>
      <c r="AX531" s="12" t="s">
        <v>87</v>
      </c>
      <c r="AY531" s="174" t="s">
        <v>170</v>
      </c>
    </row>
    <row r="532" spans="2:65" s="1" customFormat="1" ht="16.5" customHeight="1">
      <c r="B532" s="160"/>
      <c r="C532" s="161" t="s">
        <v>1526</v>
      </c>
      <c r="D532" s="161" t="s">
        <v>173</v>
      </c>
      <c r="E532" s="162" t="s">
        <v>1527</v>
      </c>
      <c r="F532" s="163" t="s">
        <v>1528</v>
      </c>
      <c r="G532" s="164" t="s">
        <v>487</v>
      </c>
      <c r="H532" s="165">
        <v>2</v>
      </c>
      <c r="I532" s="166">
        <v>128</v>
      </c>
      <c r="J532" s="166">
        <f>ROUND(I532*H532,2)</f>
        <v>256</v>
      </c>
      <c r="K532" s="163" t="s">
        <v>177</v>
      </c>
      <c r="L532" s="39"/>
      <c r="M532" s="167" t="s">
        <v>5</v>
      </c>
      <c r="N532" s="168" t="s">
        <v>50</v>
      </c>
      <c r="O532" s="169">
        <v>2.1000000000000001E-2</v>
      </c>
      <c r="P532" s="169">
        <f>O532*H532</f>
        <v>4.2000000000000003E-2</v>
      </c>
      <c r="Q532" s="169">
        <v>3.1E-4</v>
      </c>
      <c r="R532" s="169">
        <f>Q532*H532</f>
        <v>6.2E-4</v>
      </c>
      <c r="S532" s="169">
        <v>0</v>
      </c>
      <c r="T532" s="170">
        <f>S532*H532</f>
        <v>0</v>
      </c>
      <c r="AR532" s="24" t="s">
        <v>230</v>
      </c>
      <c r="AT532" s="24" t="s">
        <v>173</v>
      </c>
      <c r="AU532" s="24" t="s">
        <v>90</v>
      </c>
      <c r="AY532" s="24" t="s">
        <v>170</v>
      </c>
      <c r="BE532" s="171">
        <f>IF(N532="základní",J532,0)</f>
        <v>256</v>
      </c>
      <c r="BF532" s="171">
        <f>IF(N532="snížená",J532,0)</f>
        <v>0</v>
      </c>
      <c r="BG532" s="171">
        <f>IF(N532="zákl. přenesená",J532,0)</f>
        <v>0</v>
      </c>
      <c r="BH532" s="171">
        <f>IF(N532="sníž. přenesená",J532,0)</f>
        <v>0</v>
      </c>
      <c r="BI532" s="171">
        <f>IF(N532="nulová",J532,0)</f>
        <v>0</v>
      </c>
      <c r="BJ532" s="24" t="s">
        <v>87</v>
      </c>
      <c r="BK532" s="171">
        <f>ROUND(I532*H532,2)</f>
        <v>256</v>
      </c>
      <c r="BL532" s="24" t="s">
        <v>230</v>
      </c>
      <c r="BM532" s="24" t="s">
        <v>1529</v>
      </c>
    </row>
    <row r="533" spans="2:65" s="12" customFormat="1" ht="13.5">
      <c r="B533" s="172"/>
      <c r="D533" s="173" t="s">
        <v>180</v>
      </c>
      <c r="E533" s="174" t="s">
        <v>5</v>
      </c>
      <c r="F533" s="175" t="s">
        <v>90</v>
      </c>
      <c r="H533" s="176">
        <v>2</v>
      </c>
      <c r="L533" s="172"/>
      <c r="M533" s="177"/>
      <c r="N533" s="178"/>
      <c r="O533" s="178"/>
      <c r="P533" s="178"/>
      <c r="Q533" s="178"/>
      <c r="R533" s="178"/>
      <c r="S533" s="178"/>
      <c r="T533" s="179"/>
      <c r="AT533" s="174" t="s">
        <v>180</v>
      </c>
      <c r="AU533" s="174" t="s">
        <v>90</v>
      </c>
      <c r="AV533" s="12" t="s">
        <v>90</v>
      </c>
      <c r="AW533" s="12" t="s">
        <v>42</v>
      </c>
      <c r="AX533" s="12" t="s">
        <v>87</v>
      </c>
      <c r="AY533" s="174" t="s">
        <v>170</v>
      </c>
    </row>
    <row r="534" spans="2:65" s="1" customFormat="1" ht="38.25" customHeight="1">
      <c r="B534" s="160"/>
      <c r="C534" s="161" t="s">
        <v>1530</v>
      </c>
      <c r="D534" s="161" t="s">
        <v>173</v>
      </c>
      <c r="E534" s="162" t="s">
        <v>1531</v>
      </c>
      <c r="F534" s="163" t="s">
        <v>1532</v>
      </c>
      <c r="G534" s="164" t="s">
        <v>422</v>
      </c>
      <c r="H534" s="165">
        <v>3.5999999999999997E-2</v>
      </c>
      <c r="I534" s="166">
        <v>574</v>
      </c>
      <c r="J534" s="166">
        <f>ROUND(I534*H534,2)</f>
        <v>20.66</v>
      </c>
      <c r="K534" s="163" t="s">
        <v>177</v>
      </c>
      <c r="L534" s="39"/>
      <c r="M534" s="167" t="s">
        <v>5</v>
      </c>
      <c r="N534" s="168" t="s">
        <v>50</v>
      </c>
      <c r="O534" s="169">
        <v>1.5169999999999999</v>
      </c>
      <c r="P534" s="169">
        <f>O534*H534</f>
        <v>5.4611999999999994E-2</v>
      </c>
      <c r="Q534" s="169">
        <v>0</v>
      </c>
      <c r="R534" s="169">
        <f>Q534*H534</f>
        <v>0</v>
      </c>
      <c r="S534" s="169">
        <v>0</v>
      </c>
      <c r="T534" s="170">
        <f>S534*H534</f>
        <v>0</v>
      </c>
      <c r="AR534" s="24" t="s">
        <v>230</v>
      </c>
      <c r="AT534" s="24" t="s">
        <v>173</v>
      </c>
      <c r="AU534" s="24" t="s">
        <v>90</v>
      </c>
      <c r="AY534" s="24" t="s">
        <v>170</v>
      </c>
      <c r="BE534" s="171">
        <f>IF(N534="základní",J534,0)</f>
        <v>20.66</v>
      </c>
      <c r="BF534" s="171">
        <f>IF(N534="snížená",J534,0)</f>
        <v>0</v>
      </c>
      <c r="BG534" s="171">
        <f>IF(N534="zákl. přenesená",J534,0)</f>
        <v>0</v>
      </c>
      <c r="BH534" s="171">
        <f>IF(N534="sníž. přenesená",J534,0)</f>
        <v>0</v>
      </c>
      <c r="BI534" s="171">
        <f>IF(N534="nulová",J534,0)</f>
        <v>0</v>
      </c>
      <c r="BJ534" s="24" t="s">
        <v>87</v>
      </c>
      <c r="BK534" s="171">
        <f>ROUND(I534*H534,2)</f>
        <v>20.66</v>
      </c>
      <c r="BL534" s="24" t="s">
        <v>230</v>
      </c>
      <c r="BM534" s="24" t="s">
        <v>1533</v>
      </c>
    </row>
    <row r="535" spans="2:65" s="11" customFormat="1" ht="29.85" customHeight="1">
      <c r="B535" s="148"/>
      <c r="D535" s="149" t="s">
        <v>78</v>
      </c>
      <c r="E535" s="158" t="s">
        <v>1534</v>
      </c>
      <c r="F535" s="158" t="s">
        <v>1535</v>
      </c>
      <c r="J535" s="159">
        <f>BK535</f>
        <v>53400.800000000003</v>
      </c>
      <c r="L535" s="148"/>
      <c r="M535" s="152"/>
      <c r="N535" s="153"/>
      <c r="O535" s="153"/>
      <c r="P535" s="154">
        <f>SUM(P536:P544)</f>
        <v>1.8616999999999999</v>
      </c>
      <c r="Q535" s="153"/>
      <c r="R535" s="154">
        <f>SUM(R536:R544)</f>
        <v>3.0379999999999997E-2</v>
      </c>
      <c r="S535" s="153"/>
      <c r="T535" s="155">
        <f>SUM(T536:T544)</f>
        <v>0</v>
      </c>
      <c r="AR535" s="149" t="s">
        <v>90</v>
      </c>
      <c r="AT535" s="156" t="s">
        <v>78</v>
      </c>
      <c r="AU535" s="156" t="s">
        <v>87</v>
      </c>
      <c r="AY535" s="149" t="s">
        <v>170</v>
      </c>
      <c r="BK535" s="157">
        <f>SUM(BK536:BK544)</f>
        <v>53400.800000000003</v>
      </c>
    </row>
    <row r="536" spans="2:65" s="1" customFormat="1" ht="25.5" customHeight="1">
      <c r="B536" s="160"/>
      <c r="C536" s="161" t="s">
        <v>1536</v>
      </c>
      <c r="D536" s="161" t="s">
        <v>173</v>
      </c>
      <c r="E536" s="162" t="s">
        <v>1537</v>
      </c>
      <c r="F536" s="163" t="s">
        <v>1538</v>
      </c>
      <c r="G536" s="164" t="s">
        <v>487</v>
      </c>
      <c r="H536" s="165">
        <v>6</v>
      </c>
      <c r="I536" s="166">
        <v>7500</v>
      </c>
      <c r="J536" s="166">
        <f>ROUND(I536*H536,2)</f>
        <v>45000</v>
      </c>
      <c r="K536" s="163" t="s">
        <v>5</v>
      </c>
      <c r="L536" s="39"/>
      <c r="M536" s="167" t="s">
        <v>5</v>
      </c>
      <c r="N536" s="168" t="s">
        <v>50</v>
      </c>
      <c r="O536" s="169">
        <v>0</v>
      </c>
      <c r="P536" s="169">
        <f>O536*H536</f>
        <v>0</v>
      </c>
      <c r="Q536" s="169">
        <v>5.0000000000000001E-3</v>
      </c>
      <c r="R536" s="169">
        <f>Q536*H536</f>
        <v>0.03</v>
      </c>
      <c r="S536" s="169">
        <v>0</v>
      </c>
      <c r="T536" s="170">
        <f>S536*H536</f>
        <v>0</v>
      </c>
      <c r="AR536" s="24" t="s">
        <v>230</v>
      </c>
      <c r="AT536" s="24" t="s">
        <v>173</v>
      </c>
      <c r="AU536" s="24" t="s">
        <v>90</v>
      </c>
      <c r="AY536" s="24" t="s">
        <v>170</v>
      </c>
      <c r="BE536" s="171">
        <f>IF(N536="základní",J536,0)</f>
        <v>45000</v>
      </c>
      <c r="BF536" s="171">
        <f>IF(N536="snížená",J536,0)</f>
        <v>0</v>
      </c>
      <c r="BG536" s="171">
        <f>IF(N536="zákl. přenesená",J536,0)</f>
        <v>0</v>
      </c>
      <c r="BH536" s="171">
        <f>IF(N536="sníž. přenesená",J536,0)</f>
        <v>0</v>
      </c>
      <c r="BI536" s="171">
        <f>IF(N536="nulová",J536,0)</f>
        <v>0</v>
      </c>
      <c r="BJ536" s="24" t="s">
        <v>87</v>
      </c>
      <c r="BK536" s="171">
        <f>ROUND(I536*H536,2)</f>
        <v>45000</v>
      </c>
      <c r="BL536" s="24" t="s">
        <v>230</v>
      </c>
      <c r="BM536" s="24" t="s">
        <v>1539</v>
      </c>
    </row>
    <row r="537" spans="2:65" s="1" customFormat="1" ht="108">
      <c r="B537" s="39"/>
      <c r="D537" s="173" t="s">
        <v>184</v>
      </c>
      <c r="F537" s="180" t="s">
        <v>1540</v>
      </c>
      <c r="L537" s="39"/>
      <c r="M537" s="181"/>
      <c r="N537" s="40"/>
      <c r="O537" s="40"/>
      <c r="P537" s="40"/>
      <c r="Q537" s="40"/>
      <c r="R537" s="40"/>
      <c r="S537" s="40"/>
      <c r="T537" s="68"/>
      <c r="AT537" s="24" t="s">
        <v>184</v>
      </c>
      <c r="AU537" s="24" t="s">
        <v>90</v>
      </c>
    </row>
    <row r="538" spans="2:65" s="12" customFormat="1" ht="13.5">
      <c r="B538" s="172"/>
      <c r="D538" s="173" t="s">
        <v>180</v>
      </c>
      <c r="E538" s="174" t="s">
        <v>5</v>
      </c>
      <c r="F538" s="175" t="s">
        <v>197</v>
      </c>
      <c r="H538" s="176">
        <v>6</v>
      </c>
      <c r="L538" s="172"/>
      <c r="M538" s="177"/>
      <c r="N538" s="178"/>
      <c r="O538" s="178"/>
      <c r="P538" s="178"/>
      <c r="Q538" s="178"/>
      <c r="R538" s="178"/>
      <c r="S538" s="178"/>
      <c r="T538" s="179"/>
      <c r="AT538" s="174" t="s">
        <v>180</v>
      </c>
      <c r="AU538" s="174" t="s">
        <v>90</v>
      </c>
      <c r="AV538" s="12" t="s">
        <v>90</v>
      </c>
      <c r="AW538" s="12" t="s">
        <v>42</v>
      </c>
      <c r="AX538" s="12" t="s">
        <v>87</v>
      </c>
      <c r="AY538" s="174" t="s">
        <v>170</v>
      </c>
    </row>
    <row r="539" spans="2:65" s="1" customFormat="1" ht="25.5" customHeight="1">
      <c r="B539" s="160"/>
      <c r="C539" s="161" t="s">
        <v>1541</v>
      </c>
      <c r="D539" s="161" t="s">
        <v>173</v>
      </c>
      <c r="E539" s="162" t="s">
        <v>1542</v>
      </c>
      <c r="F539" s="163" t="s">
        <v>1543</v>
      </c>
      <c r="G539" s="164" t="s">
        <v>487</v>
      </c>
      <c r="H539" s="165">
        <v>1</v>
      </c>
      <c r="I539" s="166">
        <v>506</v>
      </c>
      <c r="J539" s="166">
        <f>ROUND(I539*H539,2)</f>
        <v>506</v>
      </c>
      <c r="K539" s="163" t="s">
        <v>177</v>
      </c>
      <c r="L539" s="39"/>
      <c r="M539" s="167" t="s">
        <v>5</v>
      </c>
      <c r="N539" s="168" t="s">
        <v>50</v>
      </c>
      <c r="O539" s="169">
        <v>1.607</v>
      </c>
      <c r="P539" s="169">
        <f>O539*H539</f>
        <v>1.607</v>
      </c>
      <c r="Q539" s="169">
        <v>0</v>
      </c>
      <c r="R539" s="169">
        <f>Q539*H539</f>
        <v>0</v>
      </c>
      <c r="S539" s="169">
        <v>0</v>
      </c>
      <c r="T539" s="170">
        <f>S539*H539</f>
        <v>0</v>
      </c>
      <c r="AR539" s="24" t="s">
        <v>230</v>
      </c>
      <c r="AT539" s="24" t="s">
        <v>173</v>
      </c>
      <c r="AU539" s="24" t="s">
        <v>90</v>
      </c>
      <c r="AY539" s="24" t="s">
        <v>170</v>
      </c>
      <c r="BE539" s="171">
        <f>IF(N539="základní",J539,0)</f>
        <v>506</v>
      </c>
      <c r="BF539" s="171">
        <f>IF(N539="snížená",J539,0)</f>
        <v>0</v>
      </c>
      <c r="BG539" s="171">
        <f>IF(N539="zákl. přenesená",J539,0)</f>
        <v>0</v>
      </c>
      <c r="BH539" s="171">
        <f>IF(N539="sníž. přenesená",J539,0)</f>
        <v>0</v>
      </c>
      <c r="BI539" s="171">
        <f>IF(N539="nulová",J539,0)</f>
        <v>0</v>
      </c>
      <c r="BJ539" s="24" t="s">
        <v>87</v>
      </c>
      <c r="BK539" s="171">
        <f>ROUND(I539*H539,2)</f>
        <v>506</v>
      </c>
      <c r="BL539" s="24" t="s">
        <v>230</v>
      </c>
      <c r="BM539" s="24" t="s">
        <v>1544</v>
      </c>
    </row>
    <row r="540" spans="2:65" s="12" customFormat="1" ht="13.5">
      <c r="B540" s="172"/>
      <c r="D540" s="173" t="s">
        <v>180</v>
      </c>
      <c r="E540" s="174" t="s">
        <v>5</v>
      </c>
      <c r="F540" s="175" t="s">
        <v>87</v>
      </c>
      <c r="H540" s="176">
        <v>1</v>
      </c>
      <c r="L540" s="172"/>
      <c r="M540" s="177"/>
      <c r="N540" s="178"/>
      <c r="O540" s="178"/>
      <c r="P540" s="178"/>
      <c r="Q540" s="178"/>
      <c r="R540" s="178"/>
      <c r="S540" s="178"/>
      <c r="T540" s="179"/>
      <c r="AT540" s="174" t="s">
        <v>180</v>
      </c>
      <c r="AU540" s="174" t="s">
        <v>90</v>
      </c>
      <c r="AV540" s="12" t="s">
        <v>90</v>
      </c>
      <c r="AW540" s="12" t="s">
        <v>42</v>
      </c>
      <c r="AX540" s="12" t="s">
        <v>87</v>
      </c>
      <c r="AY540" s="174" t="s">
        <v>170</v>
      </c>
    </row>
    <row r="541" spans="2:65" s="1" customFormat="1" ht="16.5" customHeight="1">
      <c r="B541" s="160"/>
      <c r="C541" s="193" t="s">
        <v>1545</v>
      </c>
      <c r="D541" s="193" t="s">
        <v>452</v>
      </c>
      <c r="E541" s="194" t="s">
        <v>1546</v>
      </c>
      <c r="F541" s="195" t="s">
        <v>1547</v>
      </c>
      <c r="G541" s="196" t="s">
        <v>487</v>
      </c>
      <c r="H541" s="197">
        <v>1</v>
      </c>
      <c r="I541" s="198">
        <v>7800</v>
      </c>
      <c r="J541" s="198">
        <f>ROUND(I541*H541,2)</f>
        <v>7800</v>
      </c>
      <c r="K541" s="195" t="s">
        <v>5</v>
      </c>
      <c r="L541" s="199"/>
      <c r="M541" s="200" t="s">
        <v>5</v>
      </c>
      <c r="N541" s="201" t="s">
        <v>50</v>
      </c>
      <c r="O541" s="169">
        <v>0</v>
      </c>
      <c r="P541" s="169">
        <f>O541*H541</f>
        <v>0</v>
      </c>
      <c r="Q541" s="169">
        <v>3.8000000000000002E-4</v>
      </c>
      <c r="R541" s="169">
        <f>Q541*H541</f>
        <v>3.8000000000000002E-4</v>
      </c>
      <c r="S541" s="169">
        <v>0</v>
      </c>
      <c r="T541" s="170">
        <f>S541*H541</f>
        <v>0</v>
      </c>
      <c r="AR541" s="24" t="s">
        <v>425</v>
      </c>
      <c r="AT541" s="24" t="s">
        <v>452</v>
      </c>
      <c r="AU541" s="24" t="s">
        <v>90</v>
      </c>
      <c r="AY541" s="24" t="s">
        <v>170</v>
      </c>
      <c r="BE541" s="171">
        <f>IF(N541="základní",J541,0)</f>
        <v>7800</v>
      </c>
      <c r="BF541" s="171">
        <f>IF(N541="snížená",J541,0)</f>
        <v>0</v>
      </c>
      <c r="BG541" s="171">
        <f>IF(N541="zákl. přenesená",J541,0)</f>
        <v>0</v>
      </c>
      <c r="BH541" s="171">
        <f>IF(N541="sníž. přenesená",J541,0)</f>
        <v>0</v>
      </c>
      <c r="BI541" s="171">
        <f>IF(N541="nulová",J541,0)</f>
        <v>0</v>
      </c>
      <c r="BJ541" s="24" t="s">
        <v>87</v>
      </c>
      <c r="BK541" s="171">
        <f>ROUND(I541*H541,2)</f>
        <v>7800</v>
      </c>
      <c r="BL541" s="24" t="s">
        <v>230</v>
      </c>
      <c r="BM541" s="24" t="s">
        <v>1548</v>
      </c>
    </row>
    <row r="542" spans="2:65" s="1" customFormat="1" ht="81">
      <c r="B542" s="39"/>
      <c r="D542" s="173" t="s">
        <v>184</v>
      </c>
      <c r="F542" s="180" t="s">
        <v>1549</v>
      </c>
      <c r="L542" s="39"/>
      <c r="M542" s="181"/>
      <c r="N542" s="40"/>
      <c r="O542" s="40"/>
      <c r="P542" s="40"/>
      <c r="Q542" s="40"/>
      <c r="R542" s="40"/>
      <c r="S542" s="40"/>
      <c r="T542" s="68"/>
      <c r="AT542" s="24" t="s">
        <v>184</v>
      </c>
      <c r="AU542" s="24" t="s">
        <v>90</v>
      </c>
    </row>
    <row r="543" spans="2:65" s="12" customFormat="1" ht="13.5">
      <c r="B543" s="172"/>
      <c r="D543" s="173" t="s">
        <v>180</v>
      </c>
      <c r="E543" s="174" t="s">
        <v>5</v>
      </c>
      <c r="F543" s="175" t="s">
        <v>87</v>
      </c>
      <c r="H543" s="176">
        <v>1</v>
      </c>
      <c r="L543" s="172"/>
      <c r="M543" s="177"/>
      <c r="N543" s="178"/>
      <c r="O543" s="178"/>
      <c r="P543" s="178"/>
      <c r="Q543" s="178"/>
      <c r="R543" s="178"/>
      <c r="S543" s="178"/>
      <c r="T543" s="179"/>
      <c r="AT543" s="174" t="s">
        <v>180</v>
      </c>
      <c r="AU543" s="174" t="s">
        <v>90</v>
      </c>
      <c r="AV543" s="12" t="s">
        <v>90</v>
      </c>
      <c r="AW543" s="12" t="s">
        <v>42</v>
      </c>
      <c r="AX543" s="12" t="s">
        <v>87</v>
      </c>
      <c r="AY543" s="174" t="s">
        <v>170</v>
      </c>
    </row>
    <row r="544" spans="2:65" s="1" customFormat="1" ht="38.25" customHeight="1">
      <c r="B544" s="160"/>
      <c r="C544" s="161" t="s">
        <v>1550</v>
      </c>
      <c r="D544" s="161" t="s">
        <v>173</v>
      </c>
      <c r="E544" s="162" t="s">
        <v>1551</v>
      </c>
      <c r="F544" s="163" t="s">
        <v>1552</v>
      </c>
      <c r="G544" s="164" t="s">
        <v>422</v>
      </c>
      <c r="H544" s="165">
        <v>0.03</v>
      </c>
      <c r="I544" s="166">
        <v>3160</v>
      </c>
      <c r="J544" s="166">
        <f>ROUND(I544*H544,2)</f>
        <v>94.8</v>
      </c>
      <c r="K544" s="163" t="s">
        <v>177</v>
      </c>
      <c r="L544" s="39"/>
      <c r="M544" s="167" t="s">
        <v>5</v>
      </c>
      <c r="N544" s="168" t="s">
        <v>50</v>
      </c>
      <c r="O544" s="169">
        <v>8.49</v>
      </c>
      <c r="P544" s="169">
        <f>O544*H544</f>
        <v>0.25469999999999998</v>
      </c>
      <c r="Q544" s="169">
        <v>0</v>
      </c>
      <c r="R544" s="169">
        <f>Q544*H544</f>
        <v>0</v>
      </c>
      <c r="S544" s="169">
        <v>0</v>
      </c>
      <c r="T544" s="170">
        <f>S544*H544</f>
        <v>0</v>
      </c>
      <c r="AR544" s="24" t="s">
        <v>230</v>
      </c>
      <c r="AT544" s="24" t="s">
        <v>173</v>
      </c>
      <c r="AU544" s="24" t="s">
        <v>90</v>
      </c>
      <c r="AY544" s="24" t="s">
        <v>170</v>
      </c>
      <c r="BE544" s="171">
        <f>IF(N544="základní",J544,0)</f>
        <v>94.8</v>
      </c>
      <c r="BF544" s="171">
        <f>IF(N544="snížená",J544,0)</f>
        <v>0</v>
      </c>
      <c r="BG544" s="171">
        <f>IF(N544="zákl. přenesená",J544,0)</f>
        <v>0</v>
      </c>
      <c r="BH544" s="171">
        <f>IF(N544="sníž. přenesená",J544,0)</f>
        <v>0</v>
      </c>
      <c r="BI544" s="171">
        <f>IF(N544="nulová",J544,0)</f>
        <v>0</v>
      </c>
      <c r="BJ544" s="24" t="s">
        <v>87</v>
      </c>
      <c r="BK544" s="171">
        <f>ROUND(I544*H544,2)</f>
        <v>94.8</v>
      </c>
      <c r="BL544" s="24" t="s">
        <v>230</v>
      </c>
      <c r="BM544" s="24" t="s">
        <v>1553</v>
      </c>
    </row>
    <row r="545" spans="2:65" s="11" customFormat="1" ht="29.85" customHeight="1">
      <c r="B545" s="148"/>
      <c r="D545" s="149" t="s">
        <v>78</v>
      </c>
      <c r="E545" s="158" t="s">
        <v>1554</v>
      </c>
      <c r="F545" s="158" t="s">
        <v>1555</v>
      </c>
      <c r="J545" s="159">
        <f>BK545</f>
        <v>9831.7899999999991</v>
      </c>
      <c r="L545" s="148"/>
      <c r="M545" s="152"/>
      <c r="N545" s="153"/>
      <c r="O545" s="153"/>
      <c r="P545" s="154">
        <f>SUM(P546:P554)</f>
        <v>14.308527</v>
      </c>
      <c r="Q545" s="153"/>
      <c r="R545" s="154">
        <f>SUM(R546:R554)</f>
        <v>0.35320963999999999</v>
      </c>
      <c r="S545" s="153"/>
      <c r="T545" s="155">
        <f>SUM(T546:T554)</f>
        <v>0</v>
      </c>
      <c r="AR545" s="149" t="s">
        <v>90</v>
      </c>
      <c r="AT545" s="156" t="s">
        <v>78</v>
      </c>
      <c r="AU545" s="156" t="s">
        <v>87</v>
      </c>
      <c r="AY545" s="149" t="s">
        <v>170</v>
      </c>
      <c r="BK545" s="157">
        <f>SUM(BK546:BK554)</f>
        <v>9831.7899999999991</v>
      </c>
    </row>
    <row r="546" spans="2:65" s="1" customFormat="1" ht="38.25" customHeight="1">
      <c r="B546" s="160"/>
      <c r="C546" s="161" t="s">
        <v>1556</v>
      </c>
      <c r="D546" s="161" t="s">
        <v>173</v>
      </c>
      <c r="E546" s="162" t="s">
        <v>1557</v>
      </c>
      <c r="F546" s="163" t="s">
        <v>1558</v>
      </c>
      <c r="G546" s="164" t="s">
        <v>305</v>
      </c>
      <c r="H546" s="165">
        <v>0.61399999999999999</v>
      </c>
      <c r="I546" s="166">
        <v>891</v>
      </c>
      <c r="J546" s="166">
        <f>ROUND(I546*H546,2)</f>
        <v>547.07000000000005</v>
      </c>
      <c r="K546" s="163" t="s">
        <v>177</v>
      </c>
      <c r="L546" s="39"/>
      <c r="M546" s="167" t="s">
        <v>5</v>
      </c>
      <c r="N546" s="168" t="s">
        <v>50</v>
      </c>
      <c r="O546" s="169">
        <v>1.56</v>
      </c>
      <c r="P546" s="169">
        <f>O546*H546</f>
        <v>0.95784000000000002</v>
      </c>
      <c r="Q546" s="169">
        <v>1.89E-3</v>
      </c>
      <c r="R546" s="169">
        <f>Q546*H546</f>
        <v>1.1604599999999999E-3</v>
      </c>
      <c r="S546" s="169">
        <v>0</v>
      </c>
      <c r="T546" s="170">
        <f>S546*H546</f>
        <v>0</v>
      </c>
      <c r="AR546" s="24" t="s">
        <v>230</v>
      </c>
      <c r="AT546" s="24" t="s">
        <v>173</v>
      </c>
      <c r="AU546" s="24" t="s">
        <v>90</v>
      </c>
      <c r="AY546" s="24" t="s">
        <v>170</v>
      </c>
      <c r="BE546" s="171">
        <f>IF(N546="základní",J546,0)</f>
        <v>547.07000000000005</v>
      </c>
      <c r="BF546" s="171">
        <f>IF(N546="snížená",J546,0)</f>
        <v>0</v>
      </c>
      <c r="BG546" s="171">
        <f>IF(N546="zákl. přenesená",J546,0)</f>
        <v>0</v>
      </c>
      <c r="BH546" s="171">
        <f>IF(N546="sníž. přenesená",J546,0)</f>
        <v>0</v>
      </c>
      <c r="BI546" s="171">
        <f>IF(N546="nulová",J546,0)</f>
        <v>0</v>
      </c>
      <c r="BJ546" s="24" t="s">
        <v>87</v>
      </c>
      <c r="BK546" s="171">
        <f>ROUND(I546*H546,2)</f>
        <v>547.07000000000005</v>
      </c>
      <c r="BL546" s="24" t="s">
        <v>230</v>
      </c>
      <c r="BM546" s="24" t="s">
        <v>1559</v>
      </c>
    </row>
    <row r="547" spans="2:65" s="12" customFormat="1" ht="13.5">
      <c r="B547" s="172"/>
      <c r="D547" s="173" t="s">
        <v>180</v>
      </c>
      <c r="E547" s="174" t="s">
        <v>5</v>
      </c>
      <c r="F547" s="175" t="s">
        <v>1560</v>
      </c>
      <c r="H547" s="176">
        <v>0.61399999999999999</v>
      </c>
      <c r="L547" s="172"/>
      <c r="M547" s="177"/>
      <c r="N547" s="178"/>
      <c r="O547" s="178"/>
      <c r="P547" s="178"/>
      <c r="Q547" s="178"/>
      <c r="R547" s="178"/>
      <c r="S547" s="178"/>
      <c r="T547" s="179"/>
      <c r="AT547" s="174" t="s">
        <v>180</v>
      </c>
      <c r="AU547" s="174" t="s">
        <v>90</v>
      </c>
      <c r="AV547" s="12" t="s">
        <v>90</v>
      </c>
      <c r="AW547" s="12" t="s">
        <v>42</v>
      </c>
      <c r="AX547" s="12" t="s">
        <v>87</v>
      </c>
      <c r="AY547" s="174" t="s">
        <v>170</v>
      </c>
    </row>
    <row r="548" spans="2:65" s="1" customFormat="1" ht="25.5" customHeight="1">
      <c r="B548" s="160"/>
      <c r="C548" s="161" t="s">
        <v>1561</v>
      </c>
      <c r="D548" s="161" t="s">
        <v>173</v>
      </c>
      <c r="E548" s="162" t="s">
        <v>1562</v>
      </c>
      <c r="F548" s="163" t="s">
        <v>1563</v>
      </c>
      <c r="G548" s="164" t="s">
        <v>257</v>
      </c>
      <c r="H548" s="165">
        <v>83.766999999999996</v>
      </c>
      <c r="I548" s="166">
        <v>53.6</v>
      </c>
      <c r="J548" s="166">
        <f>ROUND(I548*H548,2)</f>
        <v>4489.91</v>
      </c>
      <c r="K548" s="163" t="s">
        <v>177</v>
      </c>
      <c r="L548" s="39"/>
      <c r="M548" s="167" t="s">
        <v>5</v>
      </c>
      <c r="N548" s="168" t="s">
        <v>50</v>
      </c>
      <c r="O548" s="169">
        <v>0.152</v>
      </c>
      <c r="P548" s="169">
        <f>O548*H548</f>
        <v>12.732583999999999</v>
      </c>
      <c r="Q548" s="169">
        <v>0</v>
      </c>
      <c r="R548" s="169">
        <f>Q548*H548</f>
        <v>0</v>
      </c>
      <c r="S548" s="169">
        <v>0</v>
      </c>
      <c r="T548" s="170">
        <f>S548*H548</f>
        <v>0</v>
      </c>
      <c r="AR548" s="24" t="s">
        <v>230</v>
      </c>
      <c r="AT548" s="24" t="s">
        <v>173</v>
      </c>
      <c r="AU548" s="24" t="s">
        <v>90</v>
      </c>
      <c r="AY548" s="24" t="s">
        <v>170</v>
      </c>
      <c r="BE548" s="171">
        <f>IF(N548="základní",J548,0)</f>
        <v>4489.91</v>
      </c>
      <c r="BF548" s="171">
        <f>IF(N548="snížená",J548,0)</f>
        <v>0</v>
      </c>
      <c r="BG548" s="171">
        <f>IF(N548="zákl. přenesená",J548,0)</f>
        <v>0</v>
      </c>
      <c r="BH548" s="171">
        <f>IF(N548="sníž. přenesená",J548,0)</f>
        <v>0</v>
      </c>
      <c r="BI548" s="171">
        <f>IF(N548="nulová",J548,0)</f>
        <v>0</v>
      </c>
      <c r="BJ548" s="24" t="s">
        <v>87</v>
      </c>
      <c r="BK548" s="171">
        <f>ROUND(I548*H548,2)</f>
        <v>4489.91</v>
      </c>
      <c r="BL548" s="24" t="s">
        <v>230</v>
      </c>
      <c r="BM548" s="24" t="s">
        <v>1564</v>
      </c>
    </row>
    <row r="549" spans="2:65" s="12" customFormat="1" ht="13.5">
      <c r="B549" s="172"/>
      <c r="D549" s="173" t="s">
        <v>180</v>
      </c>
      <c r="E549" s="174" t="s">
        <v>5</v>
      </c>
      <c r="F549" s="175" t="s">
        <v>1565</v>
      </c>
      <c r="H549" s="176">
        <v>83.766999999999996</v>
      </c>
      <c r="L549" s="172"/>
      <c r="M549" s="177"/>
      <c r="N549" s="178"/>
      <c r="O549" s="178"/>
      <c r="P549" s="178"/>
      <c r="Q549" s="178"/>
      <c r="R549" s="178"/>
      <c r="S549" s="178"/>
      <c r="T549" s="179"/>
      <c r="AT549" s="174" t="s">
        <v>180</v>
      </c>
      <c r="AU549" s="174" t="s">
        <v>90</v>
      </c>
      <c r="AV549" s="12" t="s">
        <v>90</v>
      </c>
      <c r="AW549" s="12" t="s">
        <v>42</v>
      </c>
      <c r="AX549" s="12" t="s">
        <v>87</v>
      </c>
      <c r="AY549" s="174" t="s">
        <v>170</v>
      </c>
    </row>
    <row r="550" spans="2:65" s="1" customFormat="1" ht="16.5" customHeight="1">
      <c r="B550" s="160"/>
      <c r="C550" s="193" t="s">
        <v>1566</v>
      </c>
      <c r="D550" s="193" t="s">
        <v>452</v>
      </c>
      <c r="E550" s="194" t="s">
        <v>1567</v>
      </c>
      <c r="F550" s="195" t="s">
        <v>1568</v>
      </c>
      <c r="G550" s="196" t="s">
        <v>305</v>
      </c>
      <c r="H550" s="197">
        <v>0.61399999999999999</v>
      </c>
      <c r="I550" s="198">
        <v>6180</v>
      </c>
      <c r="J550" s="198">
        <f>ROUND(I550*H550,2)</f>
        <v>3794.52</v>
      </c>
      <c r="K550" s="195" t="s">
        <v>177</v>
      </c>
      <c r="L550" s="199"/>
      <c r="M550" s="200" t="s">
        <v>5</v>
      </c>
      <c r="N550" s="201" t="s">
        <v>50</v>
      </c>
      <c r="O550" s="169">
        <v>0</v>
      </c>
      <c r="P550" s="169">
        <f>O550*H550</f>
        <v>0</v>
      </c>
      <c r="Q550" s="169">
        <v>0.55000000000000004</v>
      </c>
      <c r="R550" s="169">
        <f>Q550*H550</f>
        <v>0.3377</v>
      </c>
      <c r="S550" s="169">
        <v>0</v>
      </c>
      <c r="T550" s="170">
        <f>S550*H550</f>
        <v>0</v>
      </c>
      <c r="AR550" s="24" t="s">
        <v>425</v>
      </c>
      <c r="AT550" s="24" t="s">
        <v>452</v>
      </c>
      <c r="AU550" s="24" t="s">
        <v>90</v>
      </c>
      <c r="AY550" s="24" t="s">
        <v>170</v>
      </c>
      <c r="BE550" s="171">
        <f>IF(N550="základní",J550,0)</f>
        <v>3794.52</v>
      </c>
      <c r="BF550" s="171">
        <f>IF(N550="snížená",J550,0)</f>
        <v>0</v>
      </c>
      <c r="BG550" s="171">
        <f>IF(N550="zákl. přenesená",J550,0)</f>
        <v>0</v>
      </c>
      <c r="BH550" s="171">
        <f>IF(N550="sníž. přenesená",J550,0)</f>
        <v>0</v>
      </c>
      <c r="BI550" s="171">
        <f>IF(N550="nulová",J550,0)</f>
        <v>0</v>
      </c>
      <c r="BJ550" s="24" t="s">
        <v>87</v>
      </c>
      <c r="BK550" s="171">
        <f>ROUND(I550*H550,2)</f>
        <v>3794.52</v>
      </c>
      <c r="BL550" s="24" t="s">
        <v>230</v>
      </c>
      <c r="BM550" s="24" t="s">
        <v>1569</v>
      </c>
    </row>
    <row r="551" spans="2:65" s="12" customFormat="1" ht="13.5">
      <c r="B551" s="172"/>
      <c r="D551" s="173" t="s">
        <v>180</v>
      </c>
      <c r="E551" s="174" t="s">
        <v>5</v>
      </c>
      <c r="F551" s="175" t="s">
        <v>1570</v>
      </c>
      <c r="H551" s="176">
        <v>0.61399999999999999</v>
      </c>
      <c r="L551" s="172"/>
      <c r="M551" s="177"/>
      <c r="N551" s="178"/>
      <c r="O551" s="178"/>
      <c r="P551" s="178"/>
      <c r="Q551" s="178"/>
      <c r="R551" s="178"/>
      <c r="S551" s="178"/>
      <c r="T551" s="179"/>
      <c r="AT551" s="174" t="s">
        <v>180</v>
      </c>
      <c r="AU551" s="174" t="s">
        <v>90</v>
      </c>
      <c r="AV551" s="12" t="s">
        <v>90</v>
      </c>
      <c r="AW551" s="12" t="s">
        <v>42</v>
      </c>
      <c r="AX551" s="12" t="s">
        <v>87</v>
      </c>
      <c r="AY551" s="174" t="s">
        <v>170</v>
      </c>
    </row>
    <row r="552" spans="2:65" s="1" customFormat="1" ht="25.5" customHeight="1">
      <c r="B552" s="160"/>
      <c r="C552" s="161" t="s">
        <v>1571</v>
      </c>
      <c r="D552" s="161" t="s">
        <v>173</v>
      </c>
      <c r="E552" s="162" t="s">
        <v>1572</v>
      </c>
      <c r="F552" s="163" t="s">
        <v>1573</v>
      </c>
      <c r="G552" s="164" t="s">
        <v>305</v>
      </c>
      <c r="H552" s="165">
        <v>0.61399999999999999</v>
      </c>
      <c r="I552" s="166">
        <v>853</v>
      </c>
      <c r="J552" s="166">
        <f>ROUND(I552*H552,2)</f>
        <v>523.74</v>
      </c>
      <c r="K552" s="163" t="s">
        <v>177</v>
      </c>
      <c r="L552" s="39"/>
      <c r="M552" s="167" t="s">
        <v>5</v>
      </c>
      <c r="N552" s="168" t="s">
        <v>50</v>
      </c>
      <c r="O552" s="169">
        <v>0</v>
      </c>
      <c r="P552" s="169">
        <f>O552*H552</f>
        <v>0</v>
      </c>
      <c r="Q552" s="169">
        <v>2.3369999999999998E-2</v>
      </c>
      <c r="R552" s="169">
        <f>Q552*H552</f>
        <v>1.434918E-2</v>
      </c>
      <c r="S552" s="169">
        <v>0</v>
      </c>
      <c r="T552" s="170">
        <f>S552*H552</f>
        <v>0</v>
      </c>
      <c r="AR552" s="24" t="s">
        <v>230</v>
      </c>
      <c r="AT552" s="24" t="s">
        <v>173</v>
      </c>
      <c r="AU552" s="24" t="s">
        <v>90</v>
      </c>
      <c r="AY552" s="24" t="s">
        <v>170</v>
      </c>
      <c r="BE552" s="171">
        <f>IF(N552="základní",J552,0)</f>
        <v>523.74</v>
      </c>
      <c r="BF552" s="171">
        <f>IF(N552="snížená",J552,0)</f>
        <v>0</v>
      </c>
      <c r="BG552" s="171">
        <f>IF(N552="zákl. přenesená",J552,0)</f>
        <v>0</v>
      </c>
      <c r="BH552" s="171">
        <f>IF(N552="sníž. přenesená",J552,0)</f>
        <v>0</v>
      </c>
      <c r="BI552" s="171">
        <f>IF(N552="nulová",J552,0)</f>
        <v>0</v>
      </c>
      <c r="BJ552" s="24" t="s">
        <v>87</v>
      </c>
      <c r="BK552" s="171">
        <f>ROUND(I552*H552,2)</f>
        <v>523.74</v>
      </c>
      <c r="BL552" s="24" t="s">
        <v>230</v>
      </c>
      <c r="BM552" s="24" t="s">
        <v>1574</v>
      </c>
    </row>
    <row r="553" spans="2:65" s="12" customFormat="1" ht="13.5">
      <c r="B553" s="172"/>
      <c r="D553" s="173" t="s">
        <v>180</v>
      </c>
      <c r="E553" s="174" t="s">
        <v>5</v>
      </c>
      <c r="F553" s="175" t="s">
        <v>1560</v>
      </c>
      <c r="H553" s="176">
        <v>0.61399999999999999</v>
      </c>
      <c r="L553" s="172"/>
      <c r="M553" s="177"/>
      <c r="N553" s="178"/>
      <c r="O553" s="178"/>
      <c r="P553" s="178"/>
      <c r="Q553" s="178"/>
      <c r="R553" s="178"/>
      <c r="S553" s="178"/>
      <c r="T553" s="179"/>
      <c r="AT553" s="174" t="s">
        <v>180</v>
      </c>
      <c r="AU553" s="174" t="s">
        <v>90</v>
      </c>
      <c r="AV553" s="12" t="s">
        <v>90</v>
      </c>
      <c r="AW553" s="12" t="s">
        <v>42</v>
      </c>
      <c r="AX553" s="12" t="s">
        <v>87</v>
      </c>
      <c r="AY553" s="174" t="s">
        <v>170</v>
      </c>
    </row>
    <row r="554" spans="2:65" s="1" customFormat="1" ht="38.25" customHeight="1">
      <c r="B554" s="160"/>
      <c r="C554" s="161" t="s">
        <v>1575</v>
      </c>
      <c r="D554" s="161" t="s">
        <v>173</v>
      </c>
      <c r="E554" s="162" t="s">
        <v>1576</v>
      </c>
      <c r="F554" s="163" t="s">
        <v>1577</v>
      </c>
      <c r="G554" s="164" t="s">
        <v>422</v>
      </c>
      <c r="H554" s="165">
        <v>0.35299999999999998</v>
      </c>
      <c r="I554" s="166">
        <v>1350</v>
      </c>
      <c r="J554" s="166">
        <f>ROUND(I554*H554,2)</f>
        <v>476.55</v>
      </c>
      <c r="K554" s="163" t="s">
        <v>177</v>
      </c>
      <c r="L554" s="39"/>
      <c r="M554" s="167" t="s">
        <v>5</v>
      </c>
      <c r="N554" s="168" t="s">
        <v>50</v>
      </c>
      <c r="O554" s="169">
        <v>1.7509999999999999</v>
      </c>
      <c r="P554" s="169">
        <f>O554*H554</f>
        <v>0.61810299999999996</v>
      </c>
      <c r="Q554" s="169">
        <v>0</v>
      </c>
      <c r="R554" s="169">
        <f>Q554*H554</f>
        <v>0</v>
      </c>
      <c r="S554" s="169">
        <v>0</v>
      </c>
      <c r="T554" s="170">
        <f>S554*H554</f>
        <v>0</v>
      </c>
      <c r="AR554" s="24" t="s">
        <v>230</v>
      </c>
      <c r="AT554" s="24" t="s">
        <v>173</v>
      </c>
      <c r="AU554" s="24" t="s">
        <v>90</v>
      </c>
      <c r="AY554" s="24" t="s">
        <v>170</v>
      </c>
      <c r="BE554" s="171">
        <f>IF(N554="základní",J554,0)</f>
        <v>476.55</v>
      </c>
      <c r="BF554" s="171">
        <f>IF(N554="snížená",J554,0)</f>
        <v>0</v>
      </c>
      <c r="BG554" s="171">
        <f>IF(N554="zákl. přenesená",J554,0)</f>
        <v>0</v>
      </c>
      <c r="BH554" s="171">
        <f>IF(N554="sníž. přenesená",J554,0)</f>
        <v>0</v>
      </c>
      <c r="BI554" s="171">
        <f>IF(N554="nulová",J554,0)</f>
        <v>0</v>
      </c>
      <c r="BJ554" s="24" t="s">
        <v>87</v>
      </c>
      <c r="BK554" s="171">
        <f>ROUND(I554*H554,2)</f>
        <v>476.55</v>
      </c>
      <c r="BL554" s="24" t="s">
        <v>230</v>
      </c>
      <c r="BM554" s="24" t="s">
        <v>1578</v>
      </c>
    </row>
    <row r="555" spans="2:65" s="11" customFormat="1" ht="29.85" customHeight="1">
      <c r="B555" s="148"/>
      <c r="D555" s="149" t="s">
        <v>78</v>
      </c>
      <c r="E555" s="158" t="s">
        <v>1579</v>
      </c>
      <c r="F555" s="158" t="s">
        <v>1580</v>
      </c>
      <c r="J555" s="159">
        <f>BK555</f>
        <v>85600.56</v>
      </c>
      <c r="L555" s="148"/>
      <c r="M555" s="152"/>
      <c r="N555" s="153"/>
      <c r="O555" s="153"/>
      <c r="P555" s="154">
        <f>SUM(P556:P574)</f>
        <v>40.100741999999997</v>
      </c>
      <c r="Q555" s="153"/>
      <c r="R555" s="154">
        <f>SUM(R556:R574)</f>
        <v>0.97183520000000001</v>
      </c>
      <c r="S555" s="153"/>
      <c r="T555" s="155">
        <f>SUM(T556:T574)</f>
        <v>0</v>
      </c>
      <c r="AR555" s="149" t="s">
        <v>90</v>
      </c>
      <c r="AT555" s="156" t="s">
        <v>78</v>
      </c>
      <c r="AU555" s="156" t="s">
        <v>87</v>
      </c>
      <c r="AY555" s="149" t="s">
        <v>170</v>
      </c>
      <c r="BK555" s="157">
        <f>SUM(BK556:BK574)</f>
        <v>85600.56</v>
      </c>
    </row>
    <row r="556" spans="2:65" s="1" customFormat="1" ht="38.25" customHeight="1">
      <c r="B556" s="160"/>
      <c r="C556" s="161" t="s">
        <v>1581</v>
      </c>
      <c r="D556" s="161" t="s">
        <v>173</v>
      </c>
      <c r="E556" s="162" t="s">
        <v>1582</v>
      </c>
      <c r="F556" s="163" t="s">
        <v>1583</v>
      </c>
      <c r="G556" s="164" t="s">
        <v>257</v>
      </c>
      <c r="H556" s="165">
        <v>2.5499999999999998</v>
      </c>
      <c r="I556" s="166">
        <v>826</v>
      </c>
      <c r="J556" s="166">
        <f>ROUND(I556*H556,2)</f>
        <v>2106.3000000000002</v>
      </c>
      <c r="K556" s="163" t="s">
        <v>177</v>
      </c>
      <c r="L556" s="39"/>
      <c r="M556" s="167" t="s">
        <v>5</v>
      </c>
      <c r="N556" s="168" t="s">
        <v>50</v>
      </c>
      <c r="O556" s="169">
        <v>1.327</v>
      </c>
      <c r="P556" s="169">
        <f>O556*H556</f>
        <v>3.3838499999999998</v>
      </c>
      <c r="Q556" s="169">
        <v>2.3199999999999998E-2</v>
      </c>
      <c r="R556" s="169">
        <f>Q556*H556</f>
        <v>5.915999999999999E-2</v>
      </c>
      <c r="S556" s="169">
        <v>0</v>
      </c>
      <c r="T556" s="170">
        <f>S556*H556</f>
        <v>0</v>
      </c>
      <c r="AR556" s="24" t="s">
        <v>230</v>
      </c>
      <c r="AT556" s="24" t="s">
        <v>173</v>
      </c>
      <c r="AU556" s="24" t="s">
        <v>90</v>
      </c>
      <c r="AY556" s="24" t="s">
        <v>170</v>
      </c>
      <c r="BE556" s="171">
        <f>IF(N556="základní",J556,0)</f>
        <v>2106.3000000000002</v>
      </c>
      <c r="BF556" s="171">
        <f>IF(N556="snížená",J556,0)</f>
        <v>0</v>
      </c>
      <c r="BG556" s="171">
        <f>IF(N556="zákl. přenesená",J556,0)</f>
        <v>0</v>
      </c>
      <c r="BH556" s="171">
        <f>IF(N556="sníž. přenesená",J556,0)</f>
        <v>0</v>
      </c>
      <c r="BI556" s="171">
        <f>IF(N556="nulová",J556,0)</f>
        <v>0</v>
      </c>
      <c r="BJ556" s="24" t="s">
        <v>87</v>
      </c>
      <c r="BK556" s="171">
        <f>ROUND(I556*H556,2)</f>
        <v>2106.3000000000002</v>
      </c>
      <c r="BL556" s="24" t="s">
        <v>230</v>
      </c>
      <c r="BM556" s="24" t="s">
        <v>1584</v>
      </c>
    </row>
    <row r="557" spans="2:65" s="12" customFormat="1" ht="13.5">
      <c r="B557" s="172"/>
      <c r="D557" s="173" t="s">
        <v>180</v>
      </c>
      <c r="E557" s="174" t="s">
        <v>5</v>
      </c>
      <c r="F557" s="175" t="s">
        <v>1585</v>
      </c>
      <c r="H557" s="176">
        <v>2.5499999999999998</v>
      </c>
      <c r="L557" s="172"/>
      <c r="M557" s="177"/>
      <c r="N557" s="178"/>
      <c r="O557" s="178"/>
      <c r="P557" s="178"/>
      <c r="Q557" s="178"/>
      <c r="R557" s="178"/>
      <c r="S557" s="178"/>
      <c r="T557" s="179"/>
      <c r="AT557" s="174" t="s">
        <v>180</v>
      </c>
      <c r="AU557" s="174" t="s">
        <v>90</v>
      </c>
      <c r="AV557" s="12" t="s">
        <v>90</v>
      </c>
      <c r="AW557" s="12" t="s">
        <v>42</v>
      </c>
      <c r="AX557" s="12" t="s">
        <v>87</v>
      </c>
      <c r="AY557" s="174" t="s">
        <v>170</v>
      </c>
    </row>
    <row r="558" spans="2:65" s="1" customFormat="1" ht="25.5" customHeight="1">
      <c r="B558" s="160"/>
      <c r="C558" s="161" t="s">
        <v>1586</v>
      </c>
      <c r="D558" s="161" t="s">
        <v>173</v>
      </c>
      <c r="E558" s="162" t="s">
        <v>1587</v>
      </c>
      <c r="F558" s="163" t="s">
        <v>1588</v>
      </c>
      <c r="G558" s="164" t="s">
        <v>257</v>
      </c>
      <c r="H558" s="165">
        <v>2.5499999999999998</v>
      </c>
      <c r="I558" s="166">
        <v>25.5</v>
      </c>
      <c r="J558" s="166">
        <f>ROUND(I558*H558,2)</f>
        <v>65.03</v>
      </c>
      <c r="K558" s="163" t="s">
        <v>177</v>
      </c>
      <c r="L558" s="39"/>
      <c r="M558" s="167" t="s">
        <v>5</v>
      </c>
      <c r="N558" s="168" t="s">
        <v>50</v>
      </c>
      <c r="O558" s="169">
        <v>0.04</v>
      </c>
      <c r="P558" s="169">
        <f>O558*H558</f>
        <v>0.10199999999999999</v>
      </c>
      <c r="Q558" s="169">
        <v>1E-4</v>
      </c>
      <c r="R558" s="169">
        <f>Q558*H558</f>
        <v>2.5500000000000002E-4</v>
      </c>
      <c r="S558" s="169">
        <v>0</v>
      </c>
      <c r="T558" s="170">
        <f>S558*H558</f>
        <v>0</v>
      </c>
      <c r="AR558" s="24" t="s">
        <v>230</v>
      </c>
      <c r="AT558" s="24" t="s">
        <v>173</v>
      </c>
      <c r="AU558" s="24" t="s">
        <v>90</v>
      </c>
      <c r="AY558" s="24" t="s">
        <v>170</v>
      </c>
      <c r="BE558" s="171">
        <f>IF(N558="základní",J558,0)</f>
        <v>65.03</v>
      </c>
      <c r="BF558" s="171">
        <f>IF(N558="snížená",J558,0)</f>
        <v>0</v>
      </c>
      <c r="BG558" s="171">
        <f>IF(N558="zákl. přenesená",J558,0)</f>
        <v>0</v>
      </c>
      <c r="BH558" s="171">
        <f>IF(N558="sníž. přenesená",J558,0)</f>
        <v>0</v>
      </c>
      <c r="BI558" s="171">
        <f>IF(N558="nulová",J558,0)</f>
        <v>0</v>
      </c>
      <c r="BJ558" s="24" t="s">
        <v>87</v>
      </c>
      <c r="BK558" s="171">
        <f>ROUND(I558*H558,2)</f>
        <v>65.03</v>
      </c>
      <c r="BL558" s="24" t="s">
        <v>230</v>
      </c>
      <c r="BM558" s="24" t="s">
        <v>1589</v>
      </c>
    </row>
    <row r="559" spans="2:65" s="12" customFormat="1" ht="13.5">
      <c r="B559" s="172"/>
      <c r="D559" s="173" t="s">
        <v>180</v>
      </c>
      <c r="E559" s="174" t="s">
        <v>5</v>
      </c>
      <c r="F559" s="175" t="s">
        <v>1585</v>
      </c>
      <c r="H559" s="176">
        <v>2.5499999999999998</v>
      </c>
      <c r="L559" s="172"/>
      <c r="M559" s="177"/>
      <c r="N559" s="178"/>
      <c r="O559" s="178"/>
      <c r="P559" s="178"/>
      <c r="Q559" s="178"/>
      <c r="R559" s="178"/>
      <c r="S559" s="178"/>
      <c r="T559" s="179"/>
      <c r="AT559" s="174" t="s">
        <v>180</v>
      </c>
      <c r="AU559" s="174" t="s">
        <v>90</v>
      </c>
      <c r="AV559" s="12" t="s">
        <v>90</v>
      </c>
      <c r="AW559" s="12" t="s">
        <v>42</v>
      </c>
      <c r="AX559" s="12" t="s">
        <v>87</v>
      </c>
      <c r="AY559" s="174" t="s">
        <v>170</v>
      </c>
    </row>
    <row r="560" spans="2:65" s="1" customFormat="1" ht="25.5" customHeight="1">
      <c r="B560" s="160"/>
      <c r="C560" s="161" t="s">
        <v>1590</v>
      </c>
      <c r="D560" s="161" t="s">
        <v>173</v>
      </c>
      <c r="E560" s="162" t="s">
        <v>1591</v>
      </c>
      <c r="F560" s="163" t="s">
        <v>1592</v>
      </c>
      <c r="G560" s="164" t="s">
        <v>257</v>
      </c>
      <c r="H560" s="165">
        <v>2.5499999999999998</v>
      </c>
      <c r="I560" s="166">
        <v>23.4</v>
      </c>
      <c r="J560" s="166">
        <f>ROUND(I560*H560,2)</f>
        <v>59.67</v>
      </c>
      <c r="K560" s="163" t="s">
        <v>177</v>
      </c>
      <c r="L560" s="39"/>
      <c r="M560" s="167" t="s">
        <v>5</v>
      </c>
      <c r="N560" s="168" t="s">
        <v>50</v>
      </c>
      <c r="O560" s="169">
        <v>6.6000000000000003E-2</v>
      </c>
      <c r="P560" s="169">
        <f>O560*H560</f>
        <v>0.16830000000000001</v>
      </c>
      <c r="Q560" s="169">
        <v>0</v>
      </c>
      <c r="R560" s="169">
        <f>Q560*H560</f>
        <v>0</v>
      </c>
      <c r="S560" s="169">
        <v>0</v>
      </c>
      <c r="T560" s="170">
        <f>S560*H560</f>
        <v>0</v>
      </c>
      <c r="AR560" s="24" t="s">
        <v>230</v>
      </c>
      <c r="AT560" s="24" t="s">
        <v>173</v>
      </c>
      <c r="AU560" s="24" t="s">
        <v>90</v>
      </c>
      <c r="AY560" s="24" t="s">
        <v>170</v>
      </c>
      <c r="BE560" s="171">
        <f>IF(N560="základní",J560,0)</f>
        <v>59.67</v>
      </c>
      <c r="BF560" s="171">
        <f>IF(N560="snížená",J560,0)</f>
        <v>0</v>
      </c>
      <c r="BG560" s="171">
        <f>IF(N560="zákl. přenesená",J560,0)</f>
        <v>0</v>
      </c>
      <c r="BH560" s="171">
        <f>IF(N560="sníž. přenesená",J560,0)</f>
        <v>0</v>
      </c>
      <c r="BI560" s="171">
        <f>IF(N560="nulová",J560,0)</f>
        <v>0</v>
      </c>
      <c r="BJ560" s="24" t="s">
        <v>87</v>
      </c>
      <c r="BK560" s="171">
        <f>ROUND(I560*H560,2)</f>
        <v>59.67</v>
      </c>
      <c r="BL560" s="24" t="s">
        <v>230</v>
      </c>
      <c r="BM560" s="24" t="s">
        <v>1593</v>
      </c>
    </row>
    <row r="561" spans="2:65" s="12" customFormat="1" ht="13.5">
      <c r="B561" s="172"/>
      <c r="D561" s="173" t="s">
        <v>180</v>
      </c>
      <c r="E561" s="174" t="s">
        <v>5</v>
      </c>
      <c r="F561" s="175" t="s">
        <v>1417</v>
      </c>
      <c r="H561" s="176">
        <v>2.5499999999999998</v>
      </c>
      <c r="L561" s="172"/>
      <c r="M561" s="177"/>
      <c r="N561" s="178"/>
      <c r="O561" s="178"/>
      <c r="P561" s="178"/>
      <c r="Q561" s="178"/>
      <c r="R561" s="178"/>
      <c r="S561" s="178"/>
      <c r="T561" s="179"/>
      <c r="AT561" s="174" t="s">
        <v>180</v>
      </c>
      <c r="AU561" s="174" t="s">
        <v>90</v>
      </c>
      <c r="AV561" s="12" t="s">
        <v>90</v>
      </c>
      <c r="AW561" s="12" t="s">
        <v>42</v>
      </c>
      <c r="AX561" s="12" t="s">
        <v>87</v>
      </c>
      <c r="AY561" s="174" t="s">
        <v>170</v>
      </c>
    </row>
    <row r="562" spans="2:65" s="1" customFormat="1" ht="16.5" customHeight="1">
      <c r="B562" s="160"/>
      <c r="C562" s="193" t="s">
        <v>1594</v>
      </c>
      <c r="D562" s="193" t="s">
        <v>452</v>
      </c>
      <c r="E562" s="194" t="s">
        <v>1595</v>
      </c>
      <c r="F562" s="195" t="s">
        <v>1596</v>
      </c>
      <c r="G562" s="196" t="s">
        <v>257</v>
      </c>
      <c r="H562" s="197">
        <v>3.06</v>
      </c>
      <c r="I562" s="198">
        <v>13.3</v>
      </c>
      <c r="J562" s="198">
        <f>ROUND(I562*H562,2)</f>
        <v>40.700000000000003</v>
      </c>
      <c r="K562" s="195" t="s">
        <v>177</v>
      </c>
      <c r="L562" s="199"/>
      <c r="M562" s="200" t="s">
        <v>5</v>
      </c>
      <c r="N562" s="201" t="s">
        <v>50</v>
      </c>
      <c r="O562" s="169">
        <v>0</v>
      </c>
      <c r="P562" s="169">
        <f>O562*H562</f>
        <v>0</v>
      </c>
      <c r="Q562" s="169">
        <v>1.7000000000000001E-4</v>
      </c>
      <c r="R562" s="169">
        <f>Q562*H562</f>
        <v>5.2020000000000007E-4</v>
      </c>
      <c r="S562" s="169">
        <v>0</v>
      </c>
      <c r="T562" s="170">
        <f>S562*H562</f>
        <v>0</v>
      </c>
      <c r="AR562" s="24" t="s">
        <v>425</v>
      </c>
      <c r="AT562" s="24" t="s">
        <v>452</v>
      </c>
      <c r="AU562" s="24" t="s">
        <v>90</v>
      </c>
      <c r="AY562" s="24" t="s">
        <v>170</v>
      </c>
      <c r="BE562" s="171">
        <f>IF(N562="základní",J562,0)</f>
        <v>40.700000000000003</v>
      </c>
      <c r="BF562" s="171">
        <f>IF(N562="snížená",J562,0)</f>
        <v>0</v>
      </c>
      <c r="BG562" s="171">
        <f>IF(N562="zákl. přenesená",J562,0)</f>
        <v>0</v>
      </c>
      <c r="BH562" s="171">
        <f>IF(N562="sníž. přenesená",J562,0)</f>
        <v>0</v>
      </c>
      <c r="BI562" s="171">
        <f>IF(N562="nulová",J562,0)</f>
        <v>0</v>
      </c>
      <c r="BJ562" s="24" t="s">
        <v>87</v>
      </c>
      <c r="BK562" s="171">
        <f>ROUND(I562*H562,2)</f>
        <v>40.700000000000003</v>
      </c>
      <c r="BL562" s="24" t="s">
        <v>230</v>
      </c>
      <c r="BM562" s="24" t="s">
        <v>1597</v>
      </c>
    </row>
    <row r="563" spans="2:65" s="12" customFormat="1" ht="13.5">
      <c r="B563" s="172"/>
      <c r="D563" s="173" t="s">
        <v>180</v>
      </c>
      <c r="E563" s="174" t="s">
        <v>5</v>
      </c>
      <c r="F563" s="175" t="s">
        <v>1422</v>
      </c>
      <c r="H563" s="176">
        <v>3.06</v>
      </c>
      <c r="L563" s="172"/>
      <c r="M563" s="177"/>
      <c r="N563" s="178"/>
      <c r="O563" s="178"/>
      <c r="P563" s="178"/>
      <c r="Q563" s="178"/>
      <c r="R563" s="178"/>
      <c r="S563" s="178"/>
      <c r="T563" s="179"/>
      <c r="AT563" s="174" t="s">
        <v>180</v>
      </c>
      <c r="AU563" s="174" t="s">
        <v>90</v>
      </c>
      <c r="AV563" s="12" t="s">
        <v>90</v>
      </c>
      <c r="AW563" s="12" t="s">
        <v>42</v>
      </c>
      <c r="AX563" s="12" t="s">
        <v>87</v>
      </c>
      <c r="AY563" s="174" t="s">
        <v>170</v>
      </c>
    </row>
    <row r="564" spans="2:65" s="1" customFormat="1" ht="25.5" customHeight="1">
      <c r="B564" s="160"/>
      <c r="C564" s="161" t="s">
        <v>1598</v>
      </c>
      <c r="D564" s="161" t="s">
        <v>173</v>
      </c>
      <c r="E564" s="162" t="s">
        <v>1599</v>
      </c>
      <c r="F564" s="163" t="s">
        <v>1600</v>
      </c>
      <c r="G564" s="164" t="s">
        <v>257</v>
      </c>
      <c r="H564" s="165">
        <v>2.5499999999999998</v>
      </c>
      <c r="I564" s="166">
        <v>47.3</v>
      </c>
      <c r="J564" s="166">
        <f>ROUND(I564*H564,2)</f>
        <v>120.62</v>
      </c>
      <c r="K564" s="163" t="s">
        <v>177</v>
      </c>
      <c r="L564" s="39"/>
      <c r="M564" s="167" t="s">
        <v>5</v>
      </c>
      <c r="N564" s="168" t="s">
        <v>50</v>
      </c>
      <c r="O564" s="169">
        <v>0.12</v>
      </c>
      <c r="P564" s="169">
        <f>O564*H564</f>
        <v>0.30599999999999999</v>
      </c>
      <c r="Q564" s="169">
        <v>0</v>
      </c>
      <c r="R564" s="169">
        <f>Q564*H564</f>
        <v>0</v>
      </c>
      <c r="S564" s="169">
        <v>0</v>
      </c>
      <c r="T564" s="170">
        <f>S564*H564</f>
        <v>0</v>
      </c>
      <c r="AR564" s="24" t="s">
        <v>230</v>
      </c>
      <c r="AT564" s="24" t="s">
        <v>173</v>
      </c>
      <c r="AU564" s="24" t="s">
        <v>90</v>
      </c>
      <c r="AY564" s="24" t="s">
        <v>170</v>
      </c>
      <c r="BE564" s="171">
        <f>IF(N564="základní",J564,0)</f>
        <v>120.62</v>
      </c>
      <c r="BF564" s="171">
        <f>IF(N564="snížená",J564,0)</f>
        <v>0</v>
      </c>
      <c r="BG564" s="171">
        <f>IF(N564="zákl. přenesená",J564,0)</f>
        <v>0</v>
      </c>
      <c r="BH564" s="171">
        <f>IF(N564="sníž. přenesená",J564,0)</f>
        <v>0</v>
      </c>
      <c r="BI564" s="171">
        <f>IF(N564="nulová",J564,0)</f>
        <v>0</v>
      </c>
      <c r="BJ564" s="24" t="s">
        <v>87</v>
      </c>
      <c r="BK564" s="171">
        <f>ROUND(I564*H564,2)</f>
        <v>120.62</v>
      </c>
      <c r="BL564" s="24" t="s">
        <v>230</v>
      </c>
      <c r="BM564" s="24" t="s">
        <v>1601</v>
      </c>
    </row>
    <row r="565" spans="2:65" s="12" customFormat="1" ht="13.5">
      <c r="B565" s="172"/>
      <c r="D565" s="173" t="s">
        <v>180</v>
      </c>
      <c r="E565" s="174" t="s">
        <v>5</v>
      </c>
      <c r="F565" s="175" t="s">
        <v>1417</v>
      </c>
      <c r="H565" s="176">
        <v>2.5499999999999998</v>
      </c>
      <c r="L565" s="172"/>
      <c r="M565" s="177"/>
      <c r="N565" s="178"/>
      <c r="O565" s="178"/>
      <c r="P565" s="178"/>
      <c r="Q565" s="178"/>
      <c r="R565" s="178"/>
      <c r="S565" s="178"/>
      <c r="T565" s="179"/>
      <c r="AT565" s="174" t="s">
        <v>180</v>
      </c>
      <c r="AU565" s="174" t="s">
        <v>90</v>
      </c>
      <c r="AV565" s="12" t="s">
        <v>90</v>
      </c>
      <c r="AW565" s="12" t="s">
        <v>42</v>
      </c>
      <c r="AX565" s="12" t="s">
        <v>87</v>
      </c>
      <c r="AY565" s="174" t="s">
        <v>170</v>
      </c>
    </row>
    <row r="566" spans="2:65" s="1" customFormat="1" ht="38.25" customHeight="1">
      <c r="B566" s="160"/>
      <c r="C566" s="161" t="s">
        <v>1602</v>
      </c>
      <c r="D566" s="161" t="s">
        <v>173</v>
      </c>
      <c r="E566" s="162" t="s">
        <v>1603</v>
      </c>
      <c r="F566" s="163" t="s">
        <v>1604</v>
      </c>
      <c r="G566" s="164" t="s">
        <v>282</v>
      </c>
      <c r="H566" s="165">
        <v>91.19</v>
      </c>
      <c r="I566" s="166">
        <v>220</v>
      </c>
      <c r="J566" s="166">
        <f>ROUND(I566*H566,2)</f>
        <v>20061.8</v>
      </c>
      <c r="K566" s="163" t="s">
        <v>177</v>
      </c>
      <c r="L566" s="39"/>
      <c r="M566" s="167" t="s">
        <v>5</v>
      </c>
      <c r="N566" s="168" t="s">
        <v>50</v>
      </c>
      <c r="O566" s="169">
        <v>0.38400000000000001</v>
      </c>
      <c r="P566" s="169">
        <f>O566*H566</f>
        <v>35.016959999999997</v>
      </c>
      <c r="Q566" s="169">
        <v>0</v>
      </c>
      <c r="R566" s="169">
        <f>Q566*H566</f>
        <v>0</v>
      </c>
      <c r="S566" s="169">
        <v>0</v>
      </c>
      <c r="T566" s="170">
        <f>S566*H566</f>
        <v>0</v>
      </c>
      <c r="AR566" s="24" t="s">
        <v>230</v>
      </c>
      <c r="AT566" s="24" t="s">
        <v>173</v>
      </c>
      <c r="AU566" s="24" t="s">
        <v>90</v>
      </c>
      <c r="AY566" s="24" t="s">
        <v>170</v>
      </c>
      <c r="BE566" s="171">
        <f>IF(N566="základní",J566,0)</f>
        <v>20061.8</v>
      </c>
      <c r="BF566" s="171">
        <f>IF(N566="snížená",J566,0)</f>
        <v>0</v>
      </c>
      <c r="BG566" s="171">
        <f>IF(N566="zákl. přenesená",J566,0)</f>
        <v>0</v>
      </c>
      <c r="BH566" s="171">
        <f>IF(N566="sníž. přenesená",J566,0)</f>
        <v>0</v>
      </c>
      <c r="BI566" s="171">
        <f>IF(N566="nulová",J566,0)</f>
        <v>0</v>
      </c>
      <c r="BJ566" s="24" t="s">
        <v>87</v>
      </c>
      <c r="BK566" s="171">
        <f>ROUND(I566*H566,2)</f>
        <v>20061.8</v>
      </c>
      <c r="BL566" s="24" t="s">
        <v>230</v>
      </c>
      <c r="BM566" s="24" t="s">
        <v>1605</v>
      </c>
    </row>
    <row r="567" spans="2:65" s="12" customFormat="1" ht="13.5">
      <c r="B567" s="172"/>
      <c r="D567" s="173" t="s">
        <v>180</v>
      </c>
      <c r="E567" s="174" t="s">
        <v>5</v>
      </c>
      <c r="F567" s="175" t="s">
        <v>1606</v>
      </c>
      <c r="H567" s="176">
        <v>75.349999999999994</v>
      </c>
      <c r="L567" s="172"/>
      <c r="M567" s="177"/>
      <c r="N567" s="178"/>
      <c r="O567" s="178"/>
      <c r="P567" s="178"/>
      <c r="Q567" s="178"/>
      <c r="R567" s="178"/>
      <c r="S567" s="178"/>
      <c r="T567" s="179"/>
      <c r="AT567" s="174" t="s">
        <v>180</v>
      </c>
      <c r="AU567" s="174" t="s">
        <v>90</v>
      </c>
      <c r="AV567" s="12" t="s">
        <v>90</v>
      </c>
      <c r="AW567" s="12" t="s">
        <v>42</v>
      </c>
      <c r="AX567" s="12" t="s">
        <v>79</v>
      </c>
      <c r="AY567" s="174" t="s">
        <v>170</v>
      </c>
    </row>
    <row r="568" spans="2:65" s="12" customFormat="1" ht="13.5">
      <c r="B568" s="172"/>
      <c r="D568" s="173" t="s">
        <v>180</v>
      </c>
      <c r="E568" s="174" t="s">
        <v>5</v>
      </c>
      <c r="F568" s="175" t="s">
        <v>1607</v>
      </c>
      <c r="H568" s="176">
        <v>15.84</v>
      </c>
      <c r="L568" s="172"/>
      <c r="M568" s="177"/>
      <c r="N568" s="178"/>
      <c r="O568" s="178"/>
      <c r="P568" s="178"/>
      <c r="Q568" s="178"/>
      <c r="R568" s="178"/>
      <c r="S568" s="178"/>
      <c r="T568" s="179"/>
      <c r="AT568" s="174" t="s">
        <v>180</v>
      </c>
      <c r="AU568" s="174" t="s">
        <v>90</v>
      </c>
      <c r="AV568" s="12" t="s">
        <v>90</v>
      </c>
      <c r="AW568" s="12" t="s">
        <v>42</v>
      </c>
      <c r="AX568" s="12" t="s">
        <v>79</v>
      </c>
      <c r="AY568" s="174" t="s">
        <v>170</v>
      </c>
    </row>
    <row r="569" spans="2:65" s="13" customFormat="1" ht="13.5">
      <c r="B569" s="186"/>
      <c r="D569" s="173" t="s">
        <v>180</v>
      </c>
      <c r="E569" s="187" t="s">
        <v>5</v>
      </c>
      <c r="F569" s="188" t="s">
        <v>269</v>
      </c>
      <c r="H569" s="189">
        <v>91.19</v>
      </c>
      <c r="L569" s="186"/>
      <c r="M569" s="190"/>
      <c r="N569" s="191"/>
      <c r="O569" s="191"/>
      <c r="P569" s="191"/>
      <c r="Q569" s="191"/>
      <c r="R569" s="191"/>
      <c r="S569" s="191"/>
      <c r="T569" s="192"/>
      <c r="AT569" s="187" t="s">
        <v>180</v>
      </c>
      <c r="AU569" s="187" t="s">
        <v>90</v>
      </c>
      <c r="AV569" s="13" t="s">
        <v>190</v>
      </c>
      <c r="AW569" s="13" t="s">
        <v>42</v>
      </c>
      <c r="AX569" s="13" t="s">
        <v>87</v>
      </c>
      <c r="AY569" s="187" t="s">
        <v>170</v>
      </c>
    </row>
    <row r="570" spans="2:65" s="1" customFormat="1" ht="16.5" customHeight="1">
      <c r="B570" s="160"/>
      <c r="C570" s="193" t="s">
        <v>1608</v>
      </c>
      <c r="D570" s="193" t="s">
        <v>452</v>
      </c>
      <c r="E570" s="194" t="s">
        <v>1609</v>
      </c>
      <c r="F570" s="195" t="s">
        <v>1610</v>
      </c>
      <c r="G570" s="196" t="s">
        <v>282</v>
      </c>
      <c r="H570" s="197">
        <v>91.19</v>
      </c>
      <c r="I570" s="198">
        <v>680</v>
      </c>
      <c r="J570" s="198">
        <f>ROUND(I570*H570,2)</f>
        <v>62009.2</v>
      </c>
      <c r="K570" s="195" t="s">
        <v>5</v>
      </c>
      <c r="L570" s="199"/>
      <c r="M570" s="200" t="s">
        <v>5</v>
      </c>
      <c r="N570" s="201" t="s">
        <v>50</v>
      </c>
      <c r="O570" s="169">
        <v>0</v>
      </c>
      <c r="P570" s="169">
        <f>O570*H570</f>
        <v>0</v>
      </c>
      <c r="Q570" s="169">
        <v>0.01</v>
      </c>
      <c r="R570" s="169">
        <f>Q570*H570</f>
        <v>0.91190000000000004</v>
      </c>
      <c r="S570" s="169">
        <v>0</v>
      </c>
      <c r="T570" s="170">
        <f>S570*H570</f>
        <v>0</v>
      </c>
      <c r="AR570" s="24" t="s">
        <v>425</v>
      </c>
      <c r="AT570" s="24" t="s">
        <v>452</v>
      </c>
      <c r="AU570" s="24" t="s">
        <v>90</v>
      </c>
      <c r="AY570" s="24" t="s">
        <v>170</v>
      </c>
      <c r="BE570" s="171">
        <f>IF(N570="základní",J570,0)</f>
        <v>62009.2</v>
      </c>
      <c r="BF570" s="171">
        <f>IF(N570="snížená",J570,0)</f>
        <v>0</v>
      </c>
      <c r="BG570" s="171">
        <f>IF(N570="zákl. přenesená",J570,0)</f>
        <v>0</v>
      </c>
      <c r="BH570" s="171">
        <f>IF(N570="sníž. přenesená",J570,0)</f>
        <v>0</v>
      </c>
      <c r="BI570" s="171">
        <f>IF(N570="nulová",J570,0)</f>
        <v>0</v>
      </c>
      <c r="BJ570" s="24" t="s">
        <v>87</v>
      </c>
      <c r="BK570" s="171">
        <f>ROUND(I570*H570,2)</f>
        <v>62009.2</v>
      </c>
      <c r="BL570" s="24" t="s">
        <v>230</v>
      </c>
      <c r="BM570" s="24" t="s">
        <v>1611</v>
      </c>
    </row>
    <row r="571" spans="2:65" s="12" customFormat="1" ht="13.5">
      <c r="B571" s="172"/>
      <c r="D571" s="173" t="s">
        <v>180</v>
      </c>
      <c r="E571" s="174" t="s">
        <v>5</v>
      </c>
      <c r="F571" s="175" t="s">
        <v>1606</v>
      </c>
      <c r="H571" s="176">
        <v>75.349999999999994</v>
      </c>
      <c r="L571" s="172"/>
      <c r="M571" s="177"/>
      <c r="N571" s="178"/>
      <c r="O571" s="178"/>
      <c r="P571" s="178"/>
      <c r="Q571" s="178"/>
      <c r="R571" s="178"/>
      <c r="S571" s="178"/>
      <c r="T571" s="179"/>
      <c r="AT571" s="174" t="s">
        <v>180</v>
      </c>
      <c r="AU571" s="174" t="s">
        <v>90</v>
      </c>
      <c r="AV571" s="12" t="s">
        <v>90</v>
      </c>
      <c r="AW571" s="12" t="s">
        <v>42</v>
      </c>
      <c r="AX571" s="12" t="s">
        <v>79</v>
      </c>
      <c r="AY571" s="174" t="s">
        <v>170</v>
      </c>
    </row>
    <row r="572" spans="2:65" s="12" customFormat="1" ht="13.5">
      <c r="B572" s="172"/>
      <c r="D572" s="173" t="s">
        <v>180</v>
      </c>
      <c r="E572" s="174" t="s">
        <v>5</v>
      </c>
      <c r="F572" s="175" t="s">
        <v>1607</v>
      </c>
      <c r="H572" s="176">
        <v>15.84</v>
      </c>
      <c r="L572" s="172"/>
      <c r="M572" s="177"/>
      <c r="N572" s="178"/>
      <c r="O572" s="178"/>
      <c r="P572" s="178"/>
      <c r="Q572" s="178"/>
      <c r="R572" s="178"/>
      <c r="S572" s="178"/>
      <c r="T572" s="179"/>
      <c r="AT572" s="174" t="s">
        <v>180</v>
      </c>
      <c r="AU572" s="174" t="s">
        <v>90</v>
      </c>
      <c r="AV572" s="12" t="s">
        <v>90</v>
      </c>
      <c r="AW572" s="12" t="s">
        <v>42</v>
      </c>
      <c r="AX572" s="12" t="s">
        <v>79</v>
      </c>
      <c r="AY572" s="174" t="s">
        <v>170</v>
      </c>
    </row>
    <row r="573" spans="2:65" s="13" customFormat="1" ht="13.5">
      <c r="B573" s="186"/>
      <c r="D573" s="173" t="s">
        <v>180</v>
      </c>
      <c r="E573" s="187" t="s">
        <v>5</v>
      </c>
      <c r="F573" s="188" t="s">
        <v>269</v>
      </c>
      <c r="H573" s="189">
        <v>91.19</v>
      </c>
      <c r="L573" s="186"/>
      <c r="M573" s="190"/>
      <c r="N573" s="191"/>
      <c r="O573" s="191"/>
      <c r="P573" s="191"/>
      <c r="Q573" s="191"/>
      <c r="R573" s="191"/>
      <c r="S573" s="191"/>
      <c r="T573" s="192"/>
      <c r="AT573" s="187" t="s">
        <v>180</v>
      </c>
      <c r="AU573" s="187" t="s">
        <v>90</v>
      </c>
      <c r="AV573" s="13" t="s">
        <v>190</v>
      </c>
      <c r="AW573" s="13" t="s">
        <v>42</v>
      </c>
      <c r="AX573" s="13" t="s">
        <v>87</v>
      </c>
      <c r="AY573" s="187" t="s">
        <v>170</v>
      </c>
    </row>
    <row r="574" spans="2:65" s="1" customFormat="1" ht="38.25" customHeight="1">
      <c r="B574" s="160"/>
      <c r="C574" s="161" t="s">
        <v>1612</v>
      </c>
      <c r="D574" s="161" t="s">
        <v>173</v>
      </c>
      <c r="E574" s="162" t="s">
        <v>1613</v>
      </c>
      <c r="F574" s="163" t="s">
        <v>1614</v>
      </c>
      <c r="G574" s="164" t="s">
        <v>422</v>
      </c>
      <c r="H574" s="165">
        <v>0.97199999999999998</v>
      </c>
      <c r="I574" s="166">
        <v>1170</v>
      </c>
      <c r="J574" s="166">
        <f>ROUND(I574*H574,2)</f>
        <v>1137.24</v>
      </c>
      <c r="K574" s="163" t="s">
        <v>177</v>
      </c>
      <c r="L574" s="39"/>
      <c r="M574" s="167" t="s">
        <v>5</v>
      </c>
      <c r="N574" s="168" t="s">
        <v>50</v>
      </c>
      <c r="O574" s="169">
        <v>1.1559999999999999</v>
      </c>
      <c r="P574" s="169">
        <f>O574*H574</f>
        <v>1.123632</v>
      </c>
      <c r="Q574" s="169">
        <v>0</v>
      </c>
      <c r="R574" s="169">
        <f>Q574*H574</f>
        <v>0</v>
      </c>
      <c r="S574" s="169">
        <v>0</v>
      </c>
      <c r="T574" s="170">
        <f>S574*H574</f>
        <v>0</v>
      </c>
      <c r="AR574" s="24" t="s">
        <v>230</v>
      </c>
      <c r="AT574" s="24" t="s">
        <v>173</v>
      </c>
      <c r="AU574" s="24" t="s">
        <v>90</v>
      </c>
      <c r="AY574" s="24" t="s">
        <v>170</v>
      </c>
      <c r="BE574" s="171">
        <f>IF(N574="základní",J574,0)</f>
        <v>1137.24</v>
      </c>
      <c r="BF574" s="171">
        <f>IF(N574="snížená",J574,0)</f>
        <v>0</v>
      </c>
      <c r="BG574" s="171">
        <f>IF(N574="zákl. přenesená",J574,0)</f>
        <v>0</v>
      </c>
      <c r="BH574" s="171">
        <f>IF(N574="sníž. přenesená",J574,0)</f>
        <v>0</v>
      </c>
      <c r="BI574" s="171">
        <f>IF(N574="nulová",J574,0)</f>
        <v>0</v>
      </c>
      <c r="BJ574" s="24" t="s">
        <v>87</v>
      </c>
      <c r="BK574" s="171">
        <f>ROUND(I574*H574,2)</f>
        <v>1137.24</v>
      </c>
      <c r="BL574" s="24" t="s">
        <v>230</v>
      </c>
      <c r="BM574" s="24" t="s">
        <v>1615</v>
      </c>
    </row>
    <row r="575" spans="2:65" s="11" customFormat="1" ht="29.85" customHeight="1">
      <c r="B575" s="148"/>
      <c r="D575" s="149" t="s">
        <v>78</v>
      </c>
      <c r="E575" s="158" t="s">
        <v>1616</v>
      </c>
      <c r="F575" s="158" t="s">
        <v>1617</v>
      </c>
      <c r="J575" s="159">
        <f>BK575</f>
        <v>55853.97</v>
      </c>
      <c r="L575" s="148"/>
      <c r="M575" s="152"/>
      <c r="N575" s="153"/>
      <c r="O575" s="153"/>
      <c r="P575" s="154">
        <f>SUM(P576:P588)</f>
        <v>26.934377000000001</v>
      </c>
      <c r="Q575" s="153"/>
      <c r="R575" s="154">
        <f>SUM(R576:R588)</f>
        <v>0.17090449999999999</v>
      </c>
      <c r="S575" s="153"/>
      <c r="T575" s="155">
        <f>SUM(T576:T588)</f>
        <v>0</v>
      </c>
      <c r="AR575" s="149" t="s">
        <v>90</v>
      </c>
      <c r="AT575" s="156" t="s">
        <v>78</v>
      </c>
      <c r="AU575" s="156" t="s">
        <v>87</v>
      </c>
      <c r="AY575" s="149" t="s">
        <v>170</v>
      </c>
      <c r="BK575" s="157">
        <f>SUM(BK576:BK588)</f>
        <v>55853.97</v>
      </c>
    </row>
    <row r="576" spans="2:65" s="1" customFormat="1" ht="25.5" customHeight="1">
      <c r="B576" s="160"/>
      <c r="C576" s="161" t="s">
        <v>1618</v>
      </c>
      <c r="D576" s="161" t="s">
        <v>173</v>
      </c>
      <c r="E576" s="162" t="s">
        <v>1619</v>
      </c>
      <c r="F576" s="163" t="s">
        <v>1620</v>
      </c>
      <c r="G576" s="164" t="s">
        <v>282</v>
      </c>
      <c r="H576" s="165">
        <v>2.25</v>
      </c>
      <c r="I576" s="166">
        <v>377</v>
      </c>
      <c r="J576" s="166">
        <f>ROUND(I576*H576,2)</f>
        <v>848.25</v>
      </c>
      <c r="K576" s="163" t="s">
        <v>177</v>
      </c>
      <c r="L576" s="39"/>
      <c r="M576" s="167" t="s">
        <v>5</v>
      </c>
      <c r="N576" s="168" t="s">
        <v>50</v>
      </c>
      <c r="O576" s="169">
        <v>0.33100000000000002</v>
      </c>
      <c r="P576" s="169">
        <f>O576*H576</f>
        <v>0.74475000000000002</v>
      </c>
      <c r="Q576" s="169">
        <v>1.5100000000000001E-3</v>
      </c>
      <c r="R576" s="169">
        <f>Q576*H576</f>
        <v>3.3975000000000003E-3</v>
      </c>
      <c r="S576" s="169">
        <v>0</v>
      </c>
      <c r="T576" s="170">
        <f>S576*H576</f>
        <v>0</v>
      </c>
      <c r="AR576" s="24" t="s">
        <v>230</v>
      </c>
      <c r="AT576" s="24" t="s">
        <v>173</v>
      </c>
      <c r="AU576" s="24" t="s">
        <v>90</v>
      </c>
      <c r="AY576" s="24" t="s">
        <v>170</v>
      </c>
      <c r="BE576" s="171">
        <f>IF(N576="základní",J576,0)</f>
        <v>848.25</v>
      </c>
      <c r="BF576" s="171">
        <f>IF(N576="snížená",J576,0)</f>
        <v>0</v>
      </c>
      <c r="BG576" s="171">
        <f>IF(N576="zákl. přenesená",J576,0)</f>
        <v>0</v>
      </c>
      <c r="BH576" s="171">
        <f>IF(N576="sníž. přenesená",J576,0)</f>
        <v>0</v>
      </c>
      <c r="BI576" s="171">
        <f>IF(N576="nulová",J576,0)</f>
        <v>0</v>
      </c>
      <c r="BJ576" s="24" t="s">
        <v>87</v>
      </c>
      <c r="BK576" s="171">
        <f>ROUND(I576*H576,2)</f>
        <v>848.25</v>
      </c>
      <c r="BL576" s="24" t="s">
        <v>230</v>
      </c>
      <c r="BM576" s="24" t="s">
        <v>1621</v>
      </c>
    </row>
    <row r="577" spans="2:65" s="12" customFormat="1" ht="13.5">
      <c r="B577" s="172"/>
      <c r="D577" s="173" t="s">
        <v>180</v>
      </c>
      <c r="E577" s="174" t="s">
        <v>5</v>
      </c>
      <c r="F577" s="175" t="s">
        <v>1622</v>
      </c>
      <c r="H577" s="176">
        <v>2.25</v>
      </c>
      <c r="L577" s="172"/>
      <c r="M577" s="177"/>
      <c r="N577" s="178"/>
      <c r="O577" s="178"/>
      <c r="P577" s="178"/>
      <c r="Q577" s="178"/>
      <c r="R577" s="178"/>
      <c r="S577" s="178"/>
      <c r="T577" s="179"/>
      <c r="AT577" s="174" t="s">
        <v>180</v>
      </c>
      <c r="AU577" s="174" t="s">
        <v>90</v>
      </c>
      <c r="AV577" s="12" t="s">
        <v>90</v>
      </c>
      <c r="AW577" s="12" t="s">
        <v>42</v>
      </c>
      <c r="AX577" s="12" t="s">
        <v>87</v>
      </c>
      <c r="AY577" s="174" t="s">
        <v>170</v>
      </c>
    </row>
    <row r="578" spans="2:65" s="1" customFormat="1" ht="25.5" customHeight="1">
      <c r="B578" s="160"/>
      <c r="C578" s="161" t="s">
        <v>1623</v>
      </c>
      <c r="D578" s="161" t="s">
        <v>173</v>
      </c>
      <c r="E578" s="162" t="s">
        <v>1624</v>
      </c>
      <c r="F578" s="163" t="s">
        <v>1625</v>
      </c>
      <c r="G578" s="164" t="s">
        <v>282</v>
      </c>
      <c r="H578" s="165">
        <v>32</v>
      </c>
      <c r="I578" s="166">
        <v>403</v>
      </c>
      <c r="J578" s="166">
        <f>ROUND(I578*H578,2)</f>
        <v>12896</v>
      </c>
      <c r="K578" s="163" t="s">
        <v>177</v>
      </c>
      <c r="L578" s="39"/>
      <c r="M578" s="167" t="s">
        <v>5</v>
      </c>
      <c r="N578" s="168" t="s">
        <v>50</v>
      </c>
      <c r="O578" s="169">
        <v>0.23200000000000001</v>
      </c>
      <c r="P578" s="169">
        <f>O578*H578</f>
        <v>7.4240000000000004</v>
      </c>
      <c r="Q578" s="169">
        <v>2E-3</v>
      </c>
      <c r="R578" s="169">
        <f>Q578*H578</f>
        <v>6.4000000000000001E-2</v>
      </c>
      <c r="S578" s="169">
        <v>0</v>
      </c>
      <c r="T578" s="170">
        <f>S578*H578</f>
        <v>0</v>
      </c>
      <c r="AR578" s="24" t="s">
        <v>230</v>
      </c>
      <c r="AT578" s="24" t="s">
        <v>173</v>
      </c>
      <c r="AU578" s="24" t="s">
        <v>90</v>
      </c>
      <c r="AY578" s="24" t="s">
        <v>170</v>
      </c>
      <c r="BE578" s="171">
        <f>IF(N578="základní",J578,0)</f>
        <v>12896</v>
      </c>
      <c r="BF578" s="171">
        <f>IF(N578="snížená",J578,0)</f>
        <v>0</v>
      </c>
      <c r="BG578" s="171">
        <f>IF(N578="zákl. přenesená",J578,0)</f>
        <v>0</v>
      </c>
      <c r="BH578" s="171">
        <f>IF(N578="sníž. přenesená",J578,0)</f>
        <v>0</v>
      </c>
      <c r="BI578" s="171">
        <f>IF(N578="nulová",J578,0)</f>
        <v>0</v>
      </c>
      <c r="BJ578" s="24" t="s">
        <v>87</v>
      </c>
      <c r="BK578" s="171">
        <f>ROUND(I578*H578,2)</f>
        <v>12896</v>
      </c>
      <c r="BL578" s="24" t="s">
        <v>230</v>
      </c>
      <c r="BM578" s="24" t="s">
        <v>1626</v>
      </c>
    </row>
    <row r="579" spans="2:65" s="12" customFormat="1" ht="13.5">
      <c r="B579" s="172"/>
      <c r="D579" s="173" t="s">
        <v>180</v>
      </c>
      <c r="E579" s="174" t="s">
        <v>5</v>
      </c>
      <c r="F579" s="175" t="s">
        <v>425</v>
      </c>
      <c r="H579" s="176">
        <v>32</v>
      </c>
      <c r="L579" s="172"/>
      <c r="M579" s="177"/>
      <c r="N579" s="178"/>
      <c r="O579" s="178"/>
      <c r="P579" s="178"/>
      <c r="Q579" s="178"/>
      <c r="R579" s="178"/>
      <c r="S579" s="178"/>
      <c r="T579" s="179"/>
      <c r="AT579" s="174" t="s">
        <v>180</v>
      </c>
      <c r="AU579" s="174" t="s">
        <v>90</v>
      </c>
      <c r="AV579" s="12" t="s">
        <v>90</v>
      </c>
      <c r="AW579" s="12" t="s">
        <v>42</v>
      </c>
      <c r="AX579" s="12" t="s">
        <v>87</v>
      </c>
      <c r="AY579" s="174" t="s">
        <v>170</v>
      </c>
    </row>
    <row r="580" spans="2:65" s="1" customFormat="1" ht="38.25" customHeight="1">
      <c r="B580" s="160"/>
      <c r="C580" s="161" t="s">
        <v>1627</v>
      </c>
      <c r="D580" s="161" t="s">
        <v>173</v>
      </c>
      <c r="E580" s="162" t="s">
        <v>1628</v>
      </c>
      <c r="F580" s="163" t="s">
        <v>1629</v>
      </c>
      <c r="G580" s="164" t="s">
        <v>487</v>
      </c>
      <c r="H580" s="165">
        <v>6</v>
      </c>
      <c r="I580" s="166">
        <v>1260</v>
      </c>
      <c r="J580" s="166">
        <f>ROUND(I580*H580,2)</f>
        <v>7560</v>
      </c>
      <c r="K580" s="163" t="s">
        <v>177</v>
      </c>
      <c r="L580" s="39"/>
      <c r="M580" s="167" t="s">
        <v>5</v>
      </c>
      <c r="N580" s="168" t="s">
        <v>50</v>
      </c>
      <c r="O580" s="169">
        <v>1.091</v>
      </c>
      <c r="P580" s="169">
        <f>O580*H580</f>
        <v>6.5459999999999994</v>
      </c>
      <c r="Q580" s="169">
        <v>4.62E-3</v>
      </c>
      <c r="R580" s="169">
        <f>Q580*H580</f>
        <v>2.7720000000000002E-2</v>
      </c>
      <c r="S580" s="169">
        <v>0</v>
      </c>
      <c r="T580" s="170">
        <f>S580*H580</f>
        <v>0</v>
      </c>
      <c r="AR580" s="24" t="s">
        <v>230</v>
      </c>
      <c r="AT580" s="24" t="s">
        <v>173</v>
      </c>
      <c r="AU580" s="24" t="s">
        <v>90</v>
      </c>
      <c r="AY580" s="24" t="s">
        <v>170</v>
      </c>
      <c r="BE580" s="171">
        <f>IF(N580="základní",J580,0)</f>
        <v>7560</v>
      </c>
      <c r="BF580" s="171">
        <f>IF(N580="snížená",J580,0)</f>
        <v>0</v>
      </c>
      <c r="BG580" s="171">
        <f>IF(N580="zákl. přenesená",J580,0)</f>
        <v>0</v>
      </c>
      <c r="BH580" s="171">
        <f>IF(N580="sníž. přenesená",J580,0)</f>
        <v>0</v>
      </c>
      <c r="BI580" s="171">
        <f>IF(N580="nulová",J580,0)</f>
        <v>0</v>
      </c>
      <c r="BJ580" s="24" t="s">
        <v>87</v>
      </c>
      <c r="BK580" s="171">
        <f>ROUND(I580*H580,2)</f>
        <v>7560</v>
      </c>
      <c r="BL580" s="24" t="s">
        <v>230</v>
      </c>
      <c r="BM580" s="24" t="s">
        <v>1630</v>
      </c>
    </row>
    <row r="581" spans="2:65" s="12" customFormat="1" ht="13.5">
      <c r="B581" s="172"/>
      <c r="D581" s="173" t="s">
        <v>180</v>
      </c>
      <c r="E581" s="174" t="s">
        <v>5</v>
      </c>
      <c r="F581" s="175" t="s">
        <v>197</v>
      </c>
      <c r="H581" s="176">
        <v>6</v>
      </c>
      <c r="L581" s="172"/>
      <c r="M581" s="177"/>
      <c r="N581" s="178"/>
      <c r="O581" s="178"/>
      <c r="P581" s="178"/>
      <c r="Q581" s="178"/>
      <c r="R581" s="178"/>
      <c r="S581" s="178"/>
      <c r="T581" s="179"/>
      <c r="AT581" s="174" t="s">
        <v>180</v>
      </c>
      <c r="AU581" s="174" t="s">
        <v>90</v>
      </c>
      <c r="AV581" s="12" t="s">
        <v>90</v>
      </c>
      <c r="AW581" s="12" t="s">
        <v>42</v>
      </c>
      <c r="AX581" s="12" t="s">
        <v>87</v>
      </c>
      <c r="AY581" s="174" t="s">
        <v>170</v>
      </c>
    </row>
    <row r="582" spans="2:65" s="1" customFormat="1" ht="25.5" customHeight="1">
      <c r="B582" s="160"/>
      <c r="C582" s="161" t="s">
        <v>1631</v>
      </c>
      <c r="D582" s="161" t="s">
        <v>173</v>
      </c>
      <c r="E582" s="162" t="s">
        <v>1632</v>
      </c>
      <c r="F582" s="163" t="s">
        <v>1633</v>
      </c>
      <c r="G582" s="164" t="s">
        <v>282</v>
      </c>
      <c r="H582" s="165">
        <v>21.1</v>
      </c>
      <c r="I582" s="166">
        <v>793</v>
      </c>
      <c r="J582" s="166">
        <f>ROUND(I582*H582,2)</f>
        <v>16732.3</v>
      </c>
      <c r="K582" s="163" t="s">
        <v>177</v>
      </c>
      <c r="L582" s="39"/>
      <c r="M582" s="167" t="s">
        <v>5</v>
      </c>
      <c r="N582" s="168" t="s">
        <v>50</v>
      </c>
      <c r="O582" s="169">
        <v>0.22800000000000001</v>
      </c>
      <c r="P582" s="169">
        <f>O582*H582</f>
        <v>4.8108000000000004</v>
      </c>
      <c r="Q582" s="169">
        <v>2.1299999999999999E-3</v>
      </c>
      <c r="R582" s="169">
        <f>Q582*H582</f>
        <v>4.4943000000000004E-2</v>
      </c>
      <c r="S582" s="169">
        <v>0</v>
      </c>
      <c r="T582" s="170">
        <f>S582*H582</f>
        <v>0</v>
      </c>
      <c r="AR582" s="24" t="s">
        <v>230</v>
      </c>
      <c r="AT582" s="24" t="s">
        <v>173</v>
      </c>
      <c r="AU582" s="24" t="s">
        <v>90</v>
      </c>
      <c r="AY582" s="24" t="s">
        <v>170</v>
      </c>
      <c r="BE582" s="171">
        <f>IF(N582="základní",J582,0)</f>
        <v>16732.3</v>
      </c>
      <c r="BF582" s="171">
        <f>IF(N582="snížená",J582,0)</f>
        <v>0</v>
      </c>
      <c r="BG582" s="171">
        <f>IF(N582="zákl. přenesená",J582,0)</f>
        <v>0</v>
      </c>
      <c r="BH582" s="171">
        <f>IF(N582="sníž. přenesená",J582,0)</f>
        <v>0</v>
      </c>
      <c r="BI582" s="171">
        <f>IF(N582="nulová",J582,0)</f>
        <v>0</v>
      </c>
      <c r="BJ582" s="24" t="s">
        <v>87</v>
      </c>
      <c r="BK582" s="171">
        <f>ROUND(I582*H582,2)</f>
        <v>16732.3</v>
      </c>
      <c r="BL582" s="24" t="s">
        <v>230</v>
      </c>
      <c r="BM582" s="24" t="s">
        <v>1634</v>
      </c>
    </row>
    <row r="583" spans="2:65" s="12" customFormat="1" ht="13.5">
      <c r="B583" s="172"/>
      <c r="D583" s="173" t="s">
        <v>180</v>
      </c>
      <c r="E583" s="174" t="s">
        <v>5</v>
      </c>
      <c r="F583" s="175" t="s">
        <v>1635</v>
      </c>
      <c r="H583" s="176">
        <v>21.1</v>
      </c>
      <c r="L583" s="172"/>
      <c r="M583" s="177"/>
      <c r="N583" s="178"/>
      <c r="O583" s="178"/>
      <c r="P583" s="178"/>
      <c r="Q583" s="178"/>
      <c r="R583" s="178"/>
      <c r="S583" s="178"/>
      <c r="T583" s="179"/>
      <c r="AT583" s="174" t="s">
        <v>180</v>
      </c>
      <c r="AU583" s="174" t="s">
        <v>90</v>
      </c>
      <c r="AV583" s="12" t="s">
        <v>90</v>
      </c>
      <c r="AW583" s="12" t="s">
        <v>42</v>
      </c>
      <c r="AX583" s="12" t="s">
        <v>87</v>
      </c>
      <c r="AY583" s="174" t="s">
        <v>170</v>
      </c>
    </row>
    <row r="584" spans="2:65" s="1" customFormat="1" ht="25.5" customHeight="1">
      <c r="B584" s="160"/>
      <c r="C584" s="161" t="s">
        <v>1636</v>
      </c>
      <c r="D584" s="161" t="s">
        <v>173</v>
      </c>
      <c r="E584" s="162" t="s">
        <v>1637</v>
      </c>
      <c r="F584" s="163" t="s">
        <v>1638</v>
      </c>
      <c r="G584" s="164" t="s">
        <v>487</v>
      </c>
      <c r="H584" s="165">
        <v>4</v>
      </c>
      <c r="I584" s="166">
        <v>609</v>
      </c>
      <c r="J584" s="166">
        <f>ROUND(I584*H584,2)</f>
        <v>2436</v>
      </c>
      <c r="K584" s="163" t="s">
        <v>177</v>
      </c>
      <c r="L584" s="39"/>
      <c r="M584" s="167" t="s">
        <v>5</v>
      </c>
      <c r="N584" s="168" t="s">
        <v>50</v>
      </c>
      <c r="O584" s="169">
        <v>0.35</v>
      </c>
      <c r="P584" s="169">
        <f>O584*H584</f>
        <v>1.4</v>
      </c>
      <c r="Q584" s="169">
        <v>2.9E-4</v>
      </c>
      <c r="R584" s="169">
        <f>Q584*H584</f>
        <v>1.16E-3</v>
      </c>
      <c r="S584" s="169">
        <v>0</v>
      </c>
      <c r="T584" s="170">
        <f>S584*H584</f>
        <v>0</v>
      </c>
      <c r="AR584" s="24" t="s">
        <v>230</v>
      </c>
      <c r="AT584" s="24" t="s">
        <v>173</v>
      </c>
      <c r="AU584" s="24" t="s">
        <v>90</v>
      </c>
      <c r="AY584" s="24" t="s">
        <v>170</v>
      </c>
      <c r="BE584" s="171">
        <f>IF(N584="základní",J584,0)</f>
        <v>2436</v>
      </c>
      <c r="BF584" s="171">
        <f>IF(N584="snížená",J584,0)</f>
        <v>0</v>
      </c>
      <c r="BG584" s="171">
        <f>IF(N584="zákl. přenesená",J584,0)</f>
        <v>0</v>
      </c>
      <c r="BH584" s="171">
        <f>IF(N584="sníž. přenesená",J584,0)</f>
        <v>0</v>
      </c>
      <c r="BI584" s="171">
        <f>IF(N584="nulová",J584,0)</f>
        <v>0</v>
      </c>
      <c r="BJ584" s="24" t="s">
        <v>87</v>
      </c>
      <c r="BK584" s="171">
        <f>ROUND(I584*H584,2)</f>
        <v>2436</v>
      </c>
      <c r="BL584" s="24" t="s">
        <v>230</v>
      </c>
      <c r="BM584" s="24" t="s">
        <v>1639</v>
      </c>
    </row>
    <row r="585" spans="2:65" s="12" customFormat="1" ht="13.5">
      <c r="B585" s="172"/>
      <c r="D585" s="173" t="s">
        <v>180</v>
      </c>
      <c r="E585" s="174" t="s">
        <v>5</v>
      </c>
      <c r="F585" s="175" t="s">
        <v>190</v>
      </c>
      <c r="H585" s="176">
        <v>4</v>
      </c>
      <c r="L585" s="172"/>
      <c r="M585" s="177"/>
      <c r="N585" s="178"/>
      <c r="O585" s="178"/>
      <c r="P585" s="178"/>
      <c r="Q585" s="178"/>
      <c r="R585" s="178"/>
      <c r="S585" s="178"/>
      <c r="T585" s="179"/>
      <c r="AT585" s="174" t="s">
        <v>180</v>
      </c>
      <c r="AU585" s="174" t="s">
        <v>90</v>
      </c>
      <c r="AV585" s="12" t="s">
        <v>90</v>
      </c>
      <c r="AW585" s="12" t="s">
        <v>42</v>
      </c>
      <c r="AX585" s="12" t="s">
        <v>87</v>
      </c>
      <c r="AY585" s="174" t="s">
        <v>170</v>
      </c>
    </row>
    <row r="586" spans="2:65" s="1" customFormat="1" ht="25.5" customHeight="1">
      <c r="B586" s="160"/>
      <c r="C586" s="161" t="s">
        <v>1640</v>
      </c>
      <c r="D586" s="161" t="s">
        <v>173</v>
      </c>
      <c r="E586" s="162" t="s">
        <v>1641</v>
      </c>
      <c r="F586" s="163" t="s">
        <v>1642</v>
      </c>
      <c r="G586" s="164" t="s">
        <v>282</v>
      </c>
      <c r="H586" s="165">
        <v>16.399999999999999</v>
      </c>
      <c r="I586" s="166">
        <v>921</v>
      </c>
      <c r="J586" s="166">
        <f>ROUND(I586*H586,2)</f>
        <v>15104.4</v>
      </c>
      <c r="K586" s="163" t="s">
        <v>177</v>
      </c>
      <c r="L586" s="39"/>
      <c r="M586" s="167" t="s">
        <v>5</v>
      </c>
      <c r="N586" s="168" t="s">
        <v>50</v>
      </c>
      <c r="O586" s="169">
        <v>0.317</v>
      </c>
      <c r="P586" s="169">
        <f>O586*H586</f>
        <v>5.1987999999999994</v>
      </c>
      <c r="Q586" s="169">
        <v>1.81E-3</v>
      </c>
      <c r="R586" s="169">
        <f>Q586*H586</f>
        <v>2.9683999999999999E-2</v>
      </c>
      <c r="S586" s="169">
        <v>0</v>
      </c>
      <c r="T586" s="170">
        <f>S586*H586</f>
        <v>0</v>
      </c>
      <c r="AR586" s="24" t="s">
        <v>230</v>
      </c>
      <c r="AT586" s="24" t="s">
        <v>173</v>
      </c>
      <c r="AU586" s="24" t="s">
        <v>90</v>
      </c>
      <c r="AY586" s="24" t="s">
        <v>170</v>
      </c>
      <c r="BE586" s="171">
        <f>IF(N586="základní",J586,0)</f>
        <v>15104.4</v>
      </c>
      <c r="BF586" s="171">
        <f>IF(N586="snížená",J586,0)</f>
        <v>0</v>
      </c>
      <c r="BG586" s="171">
        <f>IF(N586="zákl. přenesená",J586,0)</f>
        <v>0</v>
      </c>
      <c r="BH586" s="171">
        <f>IF(N586="sníž. přenesená",J586,0)</f>
        <v>0</v>
      </c>
      <c r="BI586" s="171">
        <f>IF(N586="nulová",J586,0)</f>
        <v>0</v>
      </c>
      <c r="BJ586" s="24" t="s">
        <v>87</v>
      </c>
      <c r="BK586" s="171">
        <f>ROUND(I586*H586,2)</f>
        <v>15104.4</v>
      </c>
      <c r="BL586" s="24" t="s">
        <v>230</v>
      </c>
      <c r="BM586" s="24" t="s">
        <v>1643</v>
      </c>
    </row>
    <row r="587" spans="2:65" s="12" customFormat="1" ht="13.5">
      <c r="B587" s="172"/>
      <c r="D587" s="173" t="s">
        <v>180</v>
      </c>
      <c r="E587" s="174" t="s">
        <v>5</v>
      </c>
      <c r="F587" s="175" t="s">
        <v>1644</v>
      </c>
      <c r="H587" s="176">
        <v>16.399999999999999</v>
      </c>
      <c r="L587" s="172"/>
      <c r="M587" s="177"/>
      <c r="N587" s="178"/>
      <c r="O587" s="178"/>
      <c r="P587" s="178"/>
      <c r="Q587" s="178"/>
      <c r="R587" s="178"/>
      <c r="S587" s="178"/>
      <c r="T587" s="179"/>
      <c r="AT587" s="174" t="s">
        <v>180</v>
      </c>
      <c r="AU587" s="174" t="s">
        <v>90</v>
      </c>
      <c r="AV587" s="12" t="s">
        <v>90</v>
      </c>
      <c r="AW587" s="12" t="s">
        <v>42</v>
      </c>
      <c r="AX587" s="12" t="s">
        <v>87</v>
      </c>
      <c r="AY587" s="174" t="s">
        <v>170</v>
      </c>
    </row>
    <row r="588" spans="2:65" s="1" customFormat="1" ht="38.25" customHeight="1">
      <c r="B588" s="160"/>
      <c r="C588" s="161" t="s">
        <v>1645</v>
      </c>
      <c r="D588" s="161" t="s">
        <v>173</v>
      </c>
      <c r="E588" s="162" t="s">
        <v>1646</v>
      </c>
      <c r="F588" s="163" t="s">
        <v>1647</v>
      </c>
      <c r="G588" s="164" t="s">
        <v>422</v>
      </c>
      <c r="H588" s="165">
        <v>0.17100000000000001</v>
      </c>
      <c r="I588" s="166">
        <v>1620</v>
      </c>
      <c r="J588" s="166">
        <f>ROUND(I588*H588,2)</f>
        <v>277.02</v>
      </c>
      <c r="K588" s="163" t="s">
        <v>177</v>
      </c>
      <c r="L588" s="39"/>
      <c r="M588" s="167" t="s">
        <v>5</v>
      </c>
      <c r="N588" s="168" t="s">
        <v>50</v>
      </c>
      <c r="O588" s="169">
        <v>4.7370000000000001</v>
      </c>
      <c r="P588" s="169">
        <f>O588*H588</f>
        <v>0.81002700000000005</v>
      </c>
      <c r="Q588" s="169">
        <v>0</v>
      </c>
      <c r="R588" s="169">
        <f>Q588*H588</f>
        <v>0</v>
      </c>
      <c r="S588" s="169">
        <v>0</v>
      </c>
      <c r="T588" s="170">
        <f>S588*H588</f>
        <v>0</v>
      </c>
      <c r="AR588" s="24" t="s">
        <v>230</v>
      </c>
      <c r="AT588" s="24" t="s">
        <v>173</v>
      </c>
      <c r="AU588" s="24" t="s">
        <v>90</v>
      </c>
      <c r="AY588" s="24" t="s">
        <v>170</v>
      </c>
      <c r="BE588" s="171">
        <f>IF(N588="základní",J588,0)</f>
        <v>277.02</v>
      </c>
      <c r="BF588" s="171">
        <f>IF(N588="snížená",J588,0)</f>
        <v>0</v>
      </c>
      <c r="BG588" s="171">
        <f>IF(N588="zákl. přenesená",J588,0)</f>
        <v>0</v>
      </c>
      <c r="BH588" s="171">
        <f>IF(N588="sníž. přenesená",J588,0)</f>
        <v>0</v>
      </c>
      <c r="BI588" s="171">
        <f>IF(N588="nulová",J588,0)</f>
        <v>0</v>
      </c>
      <c r="BJ588" s="24" t="s">
        <v>87</v>
      </c>
      <c r="BK588" s="171">
        <f>ROUND(I588*H588,2)</f>
        <v>277.02</v>
      </c>
      <c r="BL588" s="24" t="s">
        <v>230</v>
      </c>
      <c r="BM588" s="24" t="s">
        <v>1648</v>
      </c>
    </row>
    <row r="589" spans="2:65" s="11" customFormat="1" ht="29.85" customHeight="1">
      <c r="B589" s="148"/>
      <c r="D589" s="149" t="s">
        <v>78</v>
      </c>
      <c r="E589" s="158" t="s">
        <v>1649</v>
      </c>
      <c r="F589" s="158" t="s">
        <v>1650</v>
      </c>
      <c r="J589" s="159">
        <f>BK589</f>
        <v>92574.16</v>
      </c>
      <c r="L589" s="148"/>
      <c r="M589" s="152"/>
      <c r="N589" s="153"/>
      <c r="O589" s="153"/>
      <c r="P589" s="154">
        <f>SUM(P590:P608)</f>
        <v>80.387878000000001</v>
      </c>
      <c r="Q589" s="153"/>
      <c r="R589" s="154">
        <f>SUM(R590:R608)</f>
        <v>4.762009560000001</v>
      </c>
      <c r="S589" s="153"/>
      <c r="T589" s="155">
        <f>SUM(T590:T608)</f>
        <v>0</v>
      </c>
      <c r="AR589" s="149" t="s">
        <v>90</v>
      </c>
      <c r="AT589" s="156" t="s">
        <v>78</v>
      </c>
      <c r="AU589" s="156" t="s">
        <v>87</v>
      </c>
      <c r="AY589" s="149" t="s">
        <v>170</v>
      </c>
      <c r="BK589" s="157">
        <f>SUM(BK590:BK608)</f>
        <v>92574.16</v>
      </c>
    </row>
    <row r="590" spans="2:65" s="1" customFormat="1" ht="25.5" customHeight="1">
      <c r="B590" s="160"/>
      <c r="C590" s="161" t="s">
        <v>1651</v>
      </c>
      <c r="D590" s="161" t="s">
        <v>173</v>
      </c>
      <c r="E590" s="162" t="s">
        <v>1652</v>
      </c>
      <c r="F590" s="163" t="s">
        <v>1653</v>
      </c>
      <c r="G590" s="164" t="s">
        <v>257</v>
      </c>
      <c r="H590" s="165">
        <v>83.766999999999996</v>
      </c>
      <c r="I590" s="166">
        <v>467</v>
      </c>
      <c r="J590" s="166">
        <f>ROUND(I590*H590,2)</f>
        <v>39119.19</v>
      </c>
      <c r="K590" s="163" t="s">
        <v>177</v>
      </c>
      <c r="L590" s="39"/>
      <c r="M590" s="167" t="s">
        <v>5</v>
      </c>
      <c r="N590" s="168" t="s">
        <v>50</v>
      </c>
      <c r="O590" s="169">
        <v>0.44</v>
      </c>
      <c r="P590" s="169">
        <f>O590*H590</f>
        <v>36.857479999999995</v>
      </c>
      <c r="Q590" s="169">
        <v>4.4380000000000003E-2</v>
      </c>
      <c r="R590" s="169">
        <f>Q590*H590</f>
        <v>3.7175794600000001</v>
      </c>
      <c r="S590" s="169">
        <v>0</v>
      </c>
      <c r="T590" s="170">
        <f>S590*H590</f>
        <v>0</v>
      </c>
      <c r="AR590" s="24" t="s">
        <v>230</v>
      </c>
      <c r="AT590" s="24" t="s">
        <v>173</v>
      </c>
      <c r="AU590" s="24" t="s">
        <v>90</v>
      </c>
      <c r="AY590" s="24" t="s">
        <v>170</v>
      </c>
      <c r="BE590" s="171">
        <f>IF(N590="základní",J590,0)</f>
        <v>39119.19</v>
      </c>
      <c r="BF590" s="171">
        <f>IF(N590="snížená",J590,0)</f>
        <v>0</v>
      </c>
      <c r="BG590" s="171">
        <f>IF(N590="zákl. přenesená",J590,0)</f>
        <v>0</v>
      </c>
      <c r="BH590" s="171">
        <f>IF(N590="sníž. přenesená",J590,0)</f>
        <v>0</v>
      </c>
      <c r="BI590" s="171">
        <f>IF(N590="nulová",J590,0)</f>
        <v>0</v>
      </c>
      <c r="BJ590" s="24" t="s">
        <v>87</v>
      </c>
      <c r="BK590" s="171">
        <f>ROUND(I590*H590,2)</f>
        <v>39119.19</v>
      </c>
      <c r="BL590" s="24" t="s">
        <v>230</v>
      </c>
      <c r="BM590" s="24" t="s">
        <v>1654</v>
      </c>
    </row>
    <row r="591" spans="2:65" s="12" customFormat="1" ht="13.5">
      <c r="B591" s="172"/>
      <c r="D591" s="173" t="s">
        <v>180</v>
      </c>
      <c r="E591" s="174" t="s">
        <v>5</v>
      </c>
      <c r="F591" s="175" t="s">
        <v>1400</v>
      </c>
      <c r="H591" s="176">
        <v>83.766999999999996</v>
      </c>
      <c r="L591" s="172"/>
      <c r="M591" s="177"/>
      <c r="N591" s="178"/>
      <c r="O591" s="178"/>
      <c r="P591" s="178"/>
      <c r="Q591" s="178"/>
      <c r="R591" s="178"/>
      <c r="S591" s="178"/>
      <c r="T591" s="179"/>
      <c r="AT591" s="174" t="s">
        <v>180</v>
      </c>
      <c r="AU591" s="174" t="s">
        <v>90</v>
      </c>
      <c r="AV591" s="12" t="s">
        <v>90</v>
      </c>
      <c r="AW591" s="12" t="s">
        <v>42</v>
      </c>
      <c r="AX591" s="12" t="s">
        <v>87</v>
      </c>
      <c r="AY591" s="174" t="s">
        <v>170</v>
      </c>
    </row>
    <row r="592" spans="2:65" s="1" customFormat="1" ht="25.5" customHeight="1">
      <c r="B592" s="160"/>
      <c r="C592" s="161" t="s">
        <v>1655</v>
      </c>
      <c r="D592" s="161" t="s">
        <v>173</v>
      </c>
      <c r="E592" s="162" t="s">
        <v>1656</v>
      </c>
      <c r="F592" s="163" t="s">
        <v>1657</v>
      </c>
      <c r="G592" s="164" t="s">
        <v>282</v>
      </c>
      <c r="H592" s="165">
        <v>21.1</v>
      </c>
      <c r="I592" s="166">
        <v>121</v>
      </c>
      <c r="J592" s="166">
        <f>ROUND(I592*H592,2)</f>
        <v>2553.1</v>
      </c>
      <c r="K592" s="163" t="s">
        <v>177</v>
      </c>
      <c r="L592" s="39"/>
      <c r="M592" s="167" t="s">
        <v>5</v>
      </c>
      <c r="N592" s="168" t="s">
        <v>50</v>
      </c>
      <c r="O592" s="169">
        <v>0.126</v>
      </c>
      <c r="P592" s="169">
        <f>O592*H592</f>
        <v>2.6586000000000003</v>
      </c>
      <c r="Q592" s="169">
        <v>2.2000000000000001E-4</v>
      </c>
      <c r="R592" s="169">
        <f>Q592*H592</f>
        <v>4.6420000000000003E-3</v>
      </c>
      <c r="S592" s="169">
        <v>0</v>
      </c>
      <c r="T592" s="170">
        <f>S592*H592</f>
        <v>0</v>
      </c>
      <c r="AR592" s="24" t="s">
        <v>230</v>
      </c>
      <c r="AT592" s="24" t="s">
        <v>173</v>
      </c>
      <c r="AU592" s="24" t="s">
        <v>90</v>
      </c>
      <c r="AY592" s="24" t="s">
        <v>170</v>
      </c>
      <c r="BE592" s="171">
        <f>IF(N592="základní",J592,0)</f>
        <v>2553.1</v>
      </c>
      <c r="BF592" s="171">
        <f>IF(N592="snížená",J592,0)</f>
        <v>0</v>
      </c>
      <c r="BG592" s="171">
        <f>IF(N592="zákl. přenesená",J592,0)</f>
        <v>0</v>
      </c>
      <c r="BH592" s="171">
        <f>IF(N592="sníž. přenesená",J592,0)</f>
        <v>0</v>
      </c>
      <c r="BI592" s="171">
        <f>IF(N592="nulová",J592,0)</f>
        <v>0</v>
      </c>
      <c r="BJ592" s="24" t="s">
        <v>87</v>
      </c>
      <c r="BK592" s="171">
        <f>ROUND(I592*H592,2)</f>
        <v>2553.1</v>
      </c>
      <c r="BL592" s="24" t="s">
        <v>230</v>
      </c>
      <c r="BM592" s="24" t="s">
        <v>1658</v>
      </c>
    </row>
    <row r="593" spans="2:65" s="12" customFormat="1" ht="13.5">
      <c r="B593" s="172"/>
      <c r="D593" s="173" t="s">
        <v>180</v>
      </c>
      <c r="E593" s="174" t="s">
        <v>5</v>
      </c>
      <c r="F593" s="175" t="s">
        <v>1635</v>
      </c>
      <c r="H593" s="176">
        <v>21.1</v>
      </c>
      <c r="L593" s="172"/>
      <c r="M593" s="177"/>
      <c r="N593" s="178"/>
      <c r="O593" s="178"/>
      <c r="P593" s="178"/>
      <c r="Q593" s="178"/>
      <c r="R593" s="178"/>
      <c r="S593" s="178"/>
      <c r="T593" s="179"/>
      <c r="AT593" s="174" t="s">
        <v>180</v>
      </c>
      <c r="AU593" s="174" t="s">
        <v>90</v>
      </c>
      <c r="AV593" s="12" t="s">
        <v>90</v>
      </c>
      <c r="AW593" s="12" t="s">
        <v>42</v>
      </c>
      <c r="AX593" s="12" t="s">
        <v>87</v>
      </c>
      <c r="AY593" s="174" t="s">
        <v>170</v>
      </c>
    </row>
    <row r="594" spans="2:65" s="1" customFormat="1" ht="25.5" customHeight="1">
      <c r="B594" s="160"/>
      <c r="C594" s="161" t="s">
        <v>1659</v>
      </c>
      <c r="D594" s="161" t="s">
        <v>173</v>
      </c>
      <c r="E594" s="162" t="s">
        <v>1660</v>
      </c>
      <c r="F594" s="163" t="s">
        <v>1661</v>
      </c>
      <c r="G594" s="164" t="s">
        <v>282</v>
      </c>
      <c r="H594" s="165">
        <v>10.55</v>
      </c>
      <c r="I594" s="166">
        <v>1070</v>
      </c>
      <c r="J594" s="166">
        <f>ROUND(I594*H594,2)</f>
        <v>11288.5</v>
      </c>
      <c r="K594" s="163" t="s">
        <v>177</v>
      </c>
      <c r="L594" s="39"/>
      <c r="M594" s="167" t="s">
        <v>5</v>
      </c>
      <c r="N594" s="168" t="s">
        <v>50</v>
      </c>
      <c r="O594" s="169">
        <v>0.77400000000000002</v>
      </c>
      <c r="P594" s="169">
        <f>O594*H594</f>
        <v>8.1657000000000011</v>
      </c>
      <c r="Q594" s="169">
        <v>1.3429999999999999E-2</v>
      </c>
      <c r="R594" s="169">
        <f>Q594*H594</f>
        <v>0.14168649999999999</v>
      </c>
      <c r="S594" s="169">
        <v>0</v>
      </c>
      <c r="T594" s="170">
        <f>S594*H594</f>
        <v>0</v>
      </c>
      <c r="AR594" s="24" t="s">
        <v>230</v>
      </c>
      <c r="AT594" s="24" t="s">
        <v>173</v>
      </c>
      <c r="AU594" s="24" t="s">
        <v>90</v>
      </c>
      <c r="AY594" s="24" t="s">
        <v>170</v>
      </c>
      <c r="BE594" s="171">
        <f>IF(N594="základní",J594,0)</f>
        <v>11288.5</v>
      </c>
      <c r="BF594" s="171">
        <f>IF(N594="snížená",J594,0)</f>
        <v>0</v>
      </c>
      <c r="BG594" s="171">
        <f>IF(N594="zákl. přenesená",J594,0)</f>
        <v>0</v>
      </c>
      <c r="BH594" s="171">
        <f>IF(N594="sníž. přenesená",J594,0)</f>
        <v>0</v>
      </c>
      <c r="BI594" s="171">
        <f>IF(N594="nulová",J594,0)</f>
        <v>0</v>
      </c>
      <c r="BJ594" s="24" t="s">
        <v>87</v>
      </c>
      <c r="BK594" s="171">
        <f>ROUND(I594*H594,2)</f>
        <v>11288.5</v>
      </c>
      <c r="BL594" s="24" t="s">
        <v>230</v>
      </c>
      <c r="BM594" s="24" t="s">
        <v>1662</v>
      </c>
    </row>
    <row r="595" spans="2:65" s="12" customFormat="1" ht="13.5">
      <c r="B595" s="172"/>
      <c r="D595" s="173" t="s">
        <v>180</v>
      </c>
      <c r="E595" s="174" t="s">
        <v>5</v>
      </c>
      <c r="F595" s="175" t="s">
        <v>1663</v>
      </c>
      <c r="H595" s="176">
        <v>10.55</v>
      </c>
      <c r="L595" s="172"/>
      <c r="M595" s="177"/>
      <c r="N595" s="178"/>
      <c r="O595" s="178"/>
      <c r="P595" s="178"/>
      <c r="Q595" s="178"/>
      <c r="R595" s="178"/>
      <c r="S595" s="178"/>
      <c r="T595" s="179"/>
      <c r="AT595" s="174" t="s">
        <v>180</v>
      </c>
      <c r="AU595" s="174" t="s">
        <v>90</v>
      </c>
      <c r="AV595" s="12" t="s">
        <v>90</v>
      </c>
      <c r="AW595" s="12" t="s">
        <v>42</v>
      </c>
      <c r="AX595" s="12" t="s">
        <v>87</v>
      </c>
      <c r="AY595" s="174" t="s">
        <v>170</v>
      </c>
    </row>
    <row r="596" spans="2:65" s="1" customFormat="1" ht="25.5" customHeight="1">
      <c r="B596" s="160"/>
      <c r="C596" s="161" t="s">
        <v>1664</v>
      </c>
      <c r="D596" s="161" t="s">
        <v>173</v>
      </c>
      <c r="E596" s="162" t="s">
        <v>1665</v>
      </c>
      <c r="F596" s="163" t="s">
        <v>1666</v>
      </c>
      <c r="G596" s="164" t="s">
        <v>282</v>
      </c>
      <c r="H596" s="165">
        <v>15.88</v>
      </c>
      <c r="I596" s="166">
        <v>757</v>
      </c>
      <c r="J596" s="166">
        <f>ROUND(I596*H596,2)</f>
        <v>12021.16</v>
      </c>
      <c r="K596" s="163" t="s">
        <v>177</v>
      </c>
      <c r="L596" s="39"/>
      <c r="M596" s="167" t="s">
        <v>5</v>
      </c>
      <c r="N596" s="168" t="s">
        <v>50</v>
      </c>
      <c r="O596" s="169">
        <v>0.85499999999999998</v>
      </c>
      <c r="P596" s="169">
        <f>O596*H596</f>
        <v>13.577400000000001</v>
      </c>
      <c r="Q596" s="169">
        <v>2.0820000000000002E-2</v>
      </c>
      <c r="R596" s="169">
        <f>Q596*H596</f>
        <v>0.33062160000000007</v>
      </c>
      <c r="S596" s="169">
        <v>0</v>
      </c>
      <c r="T596" s="170">
        <f>S596*H596</f>
        <v>0</v>
      </c>
      <c r="AR596" s="24" t="s">
        <v>230</v>
      </c>
      <c r="AT596" s="24" t="s">
        <v>173</v>
      </c>
      <c r="AU596" s="24" t="s">
        <v>90</v>
      </c>
      <c r="AY596" s="24" t="s">
        <v>170</v>
      </c>
      <c r="BE596" s="171">
        <f>IF(N596="základní",J596,0)</f>
        <v>12021.16</v>
      </c>
      <c r="BF596" s="171">
        <f>IF(N596="snížená",J596,0)</f>
        <v>0</v>
      </c>
      <c r="BG596" s="171">
        <f>IF(N596="zákl. přenesená",J596,0)</f>
        <v>0</v>
      </c>
      <c r="BH596" s="171">
        <f>IF(N596="sníž. přenesená",J596,0)</f>
        <v>0</v>
      </c>
      <c r="BI596" s="171">
        <f>IF(N596="nulová",J596,0)</f>
        <v>0</v>
      </c>
      <c r="BJ596" s="24" t="s">
        <v>87</v>
      </c>
      <c r="BK596" s="171">
        <f>ROUND(I596*H596,2)</f>
        <v>12021.16</v>
      </c>
      <c r="BL596" s="24" t="s">
        <v>230</v>
      </c>
      <c r="BM596" s="24" t="s">
        <v>1667</v>
      </c>
    </row>
    <row r="597" spans="2:65" s="12" customFormat="1" ht="13.5">
      <c r="B597" s="172"/>
      <c r="D597" s="173" t="s">
        <v>180</v>
      </c>
      <c r="E597" s="174" t="s">
        <v>5</v>
      </c>
      <c r="F597" s="175" t="s">
        <v>1668</v>
      </c>
      <c r="H597" s="176">
        <v>15.88</v>
      </c>
      <c r="L597" s="172"/>
      <c r="M597" s="177"/>
      <c r="N597" s="178"/>
      <c r="O597" s="178"/>
      <c r="P597" s="178"/>
      <c r="Q597" s="178"/>
      <c r="R597" s="178"/>
      <c r="S597" s="178"/>
      <c r="T597" s="179"/>
      <c r="AT597" s="174" t="s">
        <v>180</v>
      </c>
      <c r="AU597" s="174" t="s">
        <v>90</v>
      </c>
      <c r="AV597" s="12" t="s">
        <v>90</v>
      </c>
      <c r="AW597" s="12" t="s">
        <v>42</v>
      </c>
      <c r="AX597" s="12" t="s">
        <v>87</v>
      </c>
      <c r="AY597" s="174" t="s">
        <v>170</v>
      </c>
    </row>
    <row r="598" spans="2:65" s="1" customFormat="1" ht="38.25" customHeight="1">
      <c r="B598" s="160"/>
      <c r="C598" s="161" t="s">
        <v>1669</v>
      </c>
      <c r="D598" s="161" t="s">
        <v>173</v>
      </c>
      <c r="E598" s="162" t="s">
        <v>1670</v>
      </c>
      <c r="F598" s="163" t="s">
        <v>1671</v>
      </c>
      <c r="G598" s="164" t="s">
        <v>487</v>
      </c>
      <c r="H598" s="165">
        <v>126</v>
      </c>
      <c r="I598" s="166">
        <v>27.5</v>
      </c>
      <c r="J598" s="166">
        <f>ROUND(I598*H598,2)</f>
        <v>3465</v>
      </c>
      <c r="K598" s="163" t="s">
        <v>177</v>
      </c>
      <c r="L598" s="39"/>
      <c r="M598" s="167" t="s">
        <v>5</v>
      </c>
      <c r="N598" s="168" t="s">
        <v>50</v>
      </c>
      <c r="O598" s="169">
        <v>6.0999999999999999E-2</v>
      </c>
      <c r="P598" s="169">
        <f>O598*H598</f>
        <v>7.6859999999999999</v>
      </c>
      <c r="Q598" s="169">
        <v>0</v>
      </c>
      <c r="R598" s="169">
        <f>Q598*H598</f>
        <v>0</v>
      </c>
      <c r="S598" s="169">
        <v>0</v>
      </c>
      <c r="T598" s="170">
        <f>S598*H598</f>
        <v>0</v>
      </c>
      <c r="AR598" s="24" t="s">
        <v>230</v>
      </c>
      <c r="AT598" s="24" t="s">
        <v>173</v>
      </c>
      <c r="AU598" s="24" t="s">
        <v>90</v>
      </c>
      <c r="AY598" s="24" t="s">
        <v>170</v>
      </c>
      <c r="BE598" s="171">
        <f>IF(N598="základní",J598,0)</f>
        <v>3465</v>
      </c>
      <c r="BF598" s="171">
        <f>IF(N598="snížená",J598,0)</f>
        <v>0</v>
      </c>
      <c r="BG598" s="171">
        <f>IF(N598="zákl. přenesená",J598,0)</f>
        <v>0</v>
      </c>
      <c r="BH598" s="171">
        <f>IF(N598="sníž. přenesená",J598,0)</f>
        <v>0</v>
      </c>
      <c r="BI598" s="171">
        <f>IF(N598="nulová",J598,0)</f>
        <v>0</v>
      </c>
      <c r="BJ598" s="24" t="s">
        <v>87</v>
      </c>
      <c r="BK598" s="171">
        <f>ROUND(I598*H598,2)</f>
        <v>3465</v>
      </c>
      <c r="BL598" s="24" t="s">
        <v>230</v>
      </c>
      <c r="BM598" s="24" t="s">
        <v>1672</v>
      </c>
    </row>
    <row r="599" spans="2:65" s="12" customFormat="1" ht="13.5">
      <c r="B599" s="172"/>
      <c r="D599" s="173" t="s">
        <v>180</v>
      </c>
      <c r="E599" s="174" t="s">
        <v>5</v>
      </c>
      <c r="F599" s="175" t="s">
        <v>1673</v>
      </c>
      <c r="H599" s="176">
        <v>126</v>
      </c>
      <c r="L599" s="172"/>
      <c r="M599" s="177"/>
      <c r="N599" s="178"/>
      <c r="O599" s="178"/>
      <c r="P599" s="178"/>
      <c r="Q599" s="178"/>
      <c r="R599" s="178"/>
      <c r="S599" s="178"/>
      <c r="T599" s="179"/>
      <c r="AT599" s="174" t="s">
        <v>180</v>
      </c>
      <c r="AU599" s="174" t="s">
        <v>90</v>
      </c>
      <c r="AV599" s="12" t="s">
        <v>90</v>
      </c>
      <c r="AW599" s="12" t="s">
        <v>42</v>
      </c>
      <c r="AX599" s="12" t="s">
        <v>87</v>
      </c>
      <c r="AY599" s="174" t="s">
        <v>170</v>
      </c>
    </row>
    <row r="600" spans="2:65" s="1" customFormat="1" ht="16.5" customHeight="1">
      <c r="B600" s="160"/>
      <c r="C600" s="193" t="s">
        <v>1674</v>
      </c>
      <c r="D600" s="193" t="s">
        <v>452</v>
      </c>
      <c r="E600" s="194" t="s">
        <v>1675</v>
      </c>
      <c r="F600" s="195" t="s">
        <v>1676</v>
      </c>
      <c r="G600" s="196" t="s">
        <v>487</v>
      </c>
      <c r="H600" s="197">
        <v>10</v>
      </c>
      <c r="I600" s="198">
        <v>1250</v>
      </c>
      <c r="J600" s="198">
        <f>ROUND(I600*H600,2)</f>
        <v>12500</v>
      </c>
      <c r="K600" s="195" t="s">
        <v>177</v>
      </c>
      <c r="L600" s="199"/>
      <c r="M600" s="200" t="s">
        <v>5</v>
      </c>
      <c r="N600" s="201" t="s">
        <v>50</v>
      </c>
      <c r="O600" s="169">
        <v>0</v>
      </c>
      <c r="P600" s="169">
        <f>O600*H600</f>
        <v>0</v>
      </c>
      <c r="Q600" s="169">
        <v>2.2000000000000001E-3</v>
      </c>
      <c r="R600" s="169">
        <f>Q600*H600</f>
        <v>2.2000000000000002E-2</v>
      </c>
      <c r="S600" s="169">
        <v>0</v>
      </c>
      <c r="T600" s="170">
        <f>S600*H600</f>
        <v>0</v>
      </c>
      <c r="AR600" s="24" t="s">
        <v>425</v>
      </c>
      <c r="AT600" s="24" t="s">
        <v>452</v>
      </c>
      <c r="AU600" s="24" t="s">
        <v>90</v>
      </c>
      <c r="AY600" s="24" t="s">
        <v>170</v>
      </c>
      <c r="BE600" s="171">
        <f>IF(N600="základní",J600,0)</f>
        <v>12500</v>
      </c>
      <c r="BF600" s="171">
        <f>IF(N600="snížená",J600,0)</f>
        <v>0</v>
      </c>
      <c r="BG600" s="171">
        <f>IF(N600="zákl. přenesená",J600,0)</f>
        <v>0</v>
      </c>
      <c r="BH600" s="171">
        <f>IF(N600="sníž. přenesená",J600,0)</f>
        <v>0</v>
      </c>
      <c r="BI600" s="171">
        <f>IF(N600="nulová",J600,0)</f>
        <v>0</v>
      </c>
      <c r="BJ600" s="24" t="s">
        <v>87</v>
      </c>
      <c r="BK600" s="171">
        <f>ROUND(I600*H600,2)</f>
        <v>12500</v>
      </c>
      <c r="BL600" s="24" t="s">
        <v>230</v>
      </c>
      <c r="BM600" s="24" t="s">
        <v>1677</v>
      </c>
    </row>
    <row r="601" spans="2:65" s="12" customFormat="1" ht="13.5">
      <c r="B601" s="172"/>
      <c r="D601" s="173" t="s">
        <v>180</v>
      </c>
      <c r="E601" s="174" t="s">
        <v>5</v>
      </c>
      <c r="F601" s="175" t="s">
        <v>215</v>
      </c>
      <c r="H601" s="176">
        <v>10</v>
      </c>
      <c r="L601" s="172"/>
      <c r="M601" s="177"/>
      <c r="N601" s="178"/>
      <c r="O601" s="178"/>
      <c r="P601" s="178"/>
      <c r="Q601" s="178"/>
      <c r="R601" s="178"/>
      <c r="S601" s="178"/>
      <c r="T601" s="179"/>
      <c r="AT601" s="174" t="s">
        <v>180</v>
      </c>
      <c r="AU601" s="174" t="s">
        <v>90</v>
      </c>
      <c r="AV601" s="12" t="s">
        <v>90</v>
      </c>
      <c r="AW601" s="12" t="s">
        <v>42</v>
      </c>
      <c r="AX601" s="12" t="s">
        <v>87</v>
      </c>
      <c r="AY601" s="174" t="s">
        <v>170</v>
      </c>
    </row>
    <row r="602" spans="2:65" s="1" customFormat="1" ht="16.5" customHeight="1">
      <c r="B602" s="160"/>
      <c r="C602" s="193" t="s">
        <v>1678</v>
      </c>
      <c r="D602" s="193" t="s">
        <v>452</v>
      </c>
      <c r="E602" s="194" t="s">
        <v>1679</v>
      </c>
      <c r="F602" s="195" t="s">
        <v>1680</v>
      </c>
      <c r="G602" s="196" t="s">
        <v>487</v>
      </c>
      <c r="H602" s="197">
        <v>116</v>
      </c>
      <c r="I602" s="198">
        <v>57.8</v>
      </c>
      <c r="J602" s="198">
        <f>ROUND(I602*H602,2)</f>
        <v>6704.8</v>
      </c>
      <c r="K602" s="195" t="s">
        <v>177</v>
      </c>
      <c r="L602" s="199"/>
      <c r="M602" s="200" t="s">
        <v>5</v>
      </c>
      <c r="N602" s="201" t="s">
        <v>50</v>
      </c>
      <c r="O602" s="169">
        <v>0</v>
      </c>
      <c r="P602" s="169">
        <f>O602*H602</f>
        <v>0</v>
      </c>
      <c r="Q602" s="169">
        <v>4.7000000000000002E-3</v>
      </c>
      <c r="R602" s="169">
        <f>Q602*H602</f>
        <v>0.54520000000000002</v>
      </c>
      <c r="S602" s="169">
        <v>0</v>
      </c>
      <c r="T602" s="170">
        <f>S602*H602</f>
        <v>0</v>
      </c>
      <c r="AR602" s="24" t="s">
        <v>425</v>
      </c>
      <c r="AT602" s="24" t="s">
        <v>452</v>
      </c>
      <c r="AU602" s="24" t="s">
        <v>90</v>
      </c>
      <c r="AY602" s="24" t="s">
        <v>170</v>
      </c>
      <c r="BE602" s="171">
        <f>IF(N602="základní",J602,0)</f>
        <v>6704.8</v>
      </c>
      <c r="BF602" s="171">
        <f>IF(N602="snížená",J602,0)</f>
        <v>0</v>
      </c>
      <c r="BG602" s="171">
        <f>IF(N602="zákl. přenesená",J602,0)</f>
        <v>0</v>
      </c>
      <c r="BH602" s="171">
        <f>IF(N602="sníž. přenesená",J602,0)</f>
        <v>0</v>
      </c>
      <c r="BI602" s="171">
        <f>IF(N602="nulová",J602,0)</f>
        <v>0</v>
      </c>
      <c r="BJ602" s="24" t="s">
        <v>87</v>
      </c>
      <c r="BK602" s="171">
        <f>ROUND(I602*H602,2)</f>
        <v>6704.8</v>
      </c>
      <c r="BL602" s="24" t="s">
        <v>230</v>
      </c>
      <c r="BM602" s="24" t="s">
        <v>1681</v>
      </c>
    </row>
    <row r="603" spans="2:65" s="12" customFormat="1" ht="13.5">
      <c r="B603" s="172"/>
      <c r="D603" s="173" t="s">
        <v>180</v>
      </c>
      <c r="E603" s="174" t="s">
        <v>5</v>
      </c>
      <c r="F603" s="175" t="s">
        <v>1341</v>
      </c>
      <c r="H603" s="176">
        <v>116</v>
      </c>
      <c r="L603" s="172"/>
      <c r="M603" s="177"/>
      <c r="N603" s="178"/>
      <c r="O603" s="178"/>
      <c r="P603" s="178"/>
      <c r="Q603" s="178"/>
      <c r="R603" s="178"/>
      <c r="S603" s="178"/>
      <c r="T603" s="179"/>
      <c r="AT603" s="174" t="s">
        <v>180</v>
      </c>
      <c r="AU603" s="174" t="s">
        <v>90</v>
      </c>
      <c r="AV603" s="12" t="s">
        <v>90</v>
      </c>
      <c r="AW603" s="12" t="s">
        <v>42</v>
      </c>
      <c r="AX603" s="12" t="s">
        <v>87</v>
      </c>
      <c r="AY603" s="174" t="s">
        <v>170</v>
      </c>
    </row>
    <row r="604" spans="2:65" s="1" customFormat="1" ht="25.5" customHeight="1">
      <c r="B604" s="160"/>
      <c r="C604" s="161" t="s">
        <v>1682</v>
      </c>
      <c r="D604" s="161" t="s">
        <v>173</v>
      </c>
      <c r="E604" s="162" t="s">
        <v>1683</v>
      </c>
      <c r="F604" s="163" t="s">
        <v>1684</v>
      </c>
      <c r="G604" s="164" t="s">
        <v>487</v>
      </c>
      <c r="H604" s="165">
        <v>2</v>
      </c>
      <c r="I604" s="166">
        <v>115</v>
      </c>
      <c r="J604" s="166">
        <f>ROUND(I604*H604,2)</f>
        <v>230</v>
      </c>
      <c r="K604" s="163" t="s">
        <v>177</v>
      </c>
      <c r="L604" s="39"/>
      <c r="M604" s="167" t="s">
        <v>5</v>
      </c>
      <c r="N604" s="168" t="s">
        <v>50</v>
      </c>
      <c r="O604" s="169">
        <v>0.17599999999999999</v>
      </c>
      <c r="P604" s="169">
        <f>O604*H604</f>
        <v>0.35199999999999998</v>
      </c>
      <c r="Q604" s="169">
        <v>4.0000000000000003E-5</v>
      </c>
      <c r="R604" s="169">
        <f>Q604*H604</f>
        <v>8.0000000000000007E-5</v>
      </c>
      <c r="S604" s="169">
        <v>0</v>
      </c>
      <c r="T604" s="170">
        <f>S604*H604</f>
        <v>0</v>
      </c>
      <c r="AR604" s="24" t="s">
        <v>230</v>
      </c>
      <c r="AT604" s="24" t="s">
        <v>173</v>
      </c>
      <c r="AU604" s="24" t="s">
        <v>90</v>
      </c>
      <c r="AY604" s="24" t="s">
        <v>170</v>
      </c>
      <c r="BE604" s="171">
        <f>IF(N604="základní",J604,0)</f>
        <v>230</v>
      </c>
      <c r="BF604" s="171">
        <f>IF(N604="snížená",J604,0)</f>
        <v>0</v>
      </c>
      <c r="BG604" s="171">
        <f>IF(N604="zákl. přenesená",J604,0)</f>
        <v>0</v>
      </c>
      <c r="BH604" s="171">
        <f>IF(N604="sníž. přenesená",J604,0)</f>
        <v>0</v>
      </c>
      <c r="BI604" s="171">
        <f>IF(N604="nulová",J604,0)</f>
        <v>0</v>
      </c>
      <c r="BJ604" s="24" t="s">
        <v>87</v>
      </c>
      <c r="BK604" s="171">
        <f>ROUND(I604*H604,2)</f>
        <v>230</v>
      </c>
      <c r="BL604" s="24" t="s">
        <v>230</v>
      </c>
      <c r="BM604" s="24" t="s">
        <v>1685</v>
      </c>
    </row>
    <row r="605" spans="2:65" s="12" customFormat="1" ht="13.5">
      <c r="B605" s="172"/>
      <c r="D605" s="173" t="s">
        <v>180</v>
      </c>
      <c r="E605" s="174" t="s">
        <v>5</v>
      </c>
      <c r="F605" s="175" t="s">
        <v>90</v>
      </c>
      <c r="H605" s="176">
        <v>2</v>
      </c>
      <c r="L605" s="172"/>
      <c r="M605" s="177"/>
      <c r="N605" s="178"/>
      <c r="O605" s="178"/>
      <c r="P605" s="178"/>
      <c r="Q605" s="178"/>
      <c r="R605" s="178"/>
      <c r="S605" s="178"/>
      <c r="T605" s="179"/>
      <c r="AT605" s="174" t="s">
        <v>180</v>
      </c>
      <c r="AU605" s="174" t="s">
        <v>90</v>
      </c>
      <c r="AV605" s="12" t="s">
        <v>90</v>
      </c>
      <c r="AW605" s="12" t="s">
        <v>42</v>
      </c>
      <c r="AX605" s="12" t="s">
        <v>87</v>
      </c>
      <c r="AY605" s="174" t="s">
        <v>170</v>
      </c>
    </row>
    <row r="606" spans="2:65" s="1" customFormat="1" ht="16.5" customHeight="1">
      <c r="B606" s="160"/>
      <c r="C606" s="193" t="s">
        <v>1686</v>
      </c>
      <c r="D606" s="193" t="s">
        <v>452</v>
      </c>
      <c r="E606" s="194" t="s">
        <v>1687</v>
      </c>
      <c r="F606" s="195" t="s">
        <v>1688</v>
      </c>
      <c r="G606" s="196" t="s">
        <v>487</v>
      </c>
      <c r="H606" s="197">
        <v>2</v>
      </c>
      <c r="I606" s="198">
        <v>53.3</v>
      </c>
      <c r="J606" s="198">
        <f>ROUND(I606*H606,2)</f>
        <v>106.6</v>
      </c>
      <c r="K606" s="195" t="s">
        <v>177</v>
      </c>
      <c r="L606" s="199"/>
      <c r="M606" s="200" t="s">
        <v>5</v>
      </c>
      <c r="N606" s="201" t="s">
        <v>50</v>
      </c>
      <c r="O606" s="169">
        <v>0</v>
      </c>
      <c r="P606" s="169">
        <f>O606*H606</f>
        <v>0</v>
      </c>
      <c r="Q606" s="169">
        <v>1E-4</v>
      </c>
      <c r="R606" s="169">
        <f>Q606*H606</f>
        <v>2.0000000000000001E-4</v>
      </c>
      <c r="S606" s="169">
        <v>0</v>
      </c>
      <c r="T606" s="170">
        <f>S606*H606</f>
        <v>0</v>
      </c>
      <c r="AR606" s="24" t="s">
        <v>425</v>
      </c>
      <c r="AT606" s="24" t="s">
        <v>452</v>
      </c>
      <c r="AU606" s="24" t="s">
        <v>90</v>
      </c>
      <c r="AY606" s="24" t="s">
        <v>170</v>
      </c>
      <c r="BE606" s="171">
        <f>IF(N606="základní",J606,0)</f>
        <v>106.6</v>
      </c>
      <c r="BF606" s="171">
        <f>IF(N606="snížená",J606,0)</f>
        <v>0</v>
      </c>
      <c r="BG606" s="171">
        <f>IF(N606="zákl. přenesená",J606,0)</f>
        <v>0</v>
      </c>
      <c r="BH606" s="171">
        <f>IF(N606="sníž. přenesená",J606,0)</f>
        <v>0</v>
      </c>
      <c r="BI606" s="171">
        <f>IF(N606="nulová",J606,0)</f>
        <v>0</v>
      </c>
      <c r="BJ606" s="24" t="s">
        <v>87</v>
      </c>
      <c r="BK606" s="171">
        <f>ROUND(I606*H606,2)</f>
        <v>106.6</v>
      </c>
      <c r="BL606" s="24" t="s">
        <v>230</v>
      </c>
      <c r="BM606" s="24" t="s">
        <v>1689</v>
      </c>
    </row>
    <row r="607" spans="2:65" s="12" customFormat="1" ht="13.5">
      <c r="B607" s="172"/>
      <c r="D607" s="173" t="s">
        <v>180</v>
      </c>
      <c r="E607" s="174" t="s">
        <v>5</v>
      </c>
      <c r="F607" s="175" t="s">
        <v>90</v>
      </c>
      <c r="H607" s="176">
        <v>2</v>
      </c>
      <c r="L607" s="172"/>
      <c r="M607" s="177"/>
      <c r="N607" s="178"/>
      <c r="O607" s="178"/>
      <c r="P607" s="178"/>
      <c r="Q607" s="178"/>
      <c r="R607" s="178"/>
      <c r="S607" s="178"/>
      <c r="T607" s="179"/>
      <c r="AT607" s="174" t="s">
        <v>180</v>
      </c>
      <c r="AU607" s="174" t="s">
        <v>90</v>
      </c>
      <c r="AV607" s="12" t="s">
        <v>90</v>
      </c>
      <c r="AW607" s="12" t="s">
        <v>42</v>
      </c>
      <c r="AX607" s="12" t="s">
        <v>87</v>
      </c>
      <c r="AY607" s="174" t="s">
        <v>170</v>
      </c>
    </row>
    <row r="608" spans="2:65" s="1" customFormat="1" ht="38.25" customHeight="1">
      <c r="B608" s="160"/>
      <c r="C608" s="161" t="s">
        <v>1690</v>
      </c>
      <c r="D608" s="161" t="s">
        <v>173</v>
      </c>
      <c r="E608" s="162" t="s">
        <v>1691</v>
      </c>
      <c r="F608" s="163" t="s">
        <v>1692</v>
      </c>
      <c r="G608" s="164" t="s">
        <v>422</v>
      </c>
      <c r="H608" s="165">
        <v>4.7619999999999996</v>
      </c>
      <c r="I608" s="166">
        <v>963</v>
      </c>
      <c r="J608" s="166">
        <f>ROUND(I608*H608,2)</f>
        <v>4585.8100000000004</v>
      </c>
      <c r="K608" s="163" t="s">
        <v>177</v>
      </c>
      <c r="L608" s="39"/>
      <c r="M608" s="167" t="s">
        <v>5</v>
      </c>
      <c r="N608" s="168" t="s">
        <v>50</v>
      </c>
      <c r="O608" s="169">
        <v>2.3290000000000002</v>
      </c>
      <c r="P608" s="169">
        <f>O608*H608</f>
        <v>11.090698</v>
      </c>
      <c r="Q608" s="169">
        <v>0</v>
      </c>
      <c r="R608" s="169">
        <f>Q608*H608</f>
        <v>0</v>
      </c>
      <c r="S608" s="169">
        <v>0</v>
      </c>
      <c r="T608" s="170">
        <f>S608*H608</f>
        <v>0</v>
      </c>
      <c r="AR608" s="24" t="s">
        <v>230</v>
      </c>
      <c r="AT608" s="24" t="s">
        <v>173</v>
      </c>
      <c r="AU608" s="24" t="s">
        <v>90</v>
      </c>
      <c r="AY608" s="24" t="s">
        <v>170</v>
      </c>
      <c r="BE608" s="171">
        <f>IF(N608="základní",J608,0)</f>
        <v>4585.8100000000004</v>
      </c>
      <c r="BF608" s="171">
        <f>IF(N608="snížená",J608,0)</f>
        <v>0</v>
      </c>
      <c r="BG608" s="171">
        <f>IF(N608="zákl. přenesená",J608,0)</f>
        <v>0</v>
      </c>
      <c r="BH608" s="171">
        <f>IF(N608="sníž. přenesená",J608,0)</f>
        <v>0</v>
      </c>
      <c r="BI608" s="171">
        <f>IF(N608="nulová",J608,0)</f>
        <v>0</v>
      </c>
      <c r="BJ608" s="24" t="s">
        <v>87</v>
      </c>
      <c r="BK608" s="171">
        <f>ROUND(I608*H608,2)</f>
        <v>4585.8100000000004</v>
      </c>
      <c r="BL608" s="24" t="s">
        <v>230</v>
      </c>
      <c r="BM608" s="24" t="s">
        <v>1693</v>
      </c>
    </row>
    <row r="609" spans="2:65" s="11" customFormat="1" ht="29.85" customHeight="1">
      <c r="B609" s="148"/>
      <c r="D609" s="149" t="s">
        <v>78</v>
      </c>
      <c r="E609" s="158" t="s">
        <v>1694</v>
      </c>
      <c r="F609" s="158" t="s">
        <v>1695</v>
      </c>
      <c r="J609" s="159">
        <f>BK609</f>
        <v>58215.909999999996</v>
      </c>
      <c r="L609" s="148"/>
      <c r="M609" s="152"/>
      <c r="N609" s="153"/>
      <c r="O609" s="153"/>
      <c r="P609" s="154">
        <f>SUM(P610:P641)</f>
        <v>29.540317999999999</v>
      </c>
      <c r="Q609" s="153"/>
      <c r="R609" s="154">
        <f>SUM(R610:R641)</f>
        <v>0.39417130000000011</v>
      </c>
      <c r="S609" s="153"/>
      <c r="T609" s="155">
        <f>SUM(T610:T641)</f>
        <v>0</v>
      </c>
      <c r="AR609" s="149" t="s">
        <v>90</v>
      </c>
      <c r="AT609" s="156" t="s">
        <v>78</v>
      </c>
      <c r="AU609" s="156" t="s">
        <v>87</v>
      </c>
      <c r="AY609" s="149" t="s">
        <v>170</v>
      </c>
      <c r="BK609" s="157">
        <f>SUM(BK610:BK641)</f>
        <v>58215.909999999996</v>
      </c>
    </row>
    <row r="610" spans="2:65" s="1" customFormat="1" ht="25.5" customHeight="1">
      <c r="B610" s="160"/>
      <c r="C610" s="161" t="s">
        <v>1696</v>
      </c>
      <c r="D610" s="161" t="s">
        <v>173</v>
      </c>
      <c r="E610" s="162" t="s">
        <v>1697</v>
      </c>
      <c r="F610" s="163" t="s">
        <v>1698</v>
      </c>
      <c r="G610" s="164" t="s">
        <v>257</v>
      </c>
      <c r="H610" s="165">
        <v>25.962</v>
      </c>
      <c r="I610" s="166">
        <v>197</v>
      </c>
      <c r="J610" s="166">
        <f>ROUND(I610*H610,2)</f>
        <v>5114.51</v>
      </c>
      <c r="K610" s="163" t="s">
        <v>177</v>
      </c>
      <c r="L610" s="39"/>
      <c r="M610" s="167" t="s">
        <v>5</v>
      </c>
      <c r="N610" s="168" t="s">
        <v>50</v>
      </c>
      <c r="O610" s="169">
        <v>0.504</v>
      </c>
      <c r="P610" s="169">
        <f>O610*H610</f>
        <v>13.084847999999999</v>
      </c>
      <c r="Q610" s="169">
        <v>0</v>
      </c>
      <c r="R610" s="169">
        <f>Q610*H610</f>
        <v>0</v>
      </c>
      <c r="S610" s="169">
        <v>0</v>
      </c>
      <c r="T610" s="170">
        <f>S610*H610</f>
        <v>0</v>
      </c>
      <c r="AR610" s="24" t="s">
        <v>230</v>
      </c>
      <c r="AT610" s="24" t="s">
        <v>173</v>
      </c>
      <c r="AU610" s="24" t="s">
        <v>90</v>
      </c>
      <c r="AY610" s="24" t="s">
        <v>170</v>
      </c>
      <c r="BE610" s="171">
        <f>IF(N610="základní",J610,0)</f>
        <v>5114.51</v>
      </c>
      <c r="BF610" s="171">
        <f>IF(N610="snížená",J610,0)</f>
        <v>0</v>
      </c>
      <c r="BG610" s="171">
        <f>IF(N610="zákl. přenesená",J610,0)</f>
        <v>0</v>
      </c>
      <c r="BH610" s="171">
        <f>IF(N610="sníž. přenesená",J610,0)</f>
        <v>0</v>
      </c>
      <c r="BI610" s="171">
        <f>IF(N610="nulová",J610,0)</f>
        <v>0</v>
      </c>
      <c r="BJ610" s="24" t="s">
        <v>87</v>
      </c>
      <c r="BK610" s="171">
        <f>ROUND(I610*H610,2)</f>
        <v>5114.51</v>
      </c>
      <c r="BL610" s="24" t="s">
        <v>230</v>
      </c>
      <c r="BM610" s="24" t="s">
        <v>1699</v>
      </c>
    </row>
    <row r="611" spans="2:65" s="12" customFormat="1" ht="13.5">
      <c r="B611" s="172"/>
      <c r="D611" s="173" t="s">
        <v>180</v>
      </c>
      <c r="E611" s="174" t="s">
        <v>5</v>
      </c>
      <c r="F611" s="175" t="s">
        <v>1700</v>
      </c>
      <c r="H611" s="176">
        <v>20.404</v>
      </c>
      <c r="L611" s="172"/>
      <c r="M611" s="177"/>
      <c r="N611" s="178"/>
      <c r="O611" s="178"/>
      <c r="P611" s="178"/>
      <c r="Q611" s="178"/>
      <c r="R611" s="178"/>
      <c r="S611" s="178"/>
      <c r="T611" s="179"/>
      <c r="AT611" s="174" t="s">
        <v>180</v>
      </c>
      <c r="AU611" s="174" t="s">
        <v>90</v>
      </c>
      <c r="AV611" s="12" t="s">
        <v>90</v>
      </c>
      <c r="AW611" s="12" t="s">
        <v>42</v>
      </c>
      <c r="AX611" s="12" t="s">
        <v>79</v>
      </c>
      <c r="AY611" s="174" t="s">
        <v>170</v>
      </c>
    </row>
    <row r="612" spans="2:65" s="12" customFormat="1" ht="13.5">
      <c r="B612" s="172"/>
      <c r="D612" s="173" t="s">
        <v>180</v>
      </c>
      <c r="E612" s="174" t="s">
        <v>5</v>
      </c>
      <c r="F612" s="175" t="s">
        <v>1701</v>
      </c>
      <c r="H612" s="176">
        <v>5.5579999999999998</v>
      </c>
      <c r="L612" s="172"/>
      <c r="M612" s="177"/>
      <c r="N612" s="178"/>
      <c r="O612" s="178"/>
      <c r="P612" s="178"/>
      <c r="Q612" s="178"/>
      <c r="R612" s="178"/>
      <c r="S612" s="178"/>
      <c r="T612" s="179"/>
      <c r="AT612" s="174" t="s">
        <v>180</v>
      </c>
      <c r="AU612" s="174" t="s">
        <v>90</v>
      </c>
      <c r="AV612" s="12" t="s">
        <v>90</v>
      </c>
      <c r="AW612" s="12" t="s">
        <v>42</v>
      </c>
      <c r="AX612" s="12" t="s">
        <v>79</v>
      </c>
      <c r="AY612" s="174" t="s">
        <v>170</v>
      </c>
    </row>
    <row r="613" spans="2:65" s="13" customFormat="1" ht="13.5">
      <c r="B613" s="186"/>
      <c r="D613" s="173" t="s">
        <v>180</v>
      </c>
      <c r="E613" s="187" t="s">
        <v>5</v>
      </c>
      <c r="F613" s="188" t="s">
        <v>269</v>
      </c>
      <c r="H613" s="189">
        <v>25.962</v>
      </c>
      <c r="L613" s="186"/>
      <c r="M613" s="190"/>
      <c r="N613" s="191"/>
      <c r="O613" s="191"/>
      <c r="P613" s="191"/>
      <c r="Q613" s="191"/>
      <c r="R613" s="191"/>
      <c r="S613" s="191"/>
      <c r="T613" s="192"/>
      <c r="AT613" s="187" t="s">
        <v>180</v>
      </c>
      <c r="AU613" s="187" t="s">
        <v>90</v>
      </c>
      <c r="AV613" s="13" t="s">
        <v>190</v>
      </c>
      <c r="AW613" s="13" t="s">
        <v>42</v>
      </c>
      <c r="AX613" s="13" t="s">
        <v>87</v>
      </c>
      <c r="AY613" s="187" t="s">
        <v>170</v>
      </c>
    </row>
    <row r="614" spans="2:65" s="1" customFormat="1" ht="16.5" customHeight="1">
      <c r="B614" s="160"/>
      <c r="C614" s="193" t="s">
        <v>1702</v>
      </c>
      <c r="D614" s="193" t="s">
        <v>452</v>
      </c>
      <c r="E614" s="194" t="s">
        <v>1703</v>
      </c>
      <c r="F614" s="195" t="s">
        <v>1704</v>
      </c>
      <c r="G614" s="196" t="s">
        <v>257</v>
      </c>
      <c r="H614" s="197">
        <v>28.558</v>
      </c>
      <c r="I614" s="198">
        <v>156</v>
      </c>
      <c r="J614" s="198">
        <f>ROUND(I614*H614,2)</f>
        <v>4455.05</v>
      </c>
      <c r="K614" s="195" t="s">
        <v>177</v>
      </c>
      <c r="L614" s="199"/>
      <c r="M614" s="200" t="s">
        <v>5</v>
      </c>
      <c r="N614" s="201" t="s">
        <v>50</v>
      </c>
      <c r="O614" s="169">
        <v>0</v>
      </c>
      <c r="P614" s="169">
        <f>O614*H614</f>
        <v>0</v>
      </c>
      <c r="Q614" s="169">
        <v>7.3499999999999998E-3</v>
      </c>
      <c r="R614" s="169">
        <f>Q614*H614</f>
        <v>0.20990129999999999</v>
      </c>
      <c r="S614" s="169">
        <v>0</v>
      </c>
      <c r="T614" s="170">
        <f>S614*H614</f>
        <v>0</v>
      </c>
      <c r="AR614" s="24" t="s">
        <v>425</v>
      </c>
      <c r="AT614" s="24" t="s">
        <v>452</v>
      </c>
      <c r="AU614" s="24" t="s">
        <v>90</v>
      </c>
      <c r="AY614" s="24" t="s">
        <v>170</v>
      </c>
      <c r="BE614" s="171">
        <f>IF(N614="základní",J614,0)</f>
        <v>4455.05</v>
      </c>
      <c r="BF614" s="171">
        <f>IF(N614="snížená",J614,0)</f>
        <v>0</v>
      </c>
      <c r="BG614" s="171">
        <f>IF(N614="zákl. přenesená",J614,0)</f>
        <v>0</v>
      </c>
      <c r="BH614" s="171">
        <f>IF(N614="sníž. přenesená",J614,0)</f>
        <v>0</v>
      </c>
      <c r="BI614" s="171">
        <f>IF(N614="nulová",J614,0)</f>
        <v>0</v>
      </c>
      <c r="BJ614" s="24" t="s">
        <v>87</v>
      </c>
      <c r="BK614" s="171">
        <f>ROUND(I614*H614,2)</f>
        <v>4455.05</v>
      </c>
      <c r="BL614" s="24" t="s">
        <v>230</v>
      </c>
      <c r="BM614" s="24" t="s">
        <v>1705</v>
      </c>
    </row>
    <row r="615" spans="2:65" s="12" customFormat="1" ht="13.5">
      <c r="B615" s="172"/>
      <c r="D615" s="173" t="s">
        <v>180</v>
      </c>
      <c r="E615" s="174" t="s">
        <v>5</v>
      </c>
      <c r="F615" s="175" t="s">
        <v>1706</v>
      </c>
      <c r="H615" s="176">
        <v>28.558</v>
      </c>
      <c r="L615" s="172"/>
      <c r="M615" s="177"/>
      <c r="N615" s="178"/>
      <c r="O615" s="178"/>
      <c r="P615" s="178"/>
      <c r="Q615" s="178"/>
      <c r="R615" s="178"/>
      <c r="S615" s="178"/>
      <c r="T615" s="179"/>
      <c r="AT615" s="174" t="s">
        <v>180</v>
      </c>
      <c r="AU615" s="174" t="s">
        <v>90</v>
      </c>
      <c r="AV615" s="12" t="s">
        <v>90</v>
      </c>
      <c r="AW615" s="12" t="s">
        <v>42</v>
      </c>
      <c r="AX615" s="12" t="s">
        <v>87</v>
      </c>
      <c r="AY615" s="174" t="s">
        <v>170</v>
      </c>
    </row>
    <row r="616" spans="2:65" s="1" customFormat="1" ht="25.5" customHeight="1">
      <c r="B616" s="160"/>
      <c r="C616" s="161" t="s">
        <v>1707</v>
      </c>
      <c r="D616" s="161" t="s">
        <v>173</v>
      </c>
      <c r="E616" s="162" t="s">
        <v>1708</v>
      </c>
      <c r="F616" s="163" t="s">
        <v>1709</v>
      </c>
      <c r="G616" s="164" t="s">
        <v>257</v>
      </c>
      <c r="H616" s="165">
        <v>3</v>
      </c>
      <c r="I616" s="166">
        <v>488</v>
      </c>
      <c r="J616" s="166">
        <f>ROUND(I616*H616,2)</f>
        <v>1464</v>
      </c>
      <c r="K616" s="163" t="s">
        <v>177</v>
      </c>
      <c r="L616" s="39"/>
      <c r="M616" s="167" t="s">
        <v>5</v>
      </c>
      <c r="N616" s="168" t="s">
        <v>50</v>
      </c>
      <c r="O616" s="169">
        <v>1.298</v>
      </c>
      <c r="P616" s="169">
        <f>O616*H616</f>
        <v>3.8940000000000001</v>
      </c>
      <c r="Q616" s="169">
        <v>2.5999999999999998E-4</v>
      </c>
      <c r="R616" s="169">
        <f>Q616*H616</f>
        <v>7.7999999999999988E-4</v>
      </c>
      <c r="S616" s="169">
        <v>0</v>
      </c>
      <c r="T616" s="170">
        <f>S616*H616</f>
        <v>0</v>
      </c>
      <c r="AR616" s="24" t="s">
        <v>230</v>
      </c>
      <c r="AT616" s="24" t="s">
        <v>173</v>
      </c>
      <c r="AU616" s="24" t="s">
        <v>90</v>
      </c>
      <c r="AY616" s="24" t="s">
        <v>170</v>
      </c>
      <c r="BE616" s="171">
        <f>IF(N616="základní",J616,0)</f>
        <v>1464</v>
      </c>
      <c r="BF616" s="171">
        <f>IF(N616="snížená",J616,0)</f>
        <v>0</v>
      </c>
      <c r="BG616" s="171">
        <f>IF(N616="zákl. přenesená",J616,0)</f>
        <v>0</v>
      </c>
      <c r="BH616" s="171">
        <f>IF(N616="sníž. přenesená",J616,0)</f>
        <v>0</v>
      </c>
      <c r="BI616" s="171">
        <f>IF(N616="nulová",J616,0)</f>
        <v>0</v>
      </c>
      <c r="BJ616" s="24" t="s">
        <v>87</v>
      </c>
      <c r="BK616" s="171">
        <f>ROUND(I616*H616,2)</f>
        <v>1464</v>
      </c>
      <c r="BL616" s="24" t="s">
        <v>230</v>
      </c>
      <c r="BM616" s="24" t="s">
        <v>1710</v>
      </c>
    </row>
    <row r="617" spans="2:65" s="12" customFormat="1" ht="13.5">
      <c r="B617" s="172"/>
      <c r="D617" s="173" t="s">
        <v>180</v>
      </c>
      <c r="E617" s="174" t="s">
        <v>5</v>
      </c>
      <c r="F617" s="175" t="s">
        <v>186</v>
      </c>
      <c r="H617" s="176">
        <v>3</v>
      </c>
      <c r="L617" s="172"/>
      <c r="M617" s="177"/>
      <c r="N617" s="178"/>
      <c r="O617" s="178"/>
      <c r="P617" s="178"/>
      <c r="Q617" s="178"/>
      <c r="R617" s="178"/>
      <c r="S617" s="178"/>
      <c r="T617" s="179"/>
      <c r="AT617" s="174" t="s">
        <v>180</v>
      </c>
      <c r="AU617" s="174" t="s">
        <v>90</v>
      </c>
      <c r="AV617" s="12" t="s">
        <v>90</v>
      </c>
      <c r="AW617" s="12" t="s">
        <v>42</v>
      </c>
      <c r="AX617" s="12" t="s">
        <v>87</v>
      </c>
      <c r="AY617" s="174" t="s">
        <v>170</v>
      </c>
    </row>
    <row r="618" spans="2:65" s="1" customFormat="1" ht="16.5" customHeight="1">
      <c r="B618" s="160"/>
      <c r="C618" s="193" t="s">
        <v>1711</v>
      </c>
      <c r="D618" s="193" t="s">
        <v>452</v>
      </c>
      <c r="E618" s="194" t="s">
        <v>1712</v>
      </c>
      <c r="F618" s="195" t="s">
        <v>1713</v>
      </c>
      <c r="G618" s="196" t="s">
        <v>487</v>
      </c>
      <c r="H618" s="197">
        <v>3</v>
      </c>
      <c r="I618" s="198">
        <v>7710</v>
      </c>
      <c r="J618" s="198">
        <f>ROUND(I618*H618,2)</f>
        <v>23130</v>
      </c>
      <c r="K618" s="195" t="s">
        <v>177</v>
      </c>
      <c r="L618" s="199"/>
      <c r="M618" s="200" t="s">
        <v>5</v>
      </c>
      <c r="N618" s="201" t="s">
        <v>50</v>
      </c>
      <c r="O618" s="169">
        <v>0</v>
      </c>
      <c r="P618" s="169">
        <f>O618*H618</f>
        <v>0</v>
      </c>
      <c r="Q618" s="169">
        <v>2.4E-2</v>
      </c>
      <c r="R618" s="169">
        <f>Q618*H618</f>
        <v>7.2000000000000008E-2</v>
      </c>
      <c r="S618" s="169">
        <v>0</v>
      </c>
      <c r="T618" s="170">
        <f>S618*H618</f>
        <v>0</v>
      </c>
      <c r="AR618" s="24" t="s">
        <v>425</v>
      </c>
      <c r="AT618" s="24" t="s">
        <v>452</v>
      </c>
      <c r="AU618" s="24" t="s">
        <v>90</v>
      </c>
      <c r="AY618" s="24" t="s">
        <v>170</v>
      </c>
      <c r="BE618" s="171">
        <f>IF(N618="základní",J618,0)</f>
        <v>23130</v>
      </c>
      <c r="BF618" s="171">
        <f>IF(N618="snížená",J618,0)</f>
        <v>0</v>
      </c>
      <c r="BG618" s="171">
        <f>IF(N618="zákl. přenesená",J618,0)</f>
        <v>0</v>
      </c>
      <c r="BH618" s="171">
        <f>IF(N618="sníž. přenesená",J618,0)</f>
        <v>0</v>
      </c>
      <c r="BI618" s="171">
        <f>IF(N618="nulová",J618,0)</f>
        <v>0</v>
      </c>
      <c r="BJ618" s="24" t="s">
        <v>87</v>
      </c>
      <c r="BK618" s="171">
        <f>ROUND(I618*H618,2)</f>
        <v>23130</v>
      </c>
      <c r="BL618" s="24" t="s">
        <v>230</v>
      </c>
      <c r="BM618" s="24" t="s">
        <v>1714</v>
      </c>
    </row>
    <row r="619" spans="2:65" s="1" customFormat="1" ht="81">
      <c r="B619" s="39"/>
      <c r="D619" s="173" t="s">
        <v>184</v>
      </c>
      <c r="F619" s="180" t="s">
        <v>1715</v>
      </c>
      <c r="L619" s="39"/>
      <c r="M619" s="181"/>
      <c r="N619" s="40"/>
      <c r="O619" s="40"/>
      <c r="P619" s="40"/>
      <c r="Q619" s="40"/>
      <c r="R619" s="40"/>
      <c r="S619" s="40"/>
      <c r="T619" s="68"/>
      <c r="AT619" s="24" t="s">
        <v>184</v>
      </c>
      <c r="AU619" s="24" t="s">
        <v>90</v>
      </c>
    </row>
    <row r="620" spans="2:65" s="12" customFormat="1" ht="13.5">
      <c r="B620" s="172"/>
      <c r="D620" s="173" t="s">
        <v>180</v>
      </c>
      <c r="E620" s="174" t="s">
        <v>5</v>
      </c>
      <c r="F620" s="175" t="s">
        <v>186</v>
      </c>
      <c r="H620" s="176">
        <v>3</v>
      </c>
      <c r="L620" s="172"/>
      <c r="M620" s="177"/>
      <c r="N620" s="178"/>
      <c r="O620" s="178"/>
      <c r="P620" s="178"/>
      <c r="Q620" s="178"/>
      <c r="R620" s="178"/>
      <c r="S620" s="178"/>
      <c r="T620" s="179"/>
      <c r="AT620" s="174" t="s">
        <v>180</v>
      </c>
      <c r="AU620" s="174" t="s">
        <v>90</v>
      </c>
      <c r="AV620" s="12" t="s">
        <v>90</v>
      </c>
      <c r="AW620" s="12" t="s">
        <v>42</v>
      </c>
      <c r="AX620" s="12" t="s">
        <v>87</v>
      </c>
      <c r="AY620" s="174" t="s">
        <v>170</v>
      </c>
    </row>
    <row r="621" spans="2:65" s="1" customFormat="1" ht="25.5" customHeight="1">
      <c r="B621" s="160"/>
      <c r="C621" s="161" t="s">
        <v>1716</v>
      </c>
      <c r="D621" s="161" t="s">
        <v>173</v>
      </c>
      <c r="E621" s="162" t="s">
        <v>1717</v>
      </c>
      <c r="F621" s="163" t="s">
        <v>1718</v>
      </c>
      <c r="G621" s="164" t="s">
        <v>487</v>
      </c>
      <c r="H621" s="165">
        <v>1</v>
      </c>
      <c r="I621" s="166">
        <v>622</v>
      </c>
      <c r="J621" s="166">
        <f>ROUND(I621*H621,2)</f>
        <v>622</v>
      </c>
      <c r="K621" s="163" t="s">
        <v>177</v>
      </c>
      <c r="L621" s="39"/>
      <c r="M621" s="167" t="s">
        <v>5</v>
      </c>
      <c r="N621" s="168" t="s">
        <v>50</v>
      </c>
      <c r="O621" s="169">
        <v>1.764</v>
      </c>
      <c r="P621" s="169">
        <f>O621*H621</f>
        <v>1.764</v>
      </c>
      <c r="Q621" s="169">
        <v>0</v>
      </c>
      <c r="R621" s="169">
        <f>Q621*H621</f>
        <v>0</v>
      </c>
      <c r="S621" s="169">
        <v>0</v>
      </c>
      <c r="T621" s="170">
        <f>S621*H621</f>
        <v>0</v>
      </c>
      <c r="AR621" s="24" t="s">
        <v>230</v>
      </c>
      <c r="AT621" s="24" t="s">
        <v>173</v>
      </c>
      <c r="AU621" s="24" t="s">
        <v>90</v>
      </c>
      <c r="AY621" s="24" t="s">
        <v>170</v>
      </c>
      <c r="BE621" s="171">
        <f>IF(N621="základní",J621,0)</f>
        <v>622</v>
      </c>
      <c r="BF621" s="171">
        <f>IF(N621="snížená",J621,0)</f>
        <v>0</v>
      </c>
      <c r="BG621" s="171">
        <f>IF(N621="zákl. přenesená",J621,0)</f>
        <v>0</v>
      </c>
      <c r="BH621" s="171">
        <f>IF(N621="sníž. přenesená",J621,0)</f>
        <v>0</v>
      </c>
      <c r="BI621" s="171">
        <f>IF(N621="nulová",J621,0)</f>
        <v>0</v>
      </c>
      <c r="BJ621" s="24" t="s">
        <v>87</v>
      </c>
      <c r="BK621" s="171">
        <f>ROUND(I621*H621,2)</f>
        <v>622</v>
      </c>
      <c r="BL621" s="24" t="s">
        <v>230</v>
      </c>
      <c r="BM621" s="24" t="s">
        <v>1719</v>
      </c>
    </row>
    <row r="622" spans="2:65" s="12" customFormat="1" ht="13.5">
      <c r="B622" s="172"/>
      <c r="D622" s="173" t="s">
        <v>180</v>
      </c>
      <c r="E622" s="174" t="s">
        <v>5</v>
      </c>
      <c r="F622" s="175" t="s">
        <v>87</v>
      </c>
      <c r="H622" s="176">
        <v>1</v>
      </c>
      <c r="L622" s="172"/>
      <c r="M622" s="177"/>
      <c r="N622" s="178"/>
      <c r="O622" s="178"/>
      <c r="P622" s="178"/>
      <c r="Q622" s="178"/>
      <c r="R622" s="178"/>
      <c r="S622" s="178"/>
      <c r="T622" s="179"/>
      <c r="AT622" s="174" t="s">
        <v>180</v>
      </c>
      <c r="AU622" s="174" t="s">
        <v>90</v>
      </c>
      <c r="AV622" s="12" t="s">
        <v>90</v>
      </c>
      <c r="AW622" s="12" t="s">
        <v>42</v>
      </c>
      <c r="AX622" s="12" t="s">
        <v>87</v>
      </c>
      <c r="AY622" s="174" t="s">
        <v>170</v>
      </c>
    </row>
    <row r="623" spans="2:65" s="1" customFormat="1" ht="16.5" customHeight="1">
      <c r="B623" s="160"/>
      <c r="C623" s="193" t="s">
        <v>1720</v>
      </c>
      <c r="D623" s="193" t="s">
        <v>452</v>
      </c>
      <c r="E623" s="194" t="s">
        <v>1721</v>
      </c>
      <c r="F623" s="195" t="s">
        <v>1722</v>
      </c>
      <c r="G623" s="196" t="s">
        <v>487</v>
      </c>
      <c r="H623" s="197">
        <v>1</v>
      </c>
      <c r="I623" s="198">
        <v>6660</v>
      </c>
      <c r="J623" s="198">
        <f>ROUND(I623*H623,2)</f>
        <v>6660</v>
      </c>
      <c r="K623" s="195" t="s">
        <v>5</v>
      </c>
      <c r="L623" s="199"/>
      <c r="M623" s="200" t="s">
        <v>5</v>
      </c>
      <c r="N623" s="201" t="s">
        <v>50</v>
      </c>
      <c r="O623" s="169">
        <v>0</v>
      </c>
      <c r="P623" s="169">
        <f>O623*H623</f>
        <v>0</v>
      </c>
      <c r="Q623" s="169">
        <v>0.03</v>
      </c>
      <c r="R623" s="169">
        <f>Q623*H623</f>
        <v>0.03</v>
      </c>
      <c r="S623" s="169">
        <v>0</v>
      </c>
      <c r="T623" s="170">
        <f>S623*H623</f>
        <v>0</v>
      </c>
      <c r="AR623" s="24" t="s">
        <v>425</v>
      </c>
      <c r="AT623" s="24" t="s">
        <v>452</v>
      </c>
      <c r="AU623" s="24" t="s">
        <v>90</v>
      </c>
      <c r="AY623" s="24" t="s">
        <v>170</v>
      </c>
      <c r="BE623" s="171">
        <f>IF(N623="základní",J623,0)</f>
        <v>6660</v>
      </c>
      <c r="BF623" s="171">
        <f>IF(N623="snížená",J623,0)</f>
        <v>0</v>
      </c>
      <c r="BG623" s="171">
        <f>IF(N623="zákl. přenesená",J623,0)</f>
        <v>0</v>
      </c>
      <c r="BH623" s="171">
        <f>IF(N623="sníž. přenesená",J623,0)</f>
        <v>0</v>
      </c>
      <c r="BI623" s="171">
        <f>IF(N623="nulová",J623,0)</f>
        <v>0</v>
      </c>
      <c r="BJ623" s="24" t="s">
        <v>87</v>
      </c>
      <c r="BK623" s="171">
        <f>ROUND(I623*H623,2)</f>
        <v>6660</v>
      </c>
      <c r="BL623" s="24" t="s">
        <v>230</v>
      </c>
      <c r="BM623" s="24" t="s">
        <v>1723</v>
      </c>
    </row>
    <row r="624" spans="2:65" s="1" customFormat="1" ht="81">
      <c r="B624" s="39"/>
      <c r="D624" s="173" t="s">
        <v>184</v>
      </c>
      <c r="F624" s="180" t="s">
        <v>1724</v>
      </c>
      <c r="L624" s="39"/>
      <c r="M624" s="181"/>
      <c r="N624" s="40"/>
      <c r="O624" s="40"/>
      <c r="P624" s="40"/>
      <c r="Q624" s="40"/>
      <c r="R624" s="40"/>
      <c r="S624" s="40"/>
      <c r="T624" s="68"/>
      <c r="AT624" s="24" t="s">
        <v>184</v>
      </c>
      <c r="AU624" s="24" t="s">
        <v>90</v>
      </c>
    </row>
    <row r="625" spans="2:65" s="12" customFormat="1" ht="13.5">
      <c r="B625" s="172"/>
      <c r="D625" s="173" t="s">
        <v>180</v>
      </c>
      <c r="E625" s="174" t="s">
        <v>5</v>
      </c>
      <c r="F625" s="175" t="s">
        <v>87</v>
      </c>
      <c r="H625" s="176">
        <v>1</v>
      </c>
      <c r="L625" s="172"/>
      <c r="M625" s="177"/>
      <c r="N625" s="178"/>
      <c r="O625" s="178"/>
      <c r="P625" s="178"/>
      <c r="Q625" s="178"/>
      <c r="R625" s="178"/>
      <c r="S625" s="178"/>
      <c r="T625" s="179"/>
      <c r="AT625" s="174" t="s">
        <v>180</v>
      </c>
      <c r="AU625" s="174" t="s">
        <v>90</v>
      </c>
      <c r="AV625" s="12" t="s">
        <v>90</v>
      </c>
      <c r="AW625" s="12" t="s">
        <v>42</v>
      </c>
      <c r="AX625" s="12" t="s">
        <v>87</v>
      </c>
      <c r="AY625" s="174" t="s">
        <v>170</v>
      </c>
    </row>
    <row r="626" spans="2:65" s="1" customFormat="1" ht="25.5" customHeight="1">
      <c r="B626" s="160"/>
      <c r="C626" s="161" t="s">
        <v>1725</v>
      </c>
      <c r="D626" s="161" t="s">
        <v>173</v>
      </c>
      <c r="E626" s="162" t="s">
        <v>1726</v>
      </c>
      <c r="F626" s="163" t="s">
        <v>1727</v>
      </c>
      <c r="G626" s="164" t="s">
        <v>487</v>
      </c>
      <c r="H626" s="165">
        <v>1</v>
      </c>
      <c r="I626" s="166">
        <v>672</v>
      </c>
      <c r="J626" s="166">
        <f>ROUND(I626*H626,2)</f>
        <v>672</v>
      </c>
      <c r="K626" s="163" t="s">
        <v>177</v>
      </c>
      <c r="L626" s="39"/>
      <c r="M626" s="167" t="s">
        <v>5</v>
      </c>
      <c r="N626" s="168" t="s">
        <v>50</v>
      </c>
      <c r="O626" s="169">
        <v>1.907</v>
      </c>
      <c r="P626" s="169">
        <f>O626*H626</f>
        <v>1.907</v>
      </c>
      <c r="Q626" s="169">
        <v>0</v>
      </c>
      <c r="R626" s="169">
        <f>Q626*H626</f>
        <v>0</v>
      </c>
      <c r="S626" s="169">
        <v>0</v>
      </c>
      <c r="T626" s="170">
        <f>S626*H626</f>
        <v>0</v>
      </c>
      <c r="AR626" s="24" t="s">
        <v>230</v>
      </c>
      <c r="AT626" s="24" t="s">
        <v>173</v>
      </c>
      <c r="AU626" s="24" t="s">
        <v>90</v>
      </c>
      <c r="AY626" s="24" t="s">
        <v>170</v>
      </c>
      <c r="BE626" s="171">
        <f>IF(N626="základní",J626,0)</f>
        <v>672</v>
      </c>
      <c r="BF626" s="171">
        <f>IF(N626="snížená",J626,0)</f>
        <v>0</v>
      </c>
      <c r="BG626" s="171">
        <f>IF(N626="zákl. přenesená",J626,0)</f>
        <v>0</v>
      </c>
      <c r="BH626" s="171">
        <f>IF(N626="sníž. přenesená",J626,0)</f>
        <v>0</v>
      </c>
      <c r="BI626" s="171">
        <f>IF(N626="nulová",J626,0)</f>
        <v>0</v>
      </c>
      <c r="BJ626" s="24" t="s">
        <v>87</v>
      </c>
      <c r="BK626" s="171">
        <f>ROUND(I626*H626,2)</f>
        <v>672</v>
      </c>
      <c r="BL626" s="24" t="s">
        <v>230</v>
      </c>
      <c r="BM626" s="24" t="s">
        <v>1728</v>
      </c>
    </row>
    <row r="627" spans="2:65" s="12" customFormat="1" ht="13.5">
      <c r="B627" s="172"/>
      <c r="D627" s="173" t="s">
        <v>180</v>
      </c>
      <c r="E627" s="174" t="s">
        <v>5</v>
      </c>
      <c r="F627" s="175" t="s">
        <v>87</v>
      </c>
      <c r="H627" s="176">
        <v>1</v>
      </c>
      <c r="L627" s="172"/>
      <c r="M627" s="177"/>
      <c r="N627" s="178"/>
      <c r="O627" s="178"/>
      <c r="P627" s="178"/>
      <c r="Q627" s="178"/>
      <c r="R627" s="178"/>
      <c r="S627" s="178"/>
      <c r="T627" s="179"/>
      <c r="AT627" s="174" t="s">
        <v>180</v>
      </c>
      <c r="AU627" s="174" t="s">
        <v>90</v>
      </c>
      <c r="AV627" s="12" t="s">
        <v>90</v>
      </c>
      <c r="AW627" s="12" t="s">
        <v>42</v>
      </c>
      <c r="AX627" s="12" t="s">
        <v>87</v>
      </c>
      <c r="AY627" s="174" t="s">
        <v>170</v>
      </c>
    </row>
    <row r="628" spans="2:65" s="1" customFormat="1" ht="16.5" customHeight="1">
      <c r="B628" s="160"/>
      <c r="C628" s="193" t="s">
        <v>1729</v>
      </c>
      <c r="D628" s="193" t="s">
        <v>452</v>
      </c>
      <c r="E628" s="194" t="s">
        <v>1730</v>
      </c>
      <c r="F628" s="195" t="s">
        <v>1731</v>
      </c>
      <c r="G628" s="196" t="s">
        <v>487</v>
      </c>
      <c r="H628" s="197">
        <v>1</v>
      </c>
      <c r="I628" s="198">
        <v>12500</v>
      </c>
      <c r="J628" s="198">
        <f>ROUND(I628*H628,2)</f>
        <v>12500</v>
      </c>
      <c r="K628" s="195" t="s">
        <v>5</v>
      </c>
      <c r="L628" s="199"/>
      <c r="M628" s="200" t="s">
        <v>5</v>
      </c>
      <c r="N628" s="201" t="s">
        <v>50</v>
      </c>
      <c r="O628" s="169">
        <v>0</v>
      </c>
      <c r="P628" s="169">
        <f>O628*H628</f>
        <v>0</v>
      </c>
      <c r="Q628" s="169">
        <v>7.9000000000000001E-2</v>
      </c>
      <c r="R628" s="169">
        <f>Q628*H628</f>
        <v>7.9000000000000001E-2</v>
      </c>
      <c r="S628" s="169">
        <v>0</v>
      </c>
      <c r="T628" s="170">
        <f>S628*H628</f>
        <v>0</v>
      </c>
      <c r="AR628" s="24" t="s">
        <v>425</v>
      </c>
      <c r="AT628" s="24" t="s">
        <v>452</v>
      </c>
      <c r="AU628" s="24" t="s">
        <v>90</v>
      </c>
      <c r="AY628" s="24" t="s">
        <v>170</v>
      </c>
      <c r="BE628" s="171">
        <f>IF(N628="základní",J628,0)</f>
        <v>12500</v>
      </c>
      <c r="BF628" s="171">
        <f>IF(N628="snížená",J628,0)</f>
        <v>0</v>
      </c>
      <c r="BG628" s="171">
        <f>IF(N628="zákl. přenesená",J628,0)</f>
        <v>0</v>
      </c>
      <c r="BH628" s="171">
        <f>IF(N628="sníž. přenesená",J628,0)</f>
        <v>0</v>
      </c>
      <c r="BI628" s="171">
        <f>IF(N628="nulová",J628,0)</f>
        <v>0</v>
      </c>
      <c r="BJ628" s="24" t="s">
        <v>87</v>
      </c>
      <c r="BK628" s="171">
        <f>ROUND(I628*H628,2)</f>
        <v>12500</v>
      </c>
      <c r="BL628" s="24" t="s">
        <v>230</v>
      </c>
      <c r="BM628" s="24" t="s">
        <v>1732</v>
      </c>
    </row>
    <row r="629" spans="2:65" s="1" customFormat="1" ht="108">
      <c r="B629" s="39"/>
      <c r="D629" s="173" t="s">
        <v>184</v>
      </c>
      <c r="F629" s="180" t="s">
        <v>1733</v>
      </c>
      <c r="L629" s="39"/>
      <c r="M629" s="181"/>
      <c r="N629" s="40"/>
      <c r="O629" s="40"/>
      <c r="P629" s="40"/>
      <c r="Q629" s="40"/>
      <c r="R629" s="40"/>
      <c r="S629" s="40"/>
      <c r="T629" s="68"/>
      <c r="AT629" s="24" t="s">
        <v>184</v>
      </c>
      <c r="AU629" s="24" t="s">
        <v>90</v>
      </c>
    </row>
    <row r="630" spans="2:65" s="12" customFormat="1" ht="13.5">
      <c r="B630" s="172"/>
      <c r="D630" s="173" t="s">
        <v>180</v>
      </c>
      <c r="E630" s="174" t="s">
        <v>5</v>
      </c>
      <c r="F630" s="175" t="s">
        <v>87</v>
      </c>
      <c r="H630" s="176">
        <v>1</v>
      </c>
      <c r="L630" s="172"/>
      <c r="M630" s="177"/>
      <c r="N630" s="178"/>
      <c r="O630" s="178"/>
      <c r="P630" s="178"/>
      <c r="Q630" s="178"/>
      <c r="R630" s="178"/>
      <c r="S630" s="178"/>
      <c r="T630" s="179"/>
      <c r="AT630" s="174" t="s">
        <v>180</v>
      </c>
      <c r="AU630" s="174" t="s">
        <v>90</v>
      </c>
      <c r="AV630" s="12" t="s">
        <v>90</v>
      </c>
      <c r="AW630" s="12" t="s">
        <v>42</v>
      </c>
      <c r="AX630" s="12" t="s">
        <v>87</v>
      </c>
      <c r="AY630" s="174" t="s">
        <v>170</v>
      </c>
    </row>
    <row r="631" spans="2:65" s="1" customFormat="1" ht="25.5" customHeight="1">
      <c r="B631" s="160"/>
      <c r="C631" s="161" t="s">
        <v>1734</v>
      </c>
      <c r="D631" s="161" t="s">
        <v>173</v>
      </c>
      <c r="E631" s="162" t="s">
        <v>1735</v>
      </c>
      <c r="F631" s="163" t="s">
        <v>1736</v>
      </c>
      <c r="G631" s="164" t="s">
        <v>487</v>
      </c>
      <c r="H631" s="165">
        <v>1</v>
      </c>
      <c r="I631" s="166">
        <v>1280</v>
      </c>
      <c r="J631" s="166">
        <f>ROUND(I631*H631,2)</f>
        <v>1280</v>
      </c>
      <c r="K631" s="163" t="s">
        <v>177</v>
      </c>
      <c r="L631" s="39"/>
      <c r="M631" s="167" t="s">
        <v>5</v>
      </c>
      <c r="N631" s="168" t="s">
        <v>50</v>
      </c>
      <c r="O631" s="169">
        <v>3.5339999999999998</v>
      </c>
      <c r="P631" s="169">
        <f>O631*H631</f>
        <v>3.5339999999999998</v>
      </c>
      <c r="Q631" s="169">
        <v>4.6999999999999999E-4</v>
      </c>
      <c r="R631" s="169">
        <f>Q631*H631</f>
        <v>4.6999999999999999E-4</v>
      </c>
      <c r="S631" s="169">
        <v>0</v>
      </c>
      <c r="T631" s="170">
        <f>S631*H631</f>
        <v>0</v>
      </c>
      <c r="AR631" s="24" t="s">
        <v>230</v>
      </c>
      <c r="AT631" s="24" t="s">
        <v>173</v>
      </c>
      <c r="AU631" s="24" t="s">
        <v>90</v>
      </c>
      <c r="AY631" s="24" t="s">
        <v>170</v>
      </c>
      <c r="BE631" s="171">
        <f>IF(N631="základní",J631,0)</f>
        <v>1280</v>
      </c>
      <c r="BF631" s="171">
        <f>IF(N631="snížená",J631,0)</f>
        <v>0</v>
      </c>
      <c r="BG631" s="171">
        <f>IF(N631="zákl. přenesená",J631,0)</f>
        <v>0</v>
      </c>
      <c r="BH631" s="171">
        <f>IF(N631="sníž. přenesená",J631,0)</f>
        <v>0</v>
      </c>
      <c r="BI631" s="171">
        <f>IF(N631="nulová",J631,0)</f>
        <v>0</v>
      </c>
      <c r="BJ631" s="24" t="s">
        <v>87</v>
      </c>
      <c r="BK631" s="171">
        <f>ROUND(I631*H631,2)</f>
        <v>1280</v>
      </c>
      <c r="BL631" s="24" t="s">
        <v>230</v>
      </c>
      <c r="BM631" s="24" t="s">
        <v>1737</v>
      </c>
    </row>
    <row r="632" spans="2:65" s="12" customFormat="1" ht="13.5">
      <c r="B632" s="172"/>
      <c r="D632" s="173" t="s">
        <v>180</v>
      </c>
      <c r="E632" s="174" t="s">
        <v>5</v>
      </c>
      <c r="F632" s="175" t="s">
        <v>87</v>
      </c>
      <c r="H632" s="176">
        <v>1</v>
      </c>
      <c r="L632" s="172"/>
      <c r="M632" s="177"/>
      <c r="N632" s="178"/>
      <c r="O632" s="178"/>
      <c r="P632" s="178"/>
      <c r="Q632" s="178"/>
      <c r="R632" s="178"/>
      <c r="S632" s="178"/>
      <c r="T632" s="179"/>
      <c r="AT632" s="174" t="s">
        <v>180</v>
      </c>
      <c r="AU632" s="174" t="s">
        <v>90</v>
      </c>
      <c r="AV632" s="12" t="s">
        <v>90</v>
      </c>
      <c r="AW632" s="12" t="s">
        <v>42</v>
      </c>
      <c r="AX632" s="12" t="s">
        <v>87</v>
      </c>
      <c r="AY632" s="174" t="s">
        <v>170</v>
      </c>
    </row>
    <row r="633" spans="2:65" s="1" customFormat="1" ht="25.5" customHeight="1">
      <c r="B633" s="160"/>
      <c r="C633" s="161" t="s">
        <v>1738</v>
      </c>
      <c r="D633" s="161" t="s">
        <v>173</v>
      </c>
      <c r="E633" s="162" t="s">
        <v>1739</v>
      </c>
      <c r="F633" s="163" t="s">
        <v>1740</v>
      </c>
      <c r="G633" s="164" t="s">
        <v>487</v>
      </c>
      <c r="H633" s="165">
        <v>1</v>
      </c>
      <c r="I633" s="166">
        <v>1480</v>
      </c>
      <c r="J633" s="166">
        <f>ROUND(I633*H633,2)</f>
        <v>1480</v>
      </c>
      <c r="K633" s="163" t="s">
        <v>177</v>
      </c>
      <c r="L633" s="39"/>
      <c r="M633" s="167" t="s">
        <v>5</v>
      </c>
      <c r="N633" s="168" t="s">
        <v>50</v>
      </c>
      <c r="O633" s="169">
        <v>4.1230000000000002</v>
      </c>
      <c r="P633" s="169">
        <f>O633*H633</f>
        <v>4.1230000000000002</v>
      </c>
      <c r="Q633" s="169">
        <v>4.6999999999999999E-4</v>
      </c>
      <c r="R633" s="169">
        <f>Q633*H633</f>
        <v>4.6999999999999999E-4</v>
      </c>
      <c r="S633" s="169">
        <v>0</v>
      </c>
      <c r="T633" s="170">
        <f>S633*H633</f>
        <v>0</v>
      </c>
      <c r="AR633" s="24" t="s">
        <v>230</v>
      </c>
      <c r="AT633" s="24" t="s">
        <v>173</v>
      </c>
      <c r="AU633" s="24" t="s">
        <v>90</v>
      </c>
      <c r="AY633" s="24" t="s">
        <v>170</v>
      </c>
      <c r="BE633" s="171">
        <f>IF(N633="základní",J633,0)</f>
        <v>1480</v>
      </c>
      <c r="BF633" s="171">
        <f>IF(N633="snížená",J633,0)</f>
        <v>0</v>
      </c>
      <c r="BG633" s="171">
        <f>IF(N633="zákl. přenesená",J633,0)</f>
        <v>0</v>
      </c>
      <c r="BH633" s="171">
        <f>IF(N633="sníž. přenesená",J633,0)</f>
        <v>0</v>
      </c>
      <c r="BI633" s="171">
        <f>IF(N633="nulová",J633,0)</f>
        <v>0</v>
      </c>
      <c r="BJ633" s="24" t="s">
        <v>87</v>
      </c>
      <c r="BK633" s="171">
        <f>ROUND(I633*H633,2)</f>
        <v>1480</v>
      </c>
      <c r="BL633" s="24" t="s">
        <v>230</v>
      </c>
      <c r="BM633" s="24" t="s">
        <v>1741</v>
      </c>
    </row>
    <row r="634" spans="2:65" s="12" customFormat="1" ht="13.5">
      <c r="B634" s="172"/>
      <c r="D634" s="173" t="s">
        <v>180</v>
      </c>
      <c r="E634" s="174" t="s">
        <v>5</v>
      </c>
      <c r="F634" s="175" t="s">
        <v>87</v>
      </c>
      <c r="H634" s="176">
        <v>1</v>
      </c>
      <c r="L634" s="172"/>
      <c r="M634" s="177"/>
      <c r="N634" s="178"/>
      <c r="O634" s="178"/>
      <c r="P634" s="178"/>
      <c r="Q634" s="178"/>
      <c r="R634" s="178"/>
      <c r="S634" s="178"/>
      <c r="T634" s="179"/>
      <c r="AT634" s="174" t="s">
        <v>180</v>
      </c>
      <c r="AU634" s="174" t="s">
        <v>90</v>
      </c>
      <c r="AV634" s="12" t="s">
        <v>90</v>
      </c>
      <c r="AW634" s="12" t="s">
        <v>42</v>
      </c>
      <c r="AX634" s="12" t="s">
        <v>87</v>
      </c>
      <c r="AY634" s="174" t="s">
        <v>170</v>
      </c>
    </row>
    <row r="635" spans="2:65" s="1" customFormat="1" ht="25.5" customHeight="1">
      <c r="B635" s="160"/>
      <c r="C635" s="161" t="s">
        <v>1742</v>
      </c>
      <c r="D635" s="161" t="s">
        <v>173</v>
      </c>
      <c r="E635" s="162" t="s">
        <v>1743</v>
      </c>
      <c r="F635" s="163" t="s">
        <v>1744</v>
      </c>
      <c r="G635" s="164" t="s">
        <v>487</v>
      </c>
      <c r="H635" s="165">
        <v>1</v>
      </c>
      <c r="I635" s="166">
        <v>122</v>
      </c>
      <c r="J635" s="166">
        <f>ROUND(I635*H635,2)</f>
        <v>122</v>
      </c>
      <c r="K635" s="163" t="s">
        <v>177</v>
      </c>
      <c r="L635" s="39"/>
      <c r="M635" s="167" t="s">
        <v>5</v>
      </c>
      <c r="N635" s="168" t="s">
        <v>50</v>
      </c>
      <c r="O635" s="169">
        <v>0.34499999999999997</v>
      </c>
      <c r="P635" s="169">
        <f>O635*H635</f>
        <v>0.34499999999999997</v>
      </c>
      <c r="Q635" s="169">
        <v>0</v>
      </c>
      <c r="R635" s="169">
        <f>Q635*H635</f>
        <v>0</v>
      </c>
      <c r="S635" s="169">
        <v>0</v>
      </c>
      <c r="T635" s="170">
        <f>S635*H635</f>
        <v>0</v>
      </c>
      <c r="AR635" s="24" t="s">
        <v>230</v>
      </c>
      <c r="AT635" s="24" t="s">
        <v>173</v>
      </c>
      <c r="AU635" s="24" t="s">
        <v>90</v>
      </c>
      <c r="AY635" s="24" t="s">
        <v>170</v>
      </c>
      <c r="BE635" s="171">
        <f>IF(N635="základní",J635,0)</f>
        <v>122</v>
      </c>
      <c r="BF635" s="171">
        <f>IF(N635="snížená",J635,0)</f>
        <v>0</v>
      </c>
      <c r="BG635" s="171">
        <f>IF(N635="zákl. přenesená",J635,0)</f>
        <v>0</v>
      </c>
      <c r="BH635" s="171">
        <f>IF(N635="sníž. přenesená",J635,0)</f>
        <v>0</v>
      </c>
      <c r="BI635" s="171">
        <f>IF(N635="nulová",J635,0)</f>
        <v>0</v>
      </c>
      <c r="BJ635" s="24" t="s">
        <v>87</v>
      </c>
      <c r="BK635" s="171">
        <f>ROUND(I635*H635,2)</f>
        <v>122</v>
      </c>
      <c r="BL635" s="24" t="s">
        <v>230</v>
      </c>
      <c r="BM635" s="24" t="s">
        <v>1745</v>
      </c>
    </row>
    <row r="636" spans="2:65" s="12" customFormat="1" ht="13.5">
      <c r="B636" s="172"/>
      <c r="D636" s="173" t="s">
        <v>180</v>
      </c>
      <c r="E636" s="174" t="s">
        <v>5</v>
      </c>
      <c r="F636" s="175" t="s">
        <v>87</v>
      </c>
      <c r="H636" s="176">
        <v>1</v>
      </c>
      <c r="L636" s="172"/>
      <c r="M636" s="177"/>
      <c r="N636" s="178"/>
      <c r="O636" s="178"/>
      <c r="P636" s="178"/>
      <c r="Q636" s="178"/>
      <c r="R636" s="178"/>
      <c r="S636" s="178"/>
      <c r="T636" s="179"/>
      <c r="AT636" s="174" t="s">
        <v>180</v>
      </c>
      <c r="AU636" s="174" t="s">
        <v>90</v>
      </c>
      <c r="AV636" s="12" t="s">
        <v>90</v>
      </c>
      <c r="AW636" s="12" t="s">
        <v>42</v>
      </c>
      <c r="AX636" s="12" t="s">
        <v>87</v>
      </c>
      <c r="AY636" s="174" t="s">
        <v>170</v>
      </c>
    </row>
    <row r="637" spans="2:65" s="1" customFormat="1" ht="16.5" customHeight="1">
      <c r="B637" s="160"/>
      <c r="C637" s="193" t="s">
        <v>1746</v>
      </c>
      <c r="D637" s="193" t="s">
        <v>452</v>
      </c>
      <c r="E637" s="194" t="s">
        <v>1747</v>
      </c>
      <c r="F637" s="195" t="s">
        <v>1748</v>
      </c>
      <c r="G637" s="196" t="s">
        <v>282</v>
      </c>
      <c r="H637" s="197">
        <v>0.75</v>
      </c>
      <c r="I637" s="198">
        <v>514</v>
      </c>
      <c r="J637" s="198">
        <f>ROUND(I637*H637,2)</f>
        <v>385.5</v>
      </c>
      <c r="K637" s="195" t="s">
        <v>177</v>
      </c>
      <c r="L637" s="199"/>
      <c r="M637" s="200" t="s">
        <v>5</v>
      </c>
      <c r="N637" s="201" t="s">
        <v>50</v>
      </c>
      <c r="O637" s="169">
        <v>0</v>
      </c>
      <c r="P637" s="169">
        <f>O637*H637</f>
        <v>0</v>
      </c>
      <c r="Q637" s="169">
        <v>1.8E-3</v>
      </c>
      <c r="R637" s="169">
        <f>Q637*H637</f>
        <v>1.3500000000000001E-3</v>
      </c>
      <c r="S637" s="169">
        <v>0</v>
      </c>
      <c r="T637" s="170">
        <f>S637*H637</f>
        <v>0</v>
      </c>
      <c r="AR637" s="24" t="s">
        <v>425</v>
      </c>
      <c r="AT637" s="24" t="s">
        <v>452</v>
      </c>
      <c r="AU637" s="24" t="s">
        <v>90</v>
      </c>
      <c r="AY637" s="24" t="s">
        <v>170</v>
      </c>
      <c r="BE637" s="171">
        <f>IF(N637="základní",J637,0)</f>
        <v>385.5</v>
      </c>
      <c r="BF637" s="171">
        <f>IF(N637="snížená",J637,0)</f>
        <v>0</v>
      </c>
      <c r="BG637" s="171">
        <f>IF(N637="zákl. přenesená",J637,0)</f>
        <v>0</v>
      </c>
      <c r="BH637" s="171">
        <f>IF(N637="sníž. přenesená",J637,0)</f>
        <v>0</v>
      </c>
      <c r="BI637" s="171">
        <f>IF(N637="nulová",J637,0)</f>
        <v>0</v>
      </c>
      <c r="BJ637" s="24" t="s">
        <v>87</v>
      </c>
      <c r="BK637" s="171">
        <f>ROUND(I637*H637,2)</f>
        <v>385.5</v>
      </c>
      <c r="BL637" s="24" t="s">
        <v>230</v>
      </c>
      <c r="BM637" s="24" t="s">
        <v>1749</v>
      </c>
    </row>
    <row r="638" spans="2:65" s="12" customFormat="1" ht="13.5">
      <c r="B638" s="172"/>
      <c r="D638" s="173" t="s">
        <v>180</v>
      </c>
      <c r="E638" s="174" t="s">
        <v>5</v>
      </c>
      <c r="F638" s="175" t="s">
        <v>1750</v>
      </c>
      <c r="H638" s="176">
        <v>0.75</v>
      </c>
      <c r="L638" s="172"/>
      <c r="M638" s="177"/>
      <c r="N638" s="178"/>
      <c r="O638" s="178"/>
      <c r="P638" s="178"/>
      <c r="Q638" s="178"/>
      <c r="R638" s="178"/>
      <c r="S638" s="178"/>
      <c r="T638" s="179"/>
      <c r="AT638" s="174" t="s">
        <v>180</v>
      </c>
      <c r="AU638" s="174" t="s">
        <v>90</v>
      </c>
      <c r="AV638" s="12" t="s">
        <v>90</v>
      </c>
      <c r="AW638" s="12" t="s">
        <v>42</v>
      </c>
      <c r="AX638" s="12" t="s">
        <v>87</v>
      </c>
      <c r="AY638" s="174" t="s">
        <v>170</v>
      </c>
    </row>
    <row r="639" spans="2:65" s="1" customFormat="1" ht="16.5" customHeight="1">
      <c r="B639" s="160"/>
      <c r="C639" s="193" t="s">
        <v>1751</v>
      </c>
      <c r="D639" s="193" t="s">
        <v>452</v>
      </c>
      <c r="E639" s="194" t="s">
        <v>1752</v>
      </c>
      <c r="F639" s="195" t="s">
        <v>1753</v>
      </c>
      <c r="G639" s="196" t="s">
        <v>1754</v>
      </c>
      <c r="H639" s="197">
        <v>1</v>
      </c>
      <c r="I639" s="198">
        <v>51.5</v>
      </c>
      <c r="J639" s="198">
        <f>ROUND(I639*H639,2)</f>
        <v>51.5</v>
      </c>
      <c r="K639" s="195" t="s">
        <v>177</v>
      </c>
      <c r="L639" s="199"/>
      <c r="M639" s="200" t="s">
        <v>5</v>
      </c>
      <c r="N639" s="201" t="s">
        <v>50</v>
      </c>
      <c r="O639" s="169">
        <v>0</v>
      </c>
      <c r="P639" s="169">
        <f>O639*H639</f>
        <v>0</v>
      </c>
      <c r="Q639" s="169">
        <v>2.0000000000000001E-4</v>
      </c>
      <c r="R639" s="169">
        <f>Q639*H639</f>
        <v>2.0000000000000001E-4</v>
      </c>
      <c r="S639" s="169">
        <v>0</v>
      </c>
      <c r="T639" s="170">
        <f>S639*H639</f>
        <v>0</v>
      </c>
      <c r="AR639" s="24" t="s">
        <v>425</v>
      </c>
      <c r="AT639" s="24" t="s">
        <v>452</v>
      </c>
      <c r="AU639" s="24" t="s">
        <v>90</v>
      </c>
      <c r="AY639" s="24" t="s">
        <v>170</v>
      </c>
      <c r="BE639" s="171">
        <f>IF(N639="základní",J639,0)</f>
        <v>51.5</v>
      </c>
      <c r="BF639" s="171">
        <f>IF(N639="snížená",J639,0)</f>
        <v>0</v>
      </c>
      <c r="BG639" s="171">
        <f>IF(N639="zákl. přenesená",J639,0)</f>
        <v>0</v>
      </c>
      <c r="BH639" s="171">
        <f>IF(N639="sníž. přenesená",J639,0)</f>
        <v>0</v>
      </c>
      <c r="BI639" s="171">
        <f>IF(N639="nulová",J639,0)</f>
        <v>0</v>
      </c>
      <c r="BJ639" s="24" t="s">
        <v>87</v>
      </c>
      <c r="BK639" s="171">
        <f>ROUND(I639*H639,2)</f>
        <v>51.5</v>
      </c>
      <c r="BL639" s="24" t="s">
        <v>230</v>
      </c>
      <c r="BM639" s="24" t="s">
        <v>1755</v>
      </c>
    </row>
    <row r="640" spans="2:65" s="12" customFormat="1" ht="13.5">
      <c r="B640" s="172"/>
      <c r="D640" s="173" t="s">
        <v>180</v>
      </c>
      <c r="E640" s="174" t="s">
        <v>5</v>
      </c>
      <c r="F640" s="175" t="s">
        <v>87</v>
      </c>
      <c r="H640" s="176">
        <v>1</v>
      </c>
      <c r="L640" s="172"/>
      <c r="M640" s="177"/>
      <c r="N640" s="178"/>
      <c r="O640" s="178"/>
      <c r="P640" s="178"/>
      <c r="Q640" s="178"/>
      <c r="R640" s="178"/>
      <c r="S640" s="178"/>
      <c r="T640" s="179"/>
      <c r="AT640" s="174" t="s">
        <v>180</v>
      </c>
      <c r="AU640" s="174" t="s">
        <v>90</v>
      </c>
      <c r="AV640" s="12" t="s">
        <v>90</v>
      </c>
      <c r="AW640" s="12" t="s">
        <v>42</v>
      </c>
      <c r="AX640" s="12" t="s">
        <v>87</v>
      </c>
      <c r="AY640" s="174" t="s">
        <v>170</v>
      </c>
    </row>
    <row r="641" spans="2:65" s="1" customFormat="1" ht="38.25" customHeight="1">
      <c r="B641" s="160"/>
      <c r="C641" s="161" t="s">
        <v>1756</v>
      </c>
      <c r="D641" s="161" t="s">
        <v>173</v>
      </c>
      <c r="E641" s="162" t="s">
        <v>1757</v>
      </c>
      <c r="F641" s="163" t="s">
        <v>1758</v>
      </c>
      <c r="G641" s="164" t="s">
        <v>422</v>
      </c>
      <c r="H641" s="165">
        <v>0.39400000000000002</v>
      </c>
      <c r="I641" s="166">
        <v>709</v>
      </c>
      <c r="J641" s="166">
        <f>ROUND(I641*H641,2)</f>
        <v>279.35000000000002</v>
      </c>
      <c r="K641" s="163" t="s">
        <v>177</v>
      </c>
      <c r="L641" s="39"/>
      <c r="M641" s="167" t="s">
        <v>5</v>
      </c>
      <c r="N641" s="168" t="s">
        <v>50</v>
      </c>
      <c r="O641" s="169">
        <v>2.2549999999999999</v>
      </c>
      <c r="P641" s="169">
        <f>O641*H641</f>
        <v>0.88846999999999998</v>
      </c>
      <c r="Q641" s="169">
        <v>0</v>
      </c>
      <c r="R641" s="169">
        <f>Q641*H641</f>
        <v>0</v>
      </c>
      <c r="S641" s="169">
        <v>0</v>
      </c>
      <c r="T641" s="170">
        <f>S641*H641</f>
        <v>0</v>
      </c>
      <c r="AR641" s="24" t="s">
        <v>230</v>
      </c>
      <c r="AT641" s="24" t="s">
        <v>173</v>
      </c>
      <c r="AU641" s="24" t="s">
        <v>90</v>
      </c>
      <c r="AY641" s="24" t="s">
        <v>170</v>
      </c>
      <c r="BE641" s="171">
        <f>IF(N641="základní",J641,0)</f>
        <v>279.35000000000002</v>
      </c>
      <c r="BF641" s="171">
        <f>IF(N641="snížená",J641,0)</f>
        <v>0</v>
      </c>
      <c r="BG641" s="171">
        <f>IF(N641="zákl. přenesená",J641,0)</f>
        <v>0</v>
      </c>
      <c r="BH641" s="171">
        <f>IF(N641="sníž. přenesená",J641,0)</f>
        <v>0</v>
      </c>
      <c r="BI641" s="171">
        <f>IF(N641="nulová",J641,0)</f>
        <v>0</v>
      </c>
      <c r="BJ641" s="24" t="s">
        <v>87</v>
      </c>
      <c r="BK641" s="171">
        <f>ROUND(I641*H641,2)</f>
        <v>279.35000000000002</v>
      </c>
      <c r="BL641" s="24" t="s">
        <v>230</v>
      </c>
      <c r="BM641" s="24" t="s">
        <v>1759</v>
      </c>
    </row>
    <row r="642" spans="2:65" s="11" customFormat="1" ht="29.85" customHeight="1">
      <c r="B642" s="148"/>
      <c r="D642" s="149" t="s">
        <v>78</v>
      </c>
      <c r="E642" s="158" t="s">
        <v>1760</v>
      </c>
      <c r="F642" s="158" t="s">
        <v>1761</v>
      </c>
      <c r="J642" s="159">
        <f>BK642</f>
        <v>99430.05</v>
      </c>
      <c r="L642" s="148"/>
      <c r="M642" s="152"/>
      <c r="N642" s="153"/>
      <c r="O642" s="153"/>
      <c r="P642" s="154">
        <f>SUM(P643:P661)</f>
        <v>2.5983870000000002</v>
      </c>
      <c r="Q642" s="153"/>
      <c r="R642" s="154">
        <f>SUM(R643:R661)</f>
        <v>0.78049999999999997</v>
      </c>
      <c r="S642" s="153"/>
      <c r="T642" s="155">
        <f>SUM(T643:T661)</f>
        <v>0</v>
      </c>
      <c r="AR642" s="149" t="s">
        <v>90</v>
      </c>
      <c r="AT642" s="156" t="s">
        <v>78</v>
      </c>
      <c r="AU642" s="156" t="s">
        <v>87</v>
      </c>
      <c r="AY642" s="149" t="s">
        <v>170</v>
      </c>
      <c r="BK642" s="157">
        <f>SUM(BK643:BK661)</f>
        <v>99430.05</v>
      </c>
    </row>
    <row r="643" spans="2:65" s="1" customFormat="1" ht="16.5" customHeight="1">
      <c r="B643" s="160"/>
      <c r="C643" s="161" t="s">
        <v>1762</v>
      </c>
      <c r="D643" s="161" t="s">
        <v>173</v>
      </c>
      <c r="E643" s="162" t="s">
        <v>1763</v>
      </c>
      <c r="F643" s="163" t="s">
        <v>1764</v>
      </c>
      <c r="G643" s="164" t="s">
        <v>487</v>
      </c>
      <c r="H643" s="165">
        <v>1</v>
      </c>
      <c r="I643" s="166">
        <v>4229</v>
      </c>
      <c r="J643" s="166">
        <f>ROUND(I643*H643,2)</f>
        <v>4229</v>
      </c>
      <c r="K643" s="163" t="s">
        <v>5</v>
      </c>
      <c r="L643" s="39"/>
      <c r="M643" s="167" t="s">
        <v>5</v>
      </c>
      <c r="N643" s="168" t="s">
        <v>50</v>
      </c>
      <c r="O643" s="169">
        <v>0</v>
      </c>
      <c r="P643" s="169">
        <f>O643*H643</f>
        <v>0</v>
      </c>
      <c r="Q643" s="169">
        <v>4.4999999999999998E-2</v>
      </c>
      <c r="R643" s="169">
        <f>Q643*H643</f>
        <v>4.4999999999999998E-2</v>
      </c>
      <c r="S643" s="169">
        <v>0</v>
      </c>
      <c r="T643" s="170">
        <f>S643*H643</f>
        <v>0</v>
      </c>
      <c r="AR643" s="24" t="s">
        <v>230</v>
      </c>
      <c r="AT643" s="24" t="s">
        <v>173</v>
      </c>
      <c r="AU643" s="24" t="s">
        <v>90</v>
      </c>
      <c r="AY643" s="24" t="s">
        <v>170</v>
      </c>
      <c r="BE643" s="171">
        <f>IF(N643="základní",J643,0)</f>
        <v>4229</v>
      </c>
      <c r="BF643" s="171">
        <f>IF(N643="snížená",J643,0)</f>
        <v>0</v>
      </c>
      <c r="BG643" s="171">
        <f>IF(N643="zákl. přenesená",J643,0)</f>
        <v>0</v>
      </c>
      <c r="BH643" s="171">
        <f>IF(N643="sníž. přenesená",J643,0)</f>
        <v>0</v>
      </c>
      <c r="BI643" s="171">
        <f>IF(N643="nulová",J643,0)</f>
        <v>0</v>
      </c>
      <c r="BJ643" s="24" t="s">
        <v>87</v>
      </c>
      <c r="BK643" s="171">
        <f>ROUND(I643*H643,2)</f>
        <v>4229</v>
      </c>
      <c r="BL643" s="24" t="s">
        <v>230</v>
      </c>
      <c r="BM643" s="24" t="s">
        <v>1765</v>
      </c>
    </row>
    <row r="644" spans="2:65" s="1" customFormat="1" ht="27">
      <c r="B644" s="39"/>
      <c r="D644" s="173" t="s">
        <v>184</v>
      </c>
      <c r="F644" s="180" t="s">
        <v>1766</v>
      </c>
      <c r="L644" s="39"/>
      <c r="M644" s="181"/>
      <c r="N644" s="40"/>
      <c r="O644" s="40"/>
      <c r="P644" s="40"/>
      <c r="Q644" s="40"/>
      <c r="R644" s="40"/>
      <c r="S644" s="40"/>
      <c r="T644" s="68"/>
      <c r="AT644" s="24" t="s">
        <v>184</v>
      </c>
      <c r="AU644" s="24" t="s">
        <v>90</v>
      </c>
    </row>
    <row r="645" spans="2:65" s="12" customFormat="1" ht="13.5">
      <c r="B645" s="172"/>
      <c r="D645" s="173" t="s">
        <v>180</v>
      </c>
      <c r="E645" s="174" t="s">
        <v>5</v>
      </c>
      <c r="F645" s="175" t="s">
        <v>87</v>
      </c>
      <c r="H645" s="176">
        <v>1</v>
      </c>
      <c r="L645" s="172"/>
      <c r="M645" s="177"/>
      <c r="N645" s="178"/>
      <c r="O645" s="178"/>
      <c r="P645" s="178"/>
      <c r="Q645" s="178"/>
      <c r="R645" s="178"/>
      <c r="S645" s="178"/>
      <c r="T645" s="179"/>
      <c r="AT645" s="174" t="s">
        <v>180</v>
      </c>
      <c r="AU645" s="174" t="s">
        <v>90</v>
      </c>
      <c r="AV645" s="12" t="s">
        <v>90</v>
      </c>
      <c r="AW645" s="12" t="s">
        <v>42</v>
      </c>
      <c r="AX645" s="12" t="s">
        <v>87</v>
      </c>
      <c r="AY645" s="174" t="s">
        <v>170</v>
      </c>
    </row>
    <row r="646" spans="2:65" s="1" customFormat="1" ht="16.5" customHeight="1">
      <c r="B646" s="160"/>
      <c r="C646" s="161" t="s">
        <v>1767</v>
      </c>
      <c r="D646" s="161" t="s">
        <v>173</v>
      </c>
      <c r="E646" s="162" t="s">
        <v>1768</v>
      </c>
      <c r="F646" s="163" t="s">
        <v>1769</v>
      </c>
      <c r="G646" s="164" t="s">
        <v>487</v>
      </c>
      <c r="H646" s="165">
        <v>1</v>
      </c>
      <c r="I646" s="166">
        <v>14373</v>
      </c>
      <c r="J646" s="166">
        <f>ROUND(I646*H646,2)</f>
        <v>14373</v>
      </c>
      <c r="K646" s="163" t="s">
        <v>5</v>
      </c>
      <c r="L646" s="39"/>
      <c r="M646" s="167" t="s">
        <v>5</v>
      </c>
      <c r="N646" s="168" t="s">
        <v>50</v>
      </c>
      <c r="O646" s="169">
        <v>0</v>
      </c>
      <c r="P646" s="169">
        <f>O646*H646</f>
        <v>0</v>
      </c>
      <c r="Q646" s="169">
        <v>6.6000000000000003E-2</v>
      </c>
      <c r="R646" s="169">
        <f>Q646*H646</f>
        <v>6.6000000000000003E-2</v>
      </c>
      <c r="S646" s="169">
        <v>0</v>
      </c>
      <c r="T646" s="170">
        <f>S646*H646</f>
        <v>0</v>
      </c>
      <c r="AR646" s="24" t="s">
        <v>230</v>
      </c>
      <c r="AT646" s="24" t="s">
        <v>173</v>
      </c>
      <c r="AU646" s="24" t="s">
        <v>90</v>
      </c>
      <c r="AY646" s="24" t="s">
        <v>170</v>
      </c>
      <c r="BE646" s="171">
        <f>IF(N646="základní",J646,0)</f>
        <v>14373</v>
      </c>
      <c r="BF646" s="171">
        <f>IF(N646="snížená",J646,0)</f>
        <v>0</v>
      </c>
      <c r="BG646" s="171">
        <f>IF(N646="zákl. přenesená",J646,0)</f>
        <v>0</v>
      </c>
      <c r="BH646" s="171">
        <f>IF(N646="sníž. přenesená",J646,0)</f>
        <v>0</v>
      </c>
      <c r="BI646" s="171">
        <f>IF(N646="nulová",J646,0)</f>
        <v>0</v>
      </c>
      <c r="BJ646" s="24" t="s">
        <v>87</v>
      </c>
      <c r="BK646" s="171">
        <f>ROUND(I646*H646,2)</f>
        <v>14373</v>
      </c>
      <c r="BL646" s="24" t="s">
        <v>230</v>
      </c>
      <c r="BM646" s="24" t="s">
        <v>1770</v>
      </c>
    </row>
    <row r="647" spans="2:65" s="1" customFormat="1" ht="27">
      <c r="B647" s="39"/>
      <c r="D647" s="173" t="s">
        <v>184</v>
      </c>
      <c r="F647" s="180" t="s">
        <v>1771</v>
      </c>
      <c r="L647" s="39"/>
      <c r="M647" s="181"/>
      <c r="N647" s="40"/>
      <c r="O647" s="40"/>
      <c r="P647" s="40"/>
      <c r="Q647" s="40"/>
      <c r="R647" s="40"/>
      <c r="S647" s="40"/>
      <c r="T647" s="68"/>
      <c r="AT647" s="24" t="s">
        <v>184</v>
      </c>
      <c r="AU647" s="24" t="s">
        <v>90</v>
      </c>
    </row>
    <row r="648" spans="2:65" s="12" customFormat="1" ht="13.5">
      <c r="B648" s="172"/>
      <c r="D648" s="173" t="s">
        <v>180</v>
      </c>
      <c r="E648" s="174" t="s">
        <v>5</v>
      </c>
      <c r="F648" s="175" t="s">
        <v>87</v>
      </c>
      <c r="H648" s="176">
        <v>1</v>
      </c>
      <c r="L648" s="172"/>
      <c r="M648" s="177"/>
      <c r="N648" s="178"/>
      <c r="O648" s="178"/>
      <c r="P648" s="178"/>
      <c r="Q648" s="178"/>
      <c r="R648" s="178"/>
      <c r="S648" s="178"/>
      <c r="T648" s="179"/>
      <c r="AT648" s="174" t="s">
        <v>180</v>
      </c>
      <c r="AU648" s="174" t="s">
        <v>90</v>
      </c>
      <c r="AV648" s="12" t="s">
        <v>90</v>
      </c>
      <c r="AW648" s="12" t="s">
        <v>42</v>
      </c>
      <c r="AX648" s="12" t="s">
        <v>87</v>
      </c>
      <c r="AY648" s="174" t="s">
        <v>170</v>
      </c>
    </row>
    <row r="649" spans="2:65" s="1" customFormat="1" ht="16.5" customHeight="1">
      <c r="B649" s="160"/>
      <c r="C649" s="161" t="s">
        <v>1772</v>
      </c>
      <c r="D649" s="161" t="s">
        <v>173</v>
      </c>
      <c r="E649" s="162" t="s">
        <v>1773</v>
      </c>
      <c r="F649" s="163" t="s">
        <v>1774</v>
      </c>
      <c r="G649" s="164" t="s">
        <v>487</v>
      </c>
      <c r="H649" s="165">
        <v>1</v>
      </c>
      <c r="I649" s="166">
        <v>31644</v>
      </c>
      <c r="J649" s="166">
        <f>ROUND(I649*H649,2)</f>
        <v>31644</v>
      </c>
      <c r="K649" s="163" t="s">
        <v>5</v>
      </c>
      <c r="L649" s="39"/>
      <c r="M649" s="167" t="s">
        <v>5</v>
      </c>
      <c r="N649" s="168" t="s">
        <v>50</v>
      </c>
      <c r="O649" s="169">
        <v>0</v>
      </c>
      <c r="P649" s="169">
        <f>O649*H649</f>
        <v>0</v>
      </c>
      <c r="Q649" s="169">
        <v>0.30199999999999999</v>
      </c>
      <c r="R649" s="169">
        <f>Q649*H649</f>
        <v>0.30199999999999999</v>
      </c>
      <c r="S649" s="169">
        <v>0</v>
      </c>
      <c r="T649" s="170">
        <f>S649*H649</f>
        <v>0</v>
      </c>
      <c r="AR649" s="24" t="s">
        <v>230</v>
      </c>
      <c r="AT649" s="24" t="s">
        <v>173</v>
      </c>
      <c r="AU649" s="24" t="s">
        <v>90</v>
      </c>
      <c r="AY649" s="24" t="s">
        <v>170</v>
      </c>
      <c r="BE649" s="171">
        <f>IF(N649="základní",J649,0)</f>
        <v>31644</v>
      </c>
      <c r="BF649" s="171">
        <f>IF(N649="snížená",J649,0)</f>
        <v>0</v>
      </c>
      <c r="BG649" s="171">
        <f>IF(N649="zákl. přenesená",J649,0)</f>
        <v>0</v>
      </c>
      <c r="BH649" s="171">
        <f>IF(N649="sníž. přenesená",J649,0)</f>
        <v>0</v>
      </c>
      <c r="BI649" s="171">
        <f>IF(N649="nulová",J649,0)</f>
        <v>0</v>
      </c>
      <c r="BJ649" s="24" t="s">
        <v>87</v>
      </c>
      <c r="BK649" s="171">
        <f>ROUND(I649*H649,2)</f>
        <v>31644</v>
      </c>
      <c r="BL649" s="24" t="s">
        <v>230</v>
      </c>
      <c r="BM649" s="24" t="s">
        <v>1775</v>
      </c>
    </row>
    <row r="650" spans="2:65" s="1" customFormat="1" ht="27">
      <c r="B650" s="39"/>
      <c r="D650" s="173" t="s">
        <v>184</v>
      </c>
      <c r="F650" s="180" t="s">
        <v>1776</v>
      </c>
      <c r="L650" s="39"/>
      <c r="M650" s="181"/>
      <c r="N650" s="40"/>
      <c r="O650" s="40"/>
      <c r="P650" s="40"/>
      <c r="Q650" s="40"/>
      <c r="R650" s="40"/>
      <c r="S650" s="40"/>
      <c r="T650" s="68"/>
      <c r="AT650" s="24" t="s">
        <v>184</v>
      </c>
      <c r="AU650" s="24" t="s">
        <v>90</v>
      </c>
    </row>
    <row r="651" spans="2:65" s="12" customFormat="1" ht="13.5">
      <c r="B651" s="172"/>
      <c r="D651" s="173" t="s">
        <v>180</v>
      </c>
      <c r="E651" s="174" t="s">
        <v>5</v>
      </c>
      <c r="F651" s="175" t="s">
        <v>87</v>
      </c>
      <c r="H651" s="176">
        <v>1</v>
      </c>
      <c r="L651" s="172"/>
      <c r="M651" s="177"/>
      <c r="N651" s="178"/>
      <c r="O651" s="178"/>
      <c r="P651" s="178"/>
      <c r="Q651" s="178"/>
      <c r="R651" s="178"/>
      <c r="S651" s="178"/>
      <c r="T651" s="179"/>
      <c r="AT651" s="174" t="s">
        <v>180</v>
      </c>
      <c r="AU651" s="174" t="s">
        <v>90</v>
      </c>
      <c r="AV651" s="12" t="s">
        <v>90</v>
      </c>
      <c r="AW651" s="12" t="s">
        <v>42</v>
      </c>
      <c r="AX651" s="12" t="s">
        <v>87</v>
      </c>
      <c r="AY651" s="174" t="s">
        <v>170</v>
      </c>
    </row>
    <row r="652" spans="2:65" s="1" customFormat="1" ht="16.5" customHeight="1">
      <c r="B652" s="160"/>
      <c r="C652" s="161" t="s">
        <v>1777</v>
      </c>
      <c r="D652" s="161" t="s">
        <v>173</v>
      </c>
      <c r="E652" s="162" t="s">
        <v>1778</v>
      </c>
      <c r="F652" s="163" t="s">
        <v>1779</v>
      </c>
      <c r="G652" s="164" t="s">
        <v>487</v>
      </c>
      <c r="H652" s="165">
        <v>1</v>
      </c>
      <c r="I652" s="166">
        <v>27933</v>
      </c>
      <c r="J652" s="166">
        <f>ROUND(I652*H652,2)</f>
        <v>27933</v>
      </c>
      <c r="K652" s="163" t="s">
        <v>5</v>
      </c>
      <c r="L652" s="39"/>
      <c r="M652" s="167" t="s">
        <v>5</v>
      </c>
      <c r="N652" s="168" t="s">
        <v>50</v>
      </c>
      <c r="O652" s="169">
        <v>0</v>
      </c>
      <c r="P652" s="169">
        <f>O652*H652</f>
        <v>0</v>
      </c>
      <c r="Q652" s="169">
        <v>0.33</v>
      </c>
      <c r="R652" s="169">
        <f>Q652*H652</f>
        <v>0.33</v>
      </c>
      <c r="S652" s="169">
        <v>0</v>
      </c>
      <c r="T652" s="170">
        <f>S652*H652</f>
        <v>0</v>
      </c>
      <c r="AR652" s="24" t="s">
        <v>230</v>
      </c>
      <c r="AT652" s="24" t="s">
        <v>173</v>
      </c>
      <c r="AU652" s="24" t="s">
        <v>90</v>
      </c>
      <c r="AY652" s="24" t="s">
        <v>170</v>
      </c>
      <c r="BE652" s="171">
        <f>IF(N652="základní",J652,0)</f>
        <v>27933</v>
      </c>
      <c r="BF652" s="171">
        <f>IF(N652="snížená",J652,0)</f>
        <v>0</v>
      </c>
      <c r="BG652" s="171">
        <f>IF(N652="zákl. přenesená",J652,0)</f>
        <v>0</v>
      </c>
      <c r="BH652" s="171">
        <f>IF(N652="sníž. přenesená",J652,0)</f>
        <v>0</v>
      </c>
      <c r="BI652" s="171">
        <f>IF(N652="nulová",J652,0)</f>
        <v>0</v>
      </c>
      <c r="BJ652" s="24" t="s">
        <v>87</v>
      </c>
      <c r="BK652" s="171">
        <f>ROUND(I652*H652,2)</f>
        <v>27933</v>
      </c>
      <c r="BL652" s="24" t="s">
        <v>230</v>
      </c>
      <c r="BM652" s="24" t="s">
        <v>1780</v>
      </c>
    </row>
    <row r="653" spans="2:65" s="1" customFormat="1" ht="27">
      <c r="B653" s="39"/>
      <c r="D653" s="173" t="s">
        <v>184</v>
      </c>
      <c r="F653" s="180" t="s">
        <v>1781</v>
      </c>
      <c r="L653" s="39"/>
      <c r="M653" s="181"/>
      <c r="N653" s="40"/>
      <c r="O653" s="40"/>
      <c r="P653" s="40"/>
      <c r="Q653" s="40"/>
      <c r="R653" s="40"/>
      <c r="S653" s="40"/>
      <c r="T653" s="68"/>
      <c r="AT653" s="24" t="s">
        <v>184</v>
      </c>
      <c r="AU653" s="24" t="s">
        <v>90</v>
      </c>
    </row>
    <row r="654" spans="2:65" s="12" customFormat="1" ht="13.5">
      <c r="B654" s="172"/>
      <c r="D654" s="173" t="s">
        <v>180</v>
      </c>
      <c r="E654" s="174" t="s">
        <v>5</v>
      </c>
      <c r="F654" s="175" t="s">
        <v>87</v>
      </c>
      <c r="H654" s="176">
        <v>1</v>
      </c>
      <c r="L654" s="172"/>
      <c r="M654" s="177"/>
      <c r="N654" s="178"/>
      <c r="O654" s="178"/>
      <c r="P654" s="178"/>
      <c r="Q654" s="178"/>
      <c r="R654" s="178"/>
      <c r="S654" s="178"/>
      <c r="T654" s="179"/>
      <c r="AT654" s="174" t="s">
        <v>180</v>
      </c>
      <c r="AU654" s="174" t="s">
        <v>90</v>
      </c>
      <c r="AV654" s="12" t="s">
        <v>90</v>
      </c>
      <c r="AW654" s="12" t="s">
        <v>42</v>
      </c>
      <c r="AX654" s="12" t="s">
        <v>87</v>
      </c>
      <c r="AY654" s="174" t="s">
        <v>170</v>
      </c>
    </row>
    <row r="655" spans="2:65" s="1" customFormat="1" ht="16.5" customHeight="1">
      <c r="B655" s="160"/>
      <c r="C655" s="161" t="s">
        <v>1782</v>
      </c>
      <c r="D655" s="161" t="s">
        <v>173</v>
      </c>
      <c r="E655" s="162" t="s">
        <v>1783</v>
      </c>
      <c r="F655" s="163" t="s">
        <v>1784</v>
      </c>
      <c r="G655" s="164" t="s">
        <v>487</v>
      </c>
      <c r="H655" s="165">
        <v>1</v>
      </c>
      <c r="I655" s="166">
        <v>13905</v>
      </c>
      <c r="J655" s="166">
        <f>ROUND(I655*H655,2)</f>
        <v>13905</v>
      </c>
      <c r="K655" s="163" t="s">
        <v>5</v>
      </c>
      <c r="L655" s="39"/>
      <c r="M655" s="167" t="s">
        <v>5</v>
      </c>
      <c r="N655" s="168" t="s">
        <v>50</v>
      </c>
      <c r="O655" s="169">
        <v>0</v>
      </c>
      <c r="P655" s="169">
        <f>O655*H655</f>
        <v>0</v>
      </c>
      <c r="Q655" s="169">
        <v>2.5000000000000001E-2</v>
      </c>
      <c r="R655" s="169">
        <f>Q655*H655</f>
        <v>2.5000000000000001E-2</v>
      </c>
      <c r="S655" s="169">
        <v>0</v>
      </c>
      <c r="T655" s="170">
        <f>S655*H655</f>
        <v>0</v>
      </c>
      <c r="AR655" s="24" t="s">
        <v>230</v>
      </c>
      <c r="AT655" s="24" t="s">
        <v>173</v>
      </c>
      <c r="AU655" s="24" t="s">
        <v>90</v>
      </c>
      <c r="AY655" s="24" t="s">
        <v>170</v>
      </c>
      <c r="BE655" s="171">
        <f>IF(N655="základní",J655,0)</f>
        <v>13905</v>
      </c>
      <c r="BF655" s="171">
        <f>IF(N655="snížená",J655,0)</f>
        <v>0</v>
      </c>
      <c r="BG655" s="171">
        <f>IF(N655="zákl. přenesená",J655,0)</f>
        <v>0</v>
      </c>
      <c r="BH655" s="171">
        <f>IF(N655="sníž. přenesená",J655,0)</f>
        <v>0</v>
      </c>
      <c r="BI655" s="171">
        <f>IF(N655="nulová",J655,0)</f>
        <v>0</v>
      </c>
      <c r="BJ655" s="24" t="s">
        <v>87</v>
      </c>
      <c r="BK655" s="171">
        <f>ROUND(I655*H655,2)</f>
        <v>13905</v>
      </c>
      <c r="BL655" s="24" t="s">
        <v>230</v>
      </c>
      <c r="BM655" s="24" t="s">
        <v>1785</v>
      </c>
    </row>
    <row r="656" spans="2:65" s="1" customFormat="1" ht="27">
      <c r="B656" s="39"/>
      <c r="D656" s="173" t="s">
        <v>184</v>
      </c>
      <c r="F656" s="180" t="s">
        <v>1786</v>
      </c>
      <c r="L656" s="39"/>
      <c r="M656" s="181"/>
      <c r="N656" s="40"/>
      <c r="O656" s="40"/>
      <c r="P656" s="40"/>
      <c r="Q656" s="40"/>
      <c r="R656" s="40"/>
      <c r="S656" s="40"/>
      <c r="T656" s="68"/>
      <c r="AT656" s="24" t="s">
        <v>184</v>
      </c>
      <c r="AU656" s="24" t="s">
        <v>90</v>
      </c>
    </row>
    <row r="657" spans="2:65" s="12" customFormat="1" ht="13.5">
      <c r="B657" s="172"/>
      <c r="D657" s="173" t="s">
        <v>180</v>
      </c>
      <c r="E657" s="174" t="s">
        <v>5</v>
      </c>
      <c r="F657" s="175" t="s">
        <v>87</v>
      </c>
      <c r="H657" s="176">
        <v>1</v>
      </c>
      <c r="L657" s="172"/>
      <c r="M657" s="177"/>
      <c r="N657" s="178"/>
      <c r="O657" s="178"/>
      <c r="P657" s="178"/>
      <c r="Q657" s="178"/>
      <c r="R657" s="178"/>
      <c r="S657" s="178"/>
      <c r="T657" s="179"/>
      <c r="AT657" s="174" t="s">
        <v>180</v>
      </c>
      <c r="AU657" s="174" t="s">
        <v>90</v>
      </c>
      <c r="AV657" s="12" t="s">
        <v>90</v>
      </c>
      <c r="AW657" s="12" t="s">
        <v>42</v>
      </c>
      <c r="AX657" s="12" t="s">
        <v>87</v>
      </c>
      <c r="AY657" s="174" t="s">
        <v>170</v>
      </c>
    </row>
    <row r="658" spans="2:65" s="1" customFormat="1" ht="16.5" customHeight="1">
      <c r="B658" s="160"/>
      <c r="C658" s="161" t="s">
        <v>1787</v>
      </c>
      <c r="D658" s="161" t="s">
        <v>173</v>
      </c>
      <c r="E658" s="162" t="s">
        <v>1788</v>
      </c>
      <c r="F658" s="163" t="s">
        <v>1789</v>
      </c>
      <c r="G658" s="164" t="s">
        <v>487</v>
      </c>
      <c r="H658" s="165">
        <v>1</v>
      </c>
      <c r="I658" s="166">
        <v>6526</v>
      </c>
      <c r="J658" s="166">
        <f>ROUND(I658*H658,2)</f>
        <v>6526</v>
      </c>
      <c r="K658" s="163" t="s">
        <v>5</v>
      </c>
      <c r="L658" s="39"/>
      <c r="M658" s="167" t="s">
        <v>5</v>
      </c>
      <c r="N658" s="168" t="s">
        <v>50</v>
      </c>
      <c r="O658" s="169">
        <v>0</v>
      </c>
      <c r="P658" s="169">
        <f>O658*H658</f>
        <v>0</v>
      </c>
      <c r="Q658" s="169">
        <v>1.2500000000000001E-2</v>
      </c>
      <c r="R658" s="169">
        <f>Q658*H658</f>
        <v>1.2500000000000001E-2</v>
      </c>
      <c r="S658" s="169">
        <v>0</v>
      </c>
      <c r="T658" s="170">
        <f>S658*H658</f>
        <v>0</v>
      </c>
      <c r="AR658" s="24" t="s">
        <v>230</v>
      </c>
      <c r="AT658" s="24" t="s">
        <v>173</v>
      </c>
      <c r="AU658" s="24" t="s">
        <v>90</v>
      </c>
      <c r="AY658" s="24" t="s">
        <v>170</v>
      </c>
      <c r="BE658" s="171">
        <f>IF(N658="základní",J658,0)</f>
        <v>6526</v>
      </c>
      <c r="BF658" s="171">
        <f>IF(N658="snížená",J658,0)</f>
        <v>0</v>
      </c>
      <c r="BG658" s="171">
        <f>IF(N658="zákl. přenesená",J658,0)</f>
        <v>0</v>
      </c>
      <c r="BH658" s="171">
        <f>IF(N658="sníž. přenesená",J658,0)</f>
        <v>0</v>
      </c>
      <c r="BI658" s="171">
        <f>IF(N658="nulová",J658,0)</f>
        <v>0</v>
      </c>
      <c r="BJ658" s="24" t="s">
        <v>87</v>
      </c>
      <c r="BK658" s="171">
        <f>ROUND(I658*H658,2)</f>
        <v>6526</v>
      </c>
      <c r="BL658" s="24" t="s">
        <v>230</v>
      </c>
      <c r="BM658" s="24" t="s">
        <v>1790</v>
      </c>
    </row>
    <row r="659" spans="2:65" s="1" customFormat="1" ht="27">
      <c r="B659" s="39"/>
      <c r="D659" s="173" t="s">
        <v>184</v>
      </c>
      <c r="F659" s="180" t="s">
        <v>1781</v>
      </c>
      <c r="L659" s="39"/>
      <c r="M659" s="181"/>
      <c r="N659" s="40"/>
      <c r="O659" s="40"/>
      <c r="P659" s="40"/>
      <c r="Q659" s="40"/>
      <c r="R659" s="40"/>
      <c r="S659" s="40"/>
      <c r="T659" s="68"/>
      <c r="AT659" s="24" t="s">
        <v>184</v>
      </c>
      <c r="AU659" s="24" t="s">
        <v>90</v>
      </c>
    </row>
    <row r="660" spans="2:65" s="12" customFormat="1" ht="13.5">
      <c r="B660" s="172"/>
      <c r="D660" s="173" t="s">
        <v>180</v>
      </c>
      <c r="E660" s="174" t="s">
        <v>5</v>
      </c>
      <c r="F660" s="175" t="s">
        <v>87</v>
      </c>
      <c r="H660" s="176">
        <v>1</v>
      </c>
      <c r="L660" s="172"/>
      <c r="M660" s="177"/>
      <c r="N660" s="178"/>
      <c r="O660" s="178"/>
      <c r="P660" s="178"/>
      <c r="Q660" s="178"/>
      <c r="R660" s="178"/>
      <c r="S660" s="178"/>
      <c r="T660" s="179"/>
      <c r="AT660" s="174" t="s">
        <v>180</v>
      </c>
      <c r="AU660" s="174" t="s">
        <v>90</v>
      </c>
      <c r="AV660" s="12" t="s">
        <v>90</v>
      </c>
      <c r="AW660" s="12" t="s">
        <v>42</v>
      </c>
      <c r="AX660" s="12" t="s">
        <v>87</v>
      </c>
      <c r="AY660" s="174" t="s">
        <v>170</v>
      </c>
    </row>
    <row r="661" spans="2:65" s="1" customFormat="1" ht="38.25" customHeight="1">
      <c r="B661" s="160"/>
      <c r="C661" s="161" t="s">
        <v>1791</v>
      </c>
      <c r="D661" s="161" t="s">
        <v>173</v>
      </c>
      <c r="E661" s="162" t="s">
        <v>1792</v>
      </c>
      <c r="F661" s="163" t="s">
        <v>1793</v>
      </c>
      <c r="G661" s="164" t="s">
        <v>422</v>
      </c>
      <c r="H661" s="165">
        <v>0.78100000000000003</v>
      </c>
      <c r="I661" s="166">
        <v>1050</v>
      </c>
      <c r="J661" s="166">
        <f>ROUND(I661*H661,2)</f>
        <v>820.05</v>
      </c>
      <c r="K661" s="163" t="s">
        <v>177</v>
      </c>
      <c r="L661" s="39"/>
      <c r="M661" s="167" t="s">
        <v>5</v>
      </c>
      <c r="N661" s="168" t="s">
        <v>50</v>
      </c>
      <c r="O661" s="169">
        <v>3.327</v>
      </c>
      <c r="P661" s="169">
        <f>O661*H661</f>
        <v>2.5983870000000002</v>
      </c>
      <c r="Q661" s="169">
        <v>0</v>
      </c>
      <c r="R661" s="169">
        <f>Q661*H661</f>
        <v>0</v>
      </c>
      <c r="S661" s="169">
        <v>0</v>
      </c>
      <c r="T661" s="170">
        <f>S661*H661</f>
        <v>0</v>
      </c>
      <c r="AR661" s="24" t="s">
        <v>230</v>
      </c>
      <c r="AT661" s="24" t="s">
        <v>173</v>
      </c>
      <c r="AU661" s="24" t="s">
        <v>90</v>
      </c>
      <c r="AY661" s="24" t="s">
        <v>170</v>
      </c>
      <c r="BE661" s="171">
        <f>IF(N661="základní",J661,0)</f>
        <v>820.05</v>
      </c>
      <c r="BF661" s="171">
        <f>IF(N661="snížená",J661,0)</f>
        <v>0</v>
      </c>
      <c r="BG661" s="171">
        <f>IF(N661="zákl. přenesená",J661,0)</f>
        <v>0</v>
      </c>
      <c r="BH661" s="171">
        <f>IF(N661="sníž. přenesená",J661,0)</f>
        <v>0</v>
      </c>
      <c r="BI661" s="171">
        <f>IF(N661="nulová",J661,0)</f>
        <v>0</v>
      </c>
      <c r="BJ661" s="24" t="s">
        <v>87</v>
      </c>
      <c r="BK661" s="171">
        <f>ROUND(I661*H661,2)</f>
        <v>820.05</v>
      </c>
      <c r="BL661" s="24" t="s">
        <v>230</v>
      </c>
      <c r="BM661" s="24" t="s">
        <v>1794</v>
      </c>
    </row>
    <row r="662" spans="2:65" s="11" customFormat="1" ht="29.85" customHeight="1">
      <c r="B662" s="148"/>
      <c r="D662" s="149" t="s">
        <v>78</v>
      </c>
      <c r="E662" s="158" t="s">
        <v>1795</v>
      </c>
      <c r="F662" s="158" t="s">
        <v>1796</v>
      </c>
      <c r="J662" s="159">
        <f>BK662</f>
        <v>19755.7</v>
      </c>
      <c r="L662" s="148"/>
      <c r="M662" s="152"/>
      <c r="N662" s="153"/>
      <c r="O662" s="153"/>
      <c r="P662" s="154">
        <f>SUM(P663:P671)</f>
        <v>15.366578000000001</v>
      </c>
      <c r="Q662" s="153"/>
      <c r="R662" s="154">
        <f>SUM(R663:R671)</f>
        <v>0.41145424999999997</v>
      </c>
      <c r="S662" s="153"/>
      <c r="T662" s="155">
        <f>SUM(T663:T671)</f>
        <v>0</v>
      </c>
      <c r="AR662" s="149" t="s">
        <v>90</v>
      </c>
      <c r="AT662" s="156" t="s">
        <v>78</v>
      </c>
      <c r="AU662" s="156" t="s">
        <v>87</v>
      </c>
      <c r="AY662" s="149" t="s">
        <v>170</v>
      </c>
      <c r="BK662" s="157">
        <f>SUM(BK663:BK671)</f>
        <v>19755.7</v>
      </c>
    </row>
    <row r="663" spans="2:65" s="1" customFormat="1" ht="25.5" customHeight="1">
      <c r="B663" s="160"/>
      <c r="C663" s="161" t="s">
        <v>1797</v>
      </c>
      <c r="D663" s="161" t="s">
        <v>173</v>
      </c>
      <c r="E663" s="162" t="s">
        <v>1798</v>
      </c>
      <c r="F663" s="163" t="s">
        <v>1799</v>
      </c>
      <c r="G663" s="164" t="s">
        <v>282</v>
      </c>
      <c r="H663" s="165">
        <v>5.6</v>
      </c>
      <c r="I663" s="166">
        <v>77.3</v>
      </c>
      <c r="J663" s="166">
        <f>ROUND(I663*H663,2)</f>
        <v>432.88</v>
      </c>
      <c r="K663" s="163" t="s">
        <v>177</v>
      </c>
      <c r="L663" s="39"/>
      <c r="M663" s="167" t="s">
        <v>5</v>
      </c>
      <c r="N663" s="168" t="s">
        <v>50</v>
      </c>
      <c r="O663" s="169">
        <v>0.19</v>
      </c>
      <c r="P663" s="169">
        <f>O663*H663</f>
        <v>1.0639999999999998</v>
      </c>
      <c r="Q663" s="169">
        <v>4.6000000000000001E-4</v>
      </c>
      <c r="R663" s="169">
        <f>Q663*H663</f>
        <v>2.5759999999999997E-3</v>
      </c>
      <c r="S663" s="169">
        <v>0</v>
      </c>
      <c r="T663" s="170">
        <f>S663*H663</f>
        <v>0</v>
      </c>
      <c r="AR663" s="24" t="s">
        <v>230</v>
      </c>
      <c r="AT663" s="24" t="s">
        <v>173</v>
      </c>
      <c r="AU663" s="24" t="s">
        <v>90</v>
      </c>
      <c r="AY663" s="24" t="s">
        <v>170</v>
      </c>
      <c r="BE663" s="171">
        <f>IF(N663="základní",J663,0)</f>
        <v>432.88</v>
      </c>
      <c r="BF663" s="171">
        <f>IF(N663="snížená",J663,0)</f>
        <v>0</v>
      </c>
      <c r="BG663" s="171">
        <f>IF(N663="zákl. přenesená",J663,0)</f>
        <v>0</v>
      </c>
      <c r="BH663" s="171">
        <f>IF(N663="sníž. přenesená",J663,0)</f>
        <v>0</v>
      </c>
      <c r="BI663" s="171">
        <f>IF(N663="nulová",J663,0)</f>
        <v>0</v>
      </c>
      <c r="BJ663" s="24" t="s">
        <v>87</v>
      </c>
      <c r="BK663" s="171">
        <f>ROUND(I663*H663,2)</f>
        <v>432.88</v>
      </c>
      <c r="BL663" s="24" t="s">
        <v>230</v>
      </c>
      <c r="BM663" s="24" t="s">
        <v>1800</v>
      </c>
    </row>
    <row r="664" spans="2:65" s="12" customFormat="1" ht="13.5">
      <c r="B664" s="172"/>
      <c r="D664" s="173" t="s">
        <v>180</v>
      </c>
      <c r="E664" s="174" t="s">
        <v>5</v>
      </c>
      <c r="F664" s="175" t="s">
        <v>1801</v>
      </c>
      <c r="H664" s="176">
        <v>5.6</v>
      </c>
      <c r="L664" s="172"/>
      <c r="M664" s="177"/>
      <c r="N664" s="178"/>
      <c r="O664" s="178"/>
      <c r="P664" s="178"/>
      <c r="Q664" s="178"/>
      <c r="R664" s="178"/>
      <c r="S664" s="178"/>
      <c r="T664" s="179"/>
      <c r="AT664" s="174" t="s">
        <v>180</v>
      </c>
      <c r="AU664" s="174" t="s">
        <v>90</v>
      </c>
      <c r="AV664" s="12" t="s">
        <v>90</v>
      </c>
      <c r="AW664" s="12" t="s">
        <v>42</v>
      </c>
      <c r="AX664" s="12" t="s">
        <v>87</v>
      </c>
      <c r="AY664" s="174" t="s">
        <v>170</v>
      </c>
    </row>
    <row r="665" spans="2:65" s="1" customFormat="1" ht="16.5" customHeight="1">
      <c r="B665" s="160"/>
      <c r="C665" s="193" t="s">
        <v>1802</v>
      </c>
      <c r="D665" s="193" t="s">
        <v>452</v>
      </c>
      <c r="E665" s="194" t="s">
        <v>1803</v>
      </c>
      <c r="F665" s="195" t="s">
        <v>1804</v>
      </c>
      <c r="G665" s="196" t="s">
        <v>487</v>
      </c>
      <c r="H665" s="197">
        <v>20.533000000000001</v>
      </c>
      <c r="I665" s="198">
        <v>43.8</v>
      </c>
      <c r="J665" s="198">
        <f>ROUND(I665*H665,2)</f>
        <v>899.35</v>
      </c>
      <c r="K665" s="195" t="s">
        <v>177</v>
      </c>
      <c r="L665" s="199"/>
      <c r="M665" s="200" t="s">
        <v>5</v>
      </c>
      <c r="N665" s="201" t="s">
        <v>50</v>
      </c>
      <c r="O665" s="169">
        <v>0</v>
      </c>
      <c r="P665" s="169">
        <f>O665*H665</f>
        <v>0</v>
      </c>
      <c r="Q665" s="169">
        <v>4.4999999999999999E-4</v>
      </c>
      <c r="R665" s="169">
        <f>Q665*H665</f>
        <v>9.2398500000000008E-3</v>
      </c>
      <c r="S665" s="169">
        <v>0</v>
      </c>
      <c r="T665" s="170">
        <f>S665*H665</f>
        <v>0</v>
      </c>
      <c r="AR665" s="24" t="s">
        <v>425</v>
      </c>
      <c r="AT665" s="24" t="s">
        <v>452</v>
      </c>
      <c r="AU665" s="24" t="s">
        <v>90</v>
      </c>
      <c r="AY665" s="24" t="s">
        <v>170</v>
      </c>
      <c r="BE665" s="171">
        <f>IF(N665="základní",J665,0)</f>
        <v>899.35</v>
      </c>
      <c r="BF665" s="171">
        <f>IF(N665="snížená",J665,0)</f>
        <v>0</v>
      </c>
      <c r="BG665" s="171">
        <f>IF(N665="zákl. přenesená",J665,0)</f>
        <v>0</v>
      </c>
      <c r="BH665" s="171">
        <f>IF(N665="sníž. přenesená",J665,0)</f>
        <v>0</v>
      </c>
      <c r="BI665" s="171">
        <f>IF(N665="nulová",J665,0)</f>
        <v>0</v>
      </c>
      <c r="BJ665" s="24" t="s">
        <v>87</v>
      </c>
      <c r="BK665" s="171">
        <f>ROUND(I665*H665,2)</f>
        <v>899.35</v>
      </c>
      <c r="BL665" s="24" t="s">
        <v>230</v>
      </c>
      <c r="BM665" s="24" t="s">
        <v>1805</v>
      </c>
    </row>
    <row r="666" spans="2:65" s="12" customFormat="1" ht="13.5">
      <c r="B666" s="172"/>
      <c r="D666" s="173" t="s">
        <v>180</v>
      </c>
      <c r="E666" s="174" t="s">
        <v>5</v>
      </c>
      <c r="F666" s="175" t="s">
        <v>1806</v>
      </c>
      <c r="H666" s="176">
        <v>20.533000000000001</v>
      </c>
      <c r="L666" s="172"/>
      <c r="M666" s="177"/>
      <c r="N666" s="178"/>
      <c r="O666" s="178"/>
      <c r="P666" s="178"/>
      <c r="Q666" s="178"/>
      <c r="R666" s="178"/>
      <c r="S666" s="178"/>
      <c r="T666" s="179"/>
      <c r="AT666" s="174" t="s">
        <v>180</v>
      </c>
      <c r="AU666" s="174" t="s">
        <v>90</v>
      </c>
      <c r="AV666" s="12" t="s">
        <v>90</v>
      </c>
      <c r="AW666" s="12" t="s">
        <v>42</v>
      </c>
      <c r="AX666" s="12" t="s">
        <v>87</v>
      </c>
      <c r="AY666" s="174" t="s">
        <v>170</v>
      </c>
    </row>
    <row r="667" spans="2:65" s="1" customFormat="1" ht="25.5" customHeight="1">
      <c r="B667" s="160"/>
      <c r="C667" s="161" t="s">
        <v>1807</v>
      </c>
      <c r="D667" s="161" t="s">
        <v>173</v>
      </c>
      <c r="E667" s="162" t="s">
        <v>1808</v>
      </c>
      <c r="F667" s="163" t="s">
        <v>1809</v>
      </c>
      <c r="G667" s="164" t="s">
        <v>257</v>
      </c>
      <c r="H667" s="165">
        <v>15.96</v>
      </c>
      <c r="I667" s="166">
        <v>411</v>
      </c>
      <c r="J667" s="166">
        <f>ROUND(I667*H667,2)</f>
        <v>6559.56</v>
      </c>
      <c r="K667" s="163" t="s">
        <v>177</v>
      </c>
      <c r="L667" s="39"/>
      <c r="M667" s="167" t="s">
        <v>5</v>
      </c>
      <c r="N667" s="168" t="s">
        <v>50</v>
      </c>
      <c r="O667" s="169">
        <v>0.85499999999999998</v>
      </c>
      <c r="P667" s="169">
        <f>O667*H667</f>
        <v>13.645800000000001</v>
      </c>
      <c r="Q667" s="169">
        <v>3.9199999999999999E-3</v>
      </c>
      <c r="R667" s="169">
        <f>Q667*H667</f>
        <v>6.2563199999999999E-2</v>
      </c>
      <c r="S667" s="169">
        <v>0</v>
      </c>
      <c r="T667" s="170">
        <f>S667*H667</f>
        <v>0</v>
      </c>
      <c r="AR667" s="24" t="s">
        <v>230</v>
      </c>
      <c r="AT667" s="24" t="s">
        <v>173</v>
      </c>
      <c r="AU667" s="24" t="s">
        <v>90</v>
      </c>
      <c r="AY667" s="24" t="s">
        <v>170</v>
      </c>
      <c r="BE667" s="171">
        <f>IF(N667="základní",J667,0)</f>
        <v>6559.56</v>
      </c>
      <c r="BF667" s="171">
        <f>IF(N667="snížená",J667,0)</f>
        <v>0</v>
      </c>
      <c r="BG667" s="171">
        <f>IF(N667="zákl. přenesená",J667,0)</f>
        <v>0</v>
      </c>
      <c r="BH667" s="171">
        <f>IF(N667="sníž. přenesená",J667,0)</f>
        <v>0</v>
      </c>
      <c r="BI667" s="171">
        <f>IF(N667="nulová",J667,0)</f>
        <v>0</v>
      </c>
      <c r="BJ667" s="24" t="s">
        <v>87</v>
      </c>
      <c r="BK667" s="171">
        <f>ROUND(I667*H667,2)</f>
        <v>6559.56</v>
      </c>
      <c r="BL667" s="24" t="s">
        <v>230</v>
      </c>
      <c r="BM667" s="24" t="s">
        <v>1810</v>
      </c>
    </row>
    <row r="668" spans="2:65" s="12" customFormat="1" ht="13.5">
      <c r="B668" s="172"/>
      <c r="D668" s="173" t="s">
        <v>180</v>
      </c>
      <c r="E668" s="174" t="s">
        <v>5</v>
      </c>
      <c r="F668" s="175" t="s">
        <v>1160</v>
      </c>
      <c r="H668" s="176">
        <v>15.96</v>
      </c>
      <c r="L668" s="172"/>
      <c r="M668" s="177"/>
      <c r="N668" s="178"/>
      <c r="O668" s="178"/>
      <c r="P668" s="178"/>
      <c r="Q668" s="178"/>
      <c r="R668" s="178"/>
      <c r="S668" s="178"/>
      <c r="T668" s="179"/>
      <c r="AT668" s="174" t="s">
        <v>180</v>
      </c>
      <c r="AU668" s="174" t="s">
        <v>90</v>
      </c>
      <c r="AV668" s="12" t="s">
        <v>90</v>
      </c>
      <c r="AW668" s="12" t="s">
        <v>42</v>
      </c>
      <c r="AX668" s="12" t="s">
        <v>87</v>
      </c>
      <c r="AY668" s="174" t="s">
        <v>170</v>
      </c>
    </row>
    <row r="669" spans="2:65" s="1" customFormat="1" ht="25.5" customHeight="1">
      <c r="B669" s="160"/>
      <c r="C669" s="193" t="s">
        <v>1811</v>
      </c>
      <c r="D669" s="193" t="s">
        <v>452</v>
      </c>
      <c r="E669" s="194" t="s">
        <v>1812</v>
      </c>
      <c r="F669" s="195" t="s">
        <v>1813</v>
      </c>
      <c r="G669" s="196" t="s">
        <v>257</v>
      </c>
      <c r="H669" s="197">
        <v>17.556000000000001</v>
      </c>
      <c r="I669" s="198">
        <v>664</v>
      </c>
      <c r="J669" s="198">
        <f>ROUND(I669*H669,2)</f>
        <v>11657.18</v>
      </c>
      <c r="K669" s="195" t="s">
        <v>177</v>
      </c>
      <c r="L669" s="199"/>
      <c r="M669" s="200" t="s">
        <v>5</v>
      </c>
      <c r="N669" s="201" t="s">
        <v>50</v>
      </c>
      <c r="O669" s="169">
        <v>0</v>
      </c>
      <c r="P669" s="169">
        <f>O669*H669</f>
        <v>0</v>
      </c>
      <c r="Q669" s="169">
        <v>1.9199999999999998E-2</v>
      </c>
      <c r="R669" s="169">
        <f>Q669*H669</f>
        <v>0.33707519999999996</v>
      </c>
      <c r="S669" s="169">
        <v>0</v>
      </c>
      <c r="T669" s="170">
        <f>S669*H669</f>
        <v>0</v>
      </c>
      <c r="AR669" s="24" t="s">
        <v>425</v>
      </c>
      <c r="AT669" s="24" t="s">
        <v>452</v>
      </c>
      <c r="AU669" s="24" t="s">
        <v>90</v>
      </c>
      <c r="AY669" s="24" t="s">
        <v>170</v>
      </c>
      <c r="BE669" s="171">
        <f>IF(N669="základní",J669,0)</f>
        <v>11657.18</v>
      </c>
      <c r="BF669" s="171">
        <f>IF(N669="snížená",J669,0)</f>
        <v>0</v>
      </c>
      <c r="BG669" s="171">
        <f>IF(N669="zákl. přenesená",J669,0)</f>
        <v>0</v>
      </c>
      <c r="BH669" s="171">
        <f>IF(N669="sníž. přenesená",J669,0)</f>
        <v>0</v>
      </c>
      <c r="BI669" s="171">
        <f>IF(N669="nulová",J669,0)</f>
        <v>0</v>
      </c>
      <c r="BJ669" s="24" t="s">
        <v>87</v>
      </c>
      <c r="BK669" s="171">
        <f>ROUND(I669*H669,2)</f>
        <v>11657.18</v>
      </c>
      <c r="BL669" s="24" t="s">
        <v>230</v>
      </c>
      <c r="BM669" s="24" t="s">
        <v>1814</v>
      </c>
    </row>
    <row r="670" spans="2:65" s="12" customFormat="1" ht="13.5">
      <c r="B670" s="172"/>
      <c r="D670" s="173" t="s">
        <v>180</v>
      </c>
      <c r="E670" s="174" t="s">
        <v>5</v>
      </c>
      <c r="F670" s="175" t="s">
        <v>1815</v>
      </c>
      <c r="H670" s="176">
        <v>17.556000000000001</v>
      </c>
      <c r="L670" s="172"/>
      <c r="M670" s="177"/>
      <c r="N670" s="178"/>
      <c r="O670" s="178"/>
      <c r="P670" s="178"/>
      <c r="Q670" s="178"/>
      <c r="R670" s="178"/>
      <c r="S670" s="178"/>
      <c r="T670" s="179"/>
      <c r="AT670" s="174" t="s">
        <v>180</v>
      </c>
      <c r="AU670" s="174" t="s">
        <v>90</v>
      </c>
      <c r="AV670" s="12" t="s">
        <v>90</v>
      </c>
      <c r="AW670" s="12" t="s">
        <v>42</v>
      </c>
      <c r="AX670" s="12" t="s">
        <v>87</v>
      </c>
      <c r="AY670" s="174" t="s">
        <v>170</v>
      </c>
    </row>
    <row r="671" spans="2:65" s="1" customFormat="1" ht="38.25" customHeight="1">
      <c r="B671" s="160"/>
      <c r="C671" s="161" t="s">
        <v>1816</v>
      </c>
      <c r="D671" s="161" t="s">
        <v>173</v>
      </c>
      <c r="E671" s="162" t="s">
        <v>1817</v>
      </c>
      <c r="F671" s="163" t="s">
        <v>1818</v>
      </c>
      <c r="G671" s="164" t="s">
        <v>422</v>
      </c>
      <c r="H671" s="165">
        <v>0.41099999999999998</v>
      </c>
      <c r="I671" s="166">
        <v>503</v>
      </c>
      <c r="J671" s="166">
        <f>ROUND(I671*H671,2)</f>
        <v>206.73</v>
      </c>
      <c r="K671" s="163" t="s">
        <v>177</v>
      </c>
      <c r="L671" s="39"/>
      <c r="M671" s="167" t="s">
        <v>5</v>
      </c>
      <c r="N671" s="168" t="s">
        <v>50</v>
      </c>
      <c r="O671" s="169">
        <v>1.5980000000000001</v>
      </c>
      <c r="P671" s="169">
        <f>O671*H671</f>
        <v>0.65677799999999997</v>
      </c>
      <c r="Q671" s="169">
        <v>0</v>
      </c>
      <c r="R671" s="169">
        <f>Q671*H671</f>
        <v>0</v>
      </c>
      <c r="S671" s="169">
        <v>0</v>
      </c>
      <c r="T671" s="170">
        <f>S671*H671</f>
        <v>0</v>
      </c>
      <c r="AR671" s="24" t="s">
        <v>230</v>
      </c>
      <c r="AT671" s="24" t="s">
        <v>173</v>
      </c>
      <c r="AU671" s="24" t="s">
        <v>90</v>
      </c>
      <c r="AY671" s="24" t="s">
        <v>170</v>
      </c>
      <c r="BE671" s="171">
        <f>IF(N671="základní",J671,0)</f>
        <v>206.73</v>
      </c>
      <c r="BF671" s="171">
        <f>IF(N671="snížená",J671,0)</f>
        <v>0</v>
      </c>
      <c r="BG671" s="171">
        <f>IF(N671="zákl. přenesená",J671,0)</f>
        <v>0</v>
      </c>
      <c r="BH671" s="171">
        <f>IF(N671="sníž. přenesená",J671,0)</f>
        <v>0</v>
      </c>
      <c r="BI671" s="171">
        <f>IF(N671="nulová",J671,0)</f>
        <v>0</v>
      </c>
      <c r="BJ671" s="24" t="s">
        <v>87</v>
      </c>
      <c r="BK671" s="171">
        <f>ROUND(I671*H671,2)</f>
        <v>206.73</v>
      </c>
      <c r="BL671" s="24" t="s">
        <v>230</v>
      </c>
      <c r="BM671" s="24" t="s">
        <v>1819</v>
      </c>
    </row>
    <row r="672" spans="2:65" s="11" customFormat="1" ht="29.85" customHeight="1">
      <c r="B672" s="148"/>
      <c r="D672" s="149" t="s">
        <v>78</v>
      </c>
      <c r="E672" s="158" t="s">
        <v>1820</v>
      </c>
      <c r="F672" s="158" t="s">
        <v>1821</v>
      </c>
      <c r="J672" s="159">
        <f>BK672</f>
        <v>44669.630000000005</v>
      </c>
      <c r="L672" s="148"/>
      <c r="M672" s="152"/>
      <c r="N672" s="153"/>
      <c r="O672" s="153"/>
      <c r="P672" s="154">
        <f>SUM(P673:P685)</f>
        <v>48.342976000000007</v>
      </c>
      <c r="Q672" s="153"/>
      <c r="R672" s="154">
        <f>SUM(R673:R685)</f>
        <v>0.91150310000000001</v>
      </c>
      <c r="S672" s="153"/>
      <c r="T672" s="155">
        <f>SUM(T673:T685)</f>
        <v>0</v>
      </c>
      <c r="AR672" s="149" t="s">
        <v>90</v>
      </c>
      <c r="AT672" s="156" t="s">
        <v>78</v>
      </c>
      <c r="AU672" s="156" t="s">
        <v>87</v>
      </c>
      <c r="AY672" s="149" t="s">
        <v>170</v>
      </c>
      <c r="BK672" s="157">
        <f>SUM(BK673:BK685)</f>
        <v>44669.630000000005</v>
      </c>
    </row>
    <row r="673" spans="2:65" s="1" customFormat="1" ht="25.5" customHeight="1">
      <c r="B673" s="160"/>
      <c r="C673" s="161" t="s">
        <v>1822</v>
      </c>
      <c r="D673" s="161" t="s">
        <v>173</v>
      </c>
      <c r="E673" s="162" t="s">
        <v>1823</v>
      </c>
      <c r="F673" s="163" t="s">
        <v>1824</v>
      </c>
      <c r="G673" s="164" t="s">
        <v>257</v>
      </c>
      <c r="H673" s="165">
        <v>38.725000000000001</v>
      </c>
      <c r="I673" s="166">
        <v>457</v>
      </c>
      <c r="J673" s="166">
        <f>ROUND(I673*H673,2)</f>
        <v>17697.330000000002</v>
      </c>
      <c r="K673" s="163" t="s">
        <v>177</v>
      </c>
      <c r="L673" s="39"/>
      <c r="M673" s="167" t="s">
        <v>5</v>
      </c>
      <c r="N673" s="168" t="s">
        <v>50</v>
      </c>
      <c r="O673" s="169">
        <v>1.056</v>
      </c>
      <c r="P673" s="169">
        <f>O673*H673</f>
        <v>40.893600000000006</v>
      </c>
      <c r="Q673" s="169">
        <v>3.0999999999999999E-3</v>
      </c>
      <c r="R673" s="169">
        <f>Q673*H673</f>
        <v>0.1200475</v>
      </c>
      <c r="S673" s="169">
        <v>0</v>
      </c>
      <c r="T673" s="170">
        <f>S673*H673</f>
        <v>0</v>
      </c>
      <c r="AR673" s="24" t="s">
        <v>230</v>
      </c>
      <c r="AT673" s="24" t="s">
        <v>173</v>
      </c>
      <c r="AU673" s="24" t="s">
        <v>90</v>
      </c>
      <c r="AY673" s="24" t="s">
        <v>170</v>
      </c>
      <c r="BE673" s="171">
        <f>IF(N673="základní",J673,0)</f>
        <v>17697.330000000002</v>
      </c>
      <c r="BF673" s="171">
        <f>IF(N673="snížená",J673,0)</f>
        <v>0</v>
      </c>
      <c r="BG673" s="171">
        <f>IF(N673="zákl. přenesená",J673,0)</f>
        <v>0</v>
      </c>
      <c r="BH673" s="171">
        <f>IF(N673="sníž. přenesená",J673,0)</f>
        <v>0</v>
      </c>
      <c r="BI673" s="171">
        <f>IF(N673="nulová",J673,0)</f>
        <v>0</v>
      </c>
      <c r="BJ673" s="24" t="s">
        <v>87</v>
      </c>
      <c r="BK673" s="171">
        <f>ROUND(I673*H673,2)</f>
        <v>17697.330000000002</v>
      </c>
      <c r="BL673" s="24" t="s">
        <v>230</v>
      </c>
      <c r="BM673" s="24" t="s">
        <v>1825</v>
      </c>
    </row>
    <row r="674" spans="2:65" s="12" customFormat="1" ht="13.5">
      <c r="B674" s="172"/>
      <c r="D674" s="173" t="s">
        <v>180</v>
      </c>
      <c r="E674" s="174" t="s">
        <v>5</v>
      </c>
      <c r="F674" s="175" t="s">
        <v>1826</v>
      </c>
      <c r="H674" s="176">
        <v>38.725000000000001</v>
      </c>
      <c r="L674" s="172"/>
      <c r="M674" s="177"/>
      <c r="N674" s="178"/>
      <c r="O674" s="178"/>
      <c r="P674" s="178"/>
      <c r="Q674" s="178"/>
      <c r="R674" s="178"/>
      <c r="S674" s="178"/>
      <c r="T674" s="179"/>
      <c r="AT674" s="174" t="s">
        <v>180</v>
      </c>
      <c r="AU674" s="174" t="s">
        <v>90</v>
      </c>
      <c r="AV674" s="12" t="s">
        <v>90</v>
      </c>
      <c r="AW674" s="12" t="s">
        <v>42</v>
      </c>
      <c r="AX674" s="12" t="s">
        <v>87</v>
      </c>
      <c r="AY674" s="174" t="s">
        <v>170</v>
      </c>
    </row>
    <row r="675" spans="2:65" s="1" customFormat="1" ht="16.5" customHeight="1">
      <c r="B675" s="160"/>
      <c r="C675" s="193" t="s">
        <v>1827</v>
      </c>
      <c r="D675" s="193" t="s">
        <v>452</v>
      </c>
      <c r="E675" s="194" t="s">
        <v>1828</v>
      </c>
      <c r="F675" s="195" t="s">
        <v>1829</v>
      </c>
      <c r="G675" s="196" t="s">
        <v>257</v>
      </c>
      <c r="H675" s="197">
        <v>42.597999999999999</v>
      </c>
      <c r="I675" s="198">
        <v>539</v>
      </c>
      <c r="J675" s="198">
        <f>ROUND(I675*H675,2)</f>
        <v>22960.32</v>
      </c>
      <c r="K675" s="195" t="s">
        <v>177</v>
      </c>
      <c r="L675" s="199"/>
      <c r="M675" s="200" t="s">
        <v>5</v>
      </c>
      <c r="N675" s="201" t="s">
        <v>50</v>
      </c>
      <c r="O675" s="169">
        <v>0</v>
      </c>
      <c r="P675" s="169">
        <f>O675*H675</f>
        <v>0</v>
      </c>
      <c r="Q675" s="169">
        <v>1.8200000000000001E-2</v>
      </c>
      <c r="R675" s="169">
        <f>Q675*H675</f>
        <v>0.77528360000000007</v>
      </c>
      <c r="S675" s="169">
        <v>0</v>
      </c>
      <c r="T675" s="170">
        <f>S675*H675</f>
        <v>0</v>
      </c>
      <c r="AR675" s="24" t="s">
        <v>425</v>
      </c>
      <c r="AT675" s="24" t="s">
        <v>452</v>
      </c>
      <c r="AU675" s="24" t="s">
        <v>90</v>
      </c>
      <c r="AY675" s="24" t="s">
        <v>170</v>
      </c>
      <c r="BE675" s="171">
        <f>IF(N675="základní",J675,0)</f>
        <v>22960.32</v>
      </c>
      <c r="BF675" s="171">
        <f>IF(N675="snížená",J675,0)</f>
        <v>0</v>
      </c>
      <c r="BG675" s="171">
        <f>IF(N675="zákl. přenesená",J675,0)</f>
        <v>0</v>
      </c>
      <c r="BH675" s="171">
        <f>IF(N675="sníž. přenesená",J675,0)</f>
        <v>0</v>
      </c>
      <c r="BI675" s="171">
        <f>IF(N675="nulová",J675,0)</f>
        <v>0</v>
      </c>
      <c r="BJ675" s="24" t="s">
        <v>87</v>
      </c>
      <c r="BK675" s="171">
        <f>ROUND(I675*H675,2)</f>
        <v>22960.32</v>
      </c>
      <c r="BL675" s="24" t="s">
        <v>230</v>
      </c>
      <c r="BM675" s="24" t="s">
        <v>1830</v>
      </c>
    </row>
    <row r="676" spans="2:65" s="12" customFormat="1" ht="13.5">
      <c r="B676" s="172"/>
      <c r="D676" s="173" t="s">
        <v>180</v>
      </c>
      <c r="E676" s="174" t="s">
        <v>5</v>
      </c>
      <c r="F676" s="175" t="s">
        <v>1831</v>
      </c>
      <c r="H676" s="176">
        <v>42.597999999999999</v>
      </c>
      <c r="L676" s="172"/>
      <c r="M676" s="177"/>
      <c r="N676" s="178"/>
      <c r="O676" s="178"/>
      <c r="P676" s="178"/>
      <c r="Q676" s="178"/>
      <c r="R676" s="178"/>
      <c r="S676" s="178"/>
      <c r="T676" s="179"/>
      <c r="AT676" s="174" t="s">
        <v>180</v>
      </c>
      <c r="AU676" s="174" t="s">
        <v>90</v>
      </c>
      <c r="AV676" s="12" t="s">
        <v>90</v>
      </c>
      <c r="AW676" s="12" t="s">
        <v>42</v>
      </c>
      <c r="AX676" s="12" t="s">
        <v>87</v>
      </c>
      <c r="AY676" s="174" t="s">
        <v>170</v>
      </c>
    </row>
    <row r="677" spans="2:65" s="1" customFormat="1" ht="25.5" customHeight="1">
      <c r="B677" s="160"/>
      <c r="C677" s="161" t="s">
        <v>1832</v>
      </c>
      <c r="D677" s="161" t="s">
        <v>173</v>
      </c>
      <c r="E677" s="162" t="s">
        <v>1833</v>
      </c>
      <c r="F677" s="163" t="s">
        <v>1834</v>
      </c>
      <c r="G677" s="164" t="s">
        <v>282</v>
      </c>
      <c r="H677" s="165">
        <v>6.5</v>
      </c>
      <c r="I677" s="166">
        <v>130</v>
      </c>
      <c r="J677" s="166">
        <f>ROUND(I677*H677,2)</f>
        <v>845</v>
      </c>
      <c r="K677" s="163" t="s">
        <v>177</v>
      </c>
      <c r="L677" s="39"/>
      <c r="M677" s="167" t="s">
        <v>5</v>
      </c>
      <c r="N677" s="168" t="s">
        <v>50</v>
      </c>
      <c r="O677" s="169">
        <v>0.248</v>
      </c>
      <c r="P677" s="169">
        <f>O677*H677</f>
        <v>1.6120000000000001</v>
      </c>
      <c r="Q677" s="169">
        <v>3.1E-4</v>
      </c>
      <c r="R677" s="169">
        <f>Q677*H677</f>
        <v>2.0149999999999999E-3</v>
      </c>
      <c r="S677" s="169">
        <v>0</v>
      </c>
      <c r="T677" s="170">
        <f>S677*H677</f>
        <v>0</v>
      </c>
      <c r="AR677" s="24" t="s">
        <v>230</v>
      </c>
      <c r="AT677" s="24" t="s">
        <v>173</v>
      </c>
      <c r="AU677" s="24" t="s">
        <v>90</v>
      </c>
      <c r="AY677" s="24" t="s">
        <v>170</v>
      </c>
      <c r="BE677" s="171">
        <f>IF(N677="základní",J677,0)</f>
        <v>845</v>
      </c>
      <c r="BF677" s="171">
        <f>IF(N677="snížená",J677,0)</f>
        <v>0</v>
      </c>
      <c r="BG677" s="171">
        <f>IF(N677="zákl. přenesená",J677,0)</f>
        <v>0</v>
      </c>
      <c r="BH677" s="171">
        <f>IF(N677="sníž. přenesená",J677,0)</f>
        <v>0</v>
      </c>
      <c r="BI677" s="171">
        <f>IF(N677="nulová",J677,0)</f>
        <v>0</v>
      </c>
      <c r="BJ677" s="24" t="s">
        <v>87</v>
      </c>
      <c r="BK677" s="171">
        <f>ROUND(I677*H677,2)</f>
        <v>845</v>
      </c>
      <c r="BL677" s="24" t="s">
        <v>230</v>
      </c>
      <c r="BM677" s="24" t="s">
        <v>1835</v>
      </c>
    </row>
    <row r="678" spans="2:65" s="12" customFormat="1" ht="13.5">
      <c r="B678" s="172"/>
      <c r="D678" s="173" t="s">
        <v>180</v>
      </c>
      <c r="E678" s="174" t="s">
        <v>5</v>
      </c>
      <c r="F678" s="175" t="s">
        <v>1836</v>
      </c>
      <c r="H678" s="176">
        <v>6.5</v>
      </c>
      <c r="L678" s="172"/>
      <c r="M678" s="177"/>
      <c r="N678" s="178"/>
      <c r="O678" s="178"/>
      <c r="P678" s="178"/>
      <c r="Q678" s="178"/>
      <c r="R678" s="178"/>
      <c r="S678" s="178"/>
      <c r="T678" s="179"/>
      <c r="AT678" s="174" t="s">
        <v>180</v>
      </c>
      <c r="AU678" s="174" t="s">
        <v>90</v>
      </c>
      <c r="AV678" s="12" t="s">
        <v>90</v>
      </c>
      <c r="AW678" s="12" t="s">
        <v>42</v>
      </c>
      <c r="AX678" s="12" t="s">
        <v>87</v>
      </c>
      <c r="AY678" s="174" t="s">
        <v>170</v>
      </c>
    </row>
    <row r="679" spans="2:65" s="1" customFormat="1" ht="25.5" customHeight="1">
      <c r="B679" s="160"/>
      <c r="C679" s="161" t="s">
        <v>1837</v>
      </c>
      <c r="D679" s="161" t="s">
        <v>173</v>
      </c>
      <c r="E679" s="162" t="s">
        <v>1838</v>
      </c>
      <c r="F679" s="163" t="s">
        <v>1839</v>
      </c>
      <c r="G679" s="164" t="s">
        <v>282</v>
      </c>
      <c r="H679" s="165">
        <v>25.35</v>
      </c>
      <c r="I679" s="166">
        <v>93.9</v>
      </c>
      <c r="J679" s="166">
        <f>ROUND(I679*H679,2)</f>
        <v>2380.37</v>
      </c>
      <c r="K679" s="163" t="s">
        <v>177</v>
      </c>
      <c r="L679" s="39"/>
      <c r="M679" s="167" t="s">
        <v>5</v>
      </c>
      <c r="N679" s="168" t="s">
        <v>50</v>
      </c>
      <c r="O679" s="169">
        <v>0.16</v>
      </c>
      <c r="P679" s="169">
        <f>O679*H679</f>
        <v>4.056</v>
      </c>
      <c r="Q679" s="169">
        <v>2.5999999999999998E-4</v>
      </c>
      <c r="R679" s="169">
        <f>Q679*H679</f>
        <v>6.5909999999999996E-3</v>
      </c>
      <c r="S679" s="169">
        <v>0</v>
      </c>
      <c r="T679" s="170">
        <f>S679*H679</f>
        <v>0</v>
      </c>
      <c r="AR679" s="24" t="s">
        <v>230</v>
      </c>
      <c r="AT679" s="24" t="s">
        <v>173</v>
      </c>
      <c r="AU679" s="24" t="s">
        <v>90</v>
      </c>
      <c r="AY679" s="24" t="s">
        <v>170</v>
      </c>
      <c r="BE679" s="171">
        <f>IF(N679="základní",J679,0)</f>
        <v>2380.37</v>
      </c>
      <c r="BF679" s="171">
        <f>IF(N679="snížená",J679,0)</f>
        <v>0</v>
      </c>
      <c r="BG679" s="171">
        <f>IF(N679="zákl. přenesená",J679,0)</f>
        <v>0</v>
      </c>
      <c r="BH679" s="171">
        <f>IF(N679="sníž. přenesená",J679,0)</f>
        <v>0</v>
      </c>
      <c r="BI679" s="171">
        <f>IF(N679="nulová",J679,0)</f>
        <v>0</v>
      </c>
      <c r="BJ679" s="24" t="s">
        <v>87</v>
      </c>
      <c r="BK679" s="171">
        <f>ROUND(I679*H679,2)</f>
        <v>2380.37</v>
      </c>
      <c r="BL679" s="24" t="s">
        <v>230</v>
      </c>
      <c r="BM679" s="24" t="s">
        <v>1840</v>
      </c>
    </row>
    <row r="680" spans="2:65" s="12" customFormat="1" ht="13.5">
      <c r="B680" s="172"/>
      <c r="D680" s="173" t="s">
        <v>180</v>
      </c>
      <c r="E680" s="174" t="s">
        <v>5</v>
      </c>
      <c r="F680" s="175" t="s">
        <v>1841</v>
      </c>
      <c r="H680" s="176">
        <v>25.35</v>
      </c>
      <c r="L680" s="172"/>
      <c r="M680" s="177"/>
      <c r="N680" s="178"/>
      <c r="O680" s="178"/>
      <c r="P680" s="178"/>
      <c r="Q680" s="178"/>
      <c r="R680" s="178"/>
      <c r="S680" s="178"/>
      <c r="T680" s="179"/>
      <c r="AT680" s="174" t="s">
        <v>180</v>
      </c>
      <c r="AU680" s="174" t="s">
        <v>90</v>
      </c>
      <c r="AV680" s="12" t="s">
        <v>90</v>
      </c>
      <c r="AW680" s="12" t="s">
        <v>42</v>
      </c>
      <c r="AX680" s="12" t="s">
        <v>87</v>
      </c>
      <c r="AY680" s="174" t="s">
        <v>170</v>
      </c>
    </row>
    <row r="681" spans="2:65" s="1" customFormat="1" ht="25.5" customHeight="1">
      <c r="B681" s="160"/>
      <c r="C681" s="161" t="s">
        <v>1842</v>
      </c>
      <c r="D681" s="161" t="s">
        <v>173</v>
      </c>
      <c r="E681" s="162" t="s">
        <v>1843</v>
      </c>
      <c r="F681" s="163" t="s">
        <v>1844</v>
      </c>
      <c r="G681" s="164" t="s">
        <v>282</v>
      </c>
      <c r="H681" s="165">
        <v>1.5</v>
      </c>
      <c r="I681" s="166">
        <v>100</v>
      </c>
      <c r="J681" s="166">
        <f>ROUND(I681*H681,2)</f>
        <v>150</v>
      </c>
      <c r="K681" s="163" t="s">
        <v>177</v>
      </c>
      <c r="L681" s="39"/>
      <c r="M681" s="167" t="s">
        <v>5</v>
      </c>
      <c r="N681" s="168" t="s">
        <v>50</v>
      </c>
      <c r="O681" s="169">
        <v>0.216</v>
      </c>
      <c r="P681" s="169">
        <f>O681*H681</f>
        <v>0.32400000000000001</v>
      </c>
      <c r="Q681" s="169">
        <v>1.0399999999999999E-3</v>
      </c>
      <c r="R681" s="169">
        <f>Q681*H681</f>
        <v>1.5599999999999998E-3</v>
      </c>
      <c r="S681" s="169">
        <v>0</v>
      </c>
      <c r="T681" s="170">
        <f>S681*H681</f>
        <v>0</v>
      </c>
      <c r="AR681" s="24" t="s">
        <v>230</v>
      </c>
      <c r="AT681" s="24" t="s">
        <v>173</v>
      </c>
      <c r="AU681" s="24" t="s">
        <v>90</v>
      </c>
      <c r="AY681" s="24" t="s">
        <v>170</v>
      </c>
      <c r="BE681" s="171">
        <f>IF(N681="základní",J681,0)</f>
        <v>150</v>
      </c>
      <c r="BF681" s="171">
        <f>IF(N681="snížená",J681,0)</f>
        <v>0</v>
      </c>
      <c r="BG681" s="171">
        <f>IF(N681="zákl. přenesená",J681,0)</f>
        <v>0</v>
      </c>
      <c r="BH681" s="171">
        <f>IF(N681="sníž. přenesená",J681,0)</f>
        <v>0</v>
      </c>
      <c r="BI681" s="171">
        <f>IF(N681="nulová",J681,0)</f>
        <v>0</v>
      </c>
      <c r="BJ681" s="24" t="s">
        <v>87</v>
      </c>
      <c r="BK681" s="171">
        <f>ROUND(I681*H681,2)</f>
        <v>150</v>
      </c>
      <c r="BL681" s="24" t="s">
        <v>230</v>
      </c>
      <c r="BM681" s="24" t="s">
        <v>1845</v>
      </c>
    </row>
    <row r="682" spans="2:65" s="12" customFormat="1" ht="13.5">
      <c r="B682" s="172"/>
      <c r="D682" s="173" t="s">
        <v>180</v>
      </c>
      <c r="E682" s="174" t="s">
        <v>5</v>
      </c>
      <c r="F682" s="175" t="s">
        <v>1846</v>
      </c>
      <c r="H682" s="176">
        <v>1.5</v>
      </c>
      <c r="L682" s="172"/>
      <c r="M682" s="177"/>
      <c r="N682" s="178"/>
      <c r="O682" s="178"/>
      <c r="P682" s="178"/>
      <c r="Q682" s="178"/>
      <c r="R682" s="178"/>
      <c r="S682" s="178"/>
      <c r="T682" s="179"/>
      <c r="AT682" s="174" t="s">
        <v>180</v>
      </c>
      <c r="AU682" s="174" t="s">
        <v>90</v>
      </c>
      <c r="AV682" s="12" t="s">
        <v>90</v>
      </c>
      <c r="AW682" s="12" t="s">
        <v>42</v>
      </c>
      <c r="AX682" s="12" t="s">
        <v>87</v>
      </c>
      <c r="AY682" s="174" t="s">
        <v>170</v>
      </c>
    </row>
    <row r="683" spans="2:65" s="1" customFormat="1" ht="16.5" customHeight="1">
      <c r="B683" s="160"/>
      <c r="C683" s="193" t="s">
        <v>1847</v>
      </c>
      <c r="D683" s="193" t="s">
        <v>452</v>
      </c>
      <c r="E683" s="194" t="s">
        <v>1828</v>
      </c>
      <c r="F683" s="195" t="s">
        <v>1829</v>
      </c>
      <c r="G683" s="196" t="s">
        <v>257</v>
      </c>
      <c r="H683" s="197">
        <v>0.33</v>
      </c>
      <c r="I683" s="198">
        <v>539</v>
      </c>
      <c r="J683" s="198">
        <f>ROUND(I683*H683,2)</f>
        <v>177.87</v>
      </c>
      <c r="K683" s="195" t="s">
        <v>177</v>
      </c>
      <c r="L683" s="199"/>
      <c r="M683" s="200" t="s">
        <v>5</v>
      </c>
      <c r="N683" s="201" t="s">
        <v>50</v>
      </c>
      <c r="O683" s="169">
        <v>0</v>
      </c>
      <c r="P683" s="169">
        <f>O683*H683</f>
        <v>0</v>
      </c>
      <c r="Q683" s="169">
        <v>1.8200000000000001E-2</v>
      </c>
      <c r="R683" s="169">
        <f>Q683*H683</f>
        <v>6.0060000000000009E-3</v>
      </c>
      <c r="S683" s="169">
        <v>0</v>
      </c>
      <c r="T683" s="170">
        <f>S683*H683</f>
        <v>0</v>
      </c>
      <c r="AR683" s="24" t="s">
        <v>425</v>
      </c>
      <c r="AT683" s="24" t="s">
        <v>452</v>
      </c>
      <c r="AU683" s="24" t="s">
        <v>90</v>
      </c>
      <c r="AY683" s="24" t="s">
        <v>170</v>
      </c>
      <c r="BE683" s="171">
        <f>IF(N683="základní",J683,0)</f>
        <v>177.87</v>
      </c>
      <c r="BF683" s="171">
        <f>IF(N683="snížená",J683,0)</f>
        <v>0</v>
      </c>
      <c r="BG683" s="171">
        <f>IF(N683="zákl. přenesená",J683,0)</f>
        <v>0</v>
      </c>
      <c r="BH683" s="171">
        <f>IF(N683="sníž. přenesená",J683,0)</f>
        <v>0</v>
      </c>
      <c r="BI683" s="171">
        <f>IF(N683="nulová",J683,0)</f>
        <v>0</v>
      </c>
      <c r="BJ683" s="24" t="s">
        <v>87</v>
      </c>
      <c r="BK683" s="171">
        <f>ROUND(I683*H683,2)</f>
        <v>177.87</v>
      </c>
      <c r="BL683" s="24" t="s">
        <v>230</v>
      </c>
      <c r="BM683" s="24" t="s">
        <v>1848</v>
      </c>
    </row>
    <row r="684" spans="2:65" s="12" customFormat="1" ht="13.5">
      <c r="B684" s="172"/>
      <c r="D684" s="173" t="s">
        <v>180</v>
      </c>
      <c r="E684" s="174" t="s">
        <v>5</v>
      </c>
      <c r="F684" s="175" t="s">
        <v>1849</v>
      </c>
      <c r="H684" s="176">
        <v>0.33</v>
      </c>
      <c r="L684" s="172"/>
      <c r="M684" s="177"/>
      <c r="N684" s="178"/>
      <c r="O684" s="178"/>
      <c r="P684" s="178"/>
      <c r="Q684" s="178"/>
      <c r="R684" s="178"/>
      <c r="S684" s="178"/>
      <c r="T684" s="179"/>
      <c r="AT684" s="174" t="s">
        <v>180</v>
      </c>
      <c r="AU684" s="174" t="s">
        <v>90</v>
      </c>
      <c r="AV684" s="12" t="s">
        <v>90</v>
      </c>
      <c r="AW684" s="12" t="s">
        <v>42</v>
      </c>
      <c r="AX684" s="12" t="s">
        <v>87</v>
      </c>
      <c r="AY684" s="174" t="s">
        <v>170</v>
      </c>
    </row>
    <row r="685" spans="2:65" s="1" customFormat="1" ht="38.25" customHeight="1">
      <c r="B685" s="160"/>
      <c r="C685" s="161" t="s">
        <v>1850</v>
      </c>
      <c r="D685" s="161" t="s">
        <v>173</v>
      </c>
      <c r="E685" s="162" t="s">
        <v>1851</v>
      </c>
      <c r="F685" s="163" t="s">
        <v>1852</v>
      </c>
      <c r="G685" s="164" t="s">
        <v>422</v>
      </c>
      <c r="H685" s="165">
        <v>0.91200000000000003</v>
      </c>
      <c r="I685" s="166">
        <v>503</v>
      </c>
      <c r="J685" s="166">
        <f>ROUND(I685*H685,2)</f>
        <v>458.74</v>
      </c>
      <c r="K685" s="163" t="s">
        <v>177</v>
      </c>
      <c r="L685" s="39"/>
      <c r="M685" s="167" t="s">
        <v>5</v>
      </c>
      <c r="N685" s="168" t="s">
        <v>50</v>
      </c>
      <c r="O685" s="169">
        <v>1.5980000000000001</v>
      </c>
      <c r="P685" s="169">
        <f>O685*H685</f>
        <v>1.4573760000000002</v>
      </c>
      <c r="Q685" s="169">
        <v>0</v>
      </c>
      <c r="R685" s="169">
        <f>Q685*H685</f>
        <v>0</v>
      </c>
      <c r="S685" s="169">
        <v>0</v>
      </c>
      <c r="T685" s="170">
        <f>S685*H685</f>
        <v>0</v>
      </c>
      <c r="AR685" s="24" t="s">
        <v>230</v>
      </c>
      <c r="AT685" s="24" t="s">
        <v>173</v>
      </c>
      <c r="AU685" s="24" t="s">
        <v>90</v>
      </c>
      <c r="AY685" s="24" t="s">
        <v>170</v>
      </c>
      <c r="BE685" s="171">
        <f>IF(N685="základní",J685,0)</f>
        <v>458.74</v>
      </c>
      <c r="BF685" s="171">
        <f>IF(N685="snížená",J685,0)</f>
        <v>0</v>
      </c>
      <c r="BG685" s="171">
        <f>IF(N685="zákl. přenesená",J685,0)</f>
        <v>0</v>
      </c>
      <c r="BH685" s="171">
        <f>IF(N685="sníž. přenesená",J685,0)</f>
        <v>0</v>
      </c>
      <c r="BI685" s="171">
        <f>IF(N685="nulová",J685,0)</f>
        <v>0</v>
      </c>
      <c r="BJ685" s="24" t="s">
        <v>87</v>
      </c>
      <c r="BK685" s="171">
        <f>ROUND(I685*H685,2)</f>
        <v>458.74</v>
      </c>
      <c r="BL685" s="24" t="s">
        <v>230</v>
      </c>
      <c r="BM685" s="24" t="s">
        <v>1853</v>
      </c>
    </row>
    <row r="686" spans="2:65" s="11" customFormat="1" ht="29.85" customHeight="1">
      <c r="B686" s="148"/>
      <c r="D686" s="149" t="s">
        <v>78</v>
      </c>
      <c r="E686" s="158" t="s">
        <v>1854</v>
      </c>
      <c r="F686" s="158" t="s">
        <v>1855</v>
      </c>
      <c r="J686" s="159">
        <f>BK686</f>
        <v>6542.43</v>
      </c>
      <c r="L686" s="148"/>
      <c r="M686" s="152"/>
      <c r="N686" s="153"/>
      <c r="O686" s="153"/>
      <c r="P686" s="154">
        <f>SUM(P687:P690)</f>
        <v>12.72138</v>
      </c>
      <c r="Q686" s="153"/>
      <c r="R686" s="154">
        <f>SUM(R687:R690)</f>
        <v>9.6059400000000003E-3</v>
      </c>
      <c r="S686" s="153"/>
      <c r="T686" s="155">
        <f>SUM(T687:T690)</f>
        <v>0</v>
      </c>
      <c r="AR686" s="149" t="s">
        <v>90</v>
      </c>
      <c r="AT686" s="156" t="s">
        <v>78</v>
      </c>
      <c r="AU686" s="156" t="s">
        <v>87</v>
      </c>
      <c r="AY686" s="149" t="s">
        <v>170</v>
      </c>
      <c r="BK686" s="157">
        <f>SUM(BK687:BK690)</f>
        <v>6542.43</v>
      </c>
    </row>
    <row r="687" spans="2:65" s="1" customFormat="1" ht="16.5" customHeight="1">
      <c r="B687" s="160"/>
      <c r="C687" s="161" t="s">
        <v>1856</v>
      </c>
      <c r="D687" s="161" t="s">
        <v>173</v>
      </c>
      <c r="E687" s="162" t="s">
        <v>1857</v>
      </c>
      <c r="F687" s="163" t="s">
        <v>1858</v>
      </c>
      <c r="G687" s="164" t="s">
        <v>257</v>
      </c>
      <c r="H687" s="165">
        <v>25.962</v>
      </c>
      <c r="I687" s="166">
        <v>89</v>
      </c>
      <c r="J687" s="166">
        <f>ROUND(I687*H687,2)</f>
        <v>2310.62</v>
      </c>
      <c r="K687" s="163" t="s">
        <v>177</v>
      </c>
      <c r="L687" s="39"/>
      <c r="M687" s="167" t="s">
        <v>5</v>
      </c>
      <c r="N687" s="168" t="s">
        <v>50</v>
      </c>
      <c r="O687" s="169">
        <v>0.155</v>
      </c>
      <c r="P687" s="169">
        <f>O687*H687</f>
        <v>4.0241100000000003</v>
      </c>
      <c r="Q687" s="169">
        <v>1.2999999999999999E-4</v>
      </c>
      <c r="R687" s="169">
        <f>Q687*H687</f>
        <v>3.3750599999999996E-3</v>
      </c>
      <c r="S687" s="169">
        <v>0</v>
      </c>
      <c r="T687" s="170">
        <f>S687*H687</f>
        <v>0</v>
      </c>
      <c r="AR687" s="24" t="s">
        <v>230</v>
      </c>
      <c r="AT687" s="24" t="s">
        <v>173</v>
      </c>
      <c r="AU687" s="24" t="s">
        <v>90</v>
      </c>
      <c r="AY687" s="24" t="s">
        <v>170</v>
      </c>
      <c r="BE687" s="171">
        <f>IF(N687="základní",J687,0)</f>
        <v>2310.62</v>
      </c>
      <c r="BF687" s="171">
        <f>IF(N687="snížená",J687,0)</f>
        <v>0</v>
      </c>
      <c r="BG687" s="171">
        <f>IF(N687="zákl. přenesená",J687,0)</f>
        <v>0</v>
      </c>
      <c r="BH687" s="171">
        <f>IF(N687="sníž. přenesená",J687,0)</f>
        <v>0</v>
      </c>
      <c r="BI687" s="171">
        <f>IF(N687="nulová",J687,0)</f>
        <v>0</v>
      </c>
      <c r="BJ687" s="24" t="s">
        <v>87</v>
      </c>
      <c r="BK687" s="171">
        <f>ROUND(I687*H687,2)</f>
        <v>2310.62</v>
      </c>
      <c r="BL687" s="24" t="s">
        <v>230</v>
      </c>
      <c r="BM687" s="24" t="s">
        <v>1859</v>
      </c>
    </row>
    <row r="688" spans="2:65" s="12" customFormat="1" ht="13.5">
      <c r="B688" s="172"/>
      <c r="D688" s="173" t="s">
        <v>180</v>
      </c>
      <c r="E688" s="174" t="s">
        <v>5</v>
      </c>
      <c r="F688" s="175" t="s">
        <v>1860</v>
      </c>
      <c r="H688" s="176">
        <v>25.962</v>
      </c>
      <c r="L688" s="172"/>
      <c r="M688" s="177"/>
      <c r="N688" s="178"/>
      <c r="O688" s="178"/>
      <c r="P688" s="178"/>
      <c r="Q688" s="178"/>
      <c r="R688" s="178"/>
      <c r="S688" s="178"/>
      <c r="T688" s="179"/>
      <c r="AT688" s="174" t="s">
        <v>180</v>
      </c>
      <c r="AU688" s="174" t="s">
        <v>90</v>
      </c>
      <c r="AV688" s="12" t="s">
        <v>90</v>
      </c>
      <c r="AW688" s="12" t="s">
        <v>42</v>
      </c>
      <c r="AX688" s="12" t="s">
        <v>87</v>
      </c>
      <c r="AY688" s="174" t="s">
        <v>170</v>
      </c>
    </row>
    <row r="689" spans="2:65" s="1" customFormat="1" ht="25.5" customHeight="1">
      <c r="B689" s="160"/>
      <c r="C689" s="161" t="s">
        <v>1861</v>
      </c>
      <c r="D689" s="161" t="s">
        <v>173</v>
      </c>
      <c r="E689" s="162" t="s">
        <v>1862</v>
      </c>
      <c r="F689" s="163" t="s">
        <v>1863</v>
      </c>
      <c r="G689" s="164" t="s">
        <v>257</v>
      </c>
      <c r="H689" s="165">
        <v>25.962</v>
      </c>
      <c r="I689" s="166">
        <v>163</v>
      </c>
      <c r="J689" s="166">
        <f>ROUND(I689*H689,2)</f>
        <v>4231.8100000000004</v>
      </c>
      <c r="K689" s="163" t="s">
        <v>177</v>
      </c>
      <c r="L689" s="39"/>
      <c r="M689" s="167" t="s">
        <v>5</v>
      </c>
      <c r="N689" s="168" t="s">
        <v>50</v>
      </c>
      <c r="O689" s="169">
        <v>0.33500000000000002</v>
      </c>
      <c r="P689" s="169">
        <f>O689*H689</f>
        <v>8.6972699999999996</v>
      </c>
      <c r="Q689" s="169">
        <v>2.4000000000000001E-4</v>
      </c>
      <c r="R689" s="169">
        <f>Q689*H689</f>
        <v>6.2308800000000003E-3</v>
      </c>
      <c r="S689" s="169">
        <v>0</v>
      </c>
      <c r="T689" s="170">
        <f>S689*H689</f>
        <v>0</v>
      </c>
      <c r="AR689" s="24" t="s">
        <v>230</v>
      </c>
      <c r="AT689" s="24" t="s">
        <v>173</v>
      </c>
      <c r="AU689" s="24" t="s">
        <v>90</v>
      </c>
      <c r="AY689" s="24" t="s">
        <v>170</v>
      </c>
      <c r="BE689" s="171">
        <f>IF(N689="základní",J689,0)</f>
        <v>4231.8100000000004</v>
      </c>
      <c r="BF689" s="171">
        <f>IF(N689="snížená",J689,0)</f>
        <v>0</v>
      </c>
      <c r="BG689" s="171">
        <f>IF(N689="zákl. přenesená",J689,0)</f>
        <v>0</v>
      </c>
      <c r="BH689" s="171">
        <f>IF(N689="sníž. přenesená",J689,0)</f>
        <v>0</v>
      </c>
      <c r="BI689" s="171">
        <f>IF(N689="nulová",J689,0)</f>
        <v>0</v>
      </c>
      <c r="BJ689" s="24" t="s">
        <v>87</v>
      </c>
      <c r="BK689" s="171">
        <f>ROUND(I689*H689,2)</f>
        <v>4231.8100000000004</v>
      </c>
      <c r="BL689" s="24" t="s">
        <v>230</v>
      </c>
      <c r="BM689" s="24" t="s">
        <v>1864</v>
      </c>
    </row>
    <row r="690" spans="2:65" s="12" customFormat="1" ht="13.5">
      <c r="B690" s="172"/>
      <c r="D690" s="173" t="s">
        <v>180</v>
      </c>
      <c r="E690" s="174" t="s">
        <v>5</v>
      </c>
      <c r="F690" s="175" t="s">
        <v>1860</v>
      </c>
      <c r="H690" s="176">
        <v>25.962</v>
      </c>
      <c r="L690" s="172"/>
      <c r="M690" s="177"/>
      <c r="N690" s="178"/>
      <c r="O690" s="178"/>
      <c r="P690" s="178"/>
      <c r="Q690" s="178"/>
      <c r="R690" s="178"/>
      <c r="S690" s="178"/>
      <c r="T690" s="179"/>
      <c r="AT690" s="174" t="s">
        <v>180</v>
      </c>
      <c r="AU690" s="174" t="s">
        <v>90</v>
      </c>
      <c r="AV690" s="12" t="s">
        <v>90</v>
      </c>
      <c r="AW690" s="12" t="s">
        <v>42</v>
      </c>
      <c r="AX690" s="12" t="s">
        <v>87</v>
      </c>
      <c r="AY690" s="174" t="s">
        <v>170</v>
      </c>
    </row>
    <row r="691" spans="2:65" s="11" customFormat="1" ht="29.85" customHeight="1">
      <c r="B691" s="148"/>
      <c r="D691" s="149" t="s">
        <v>78</v>
      </c>
      <c r="E691" s="158" t="s">
        <v>1865</v>
      </c>
      <c r="F691" s="158" t="s">
        <v>1866</v>
      </c>
      <c r="J691" s="159">
        <f>BK691</f>
        <v>4429.5</v>
      </c>
      <c r="L691" s="148"/>
      <c r="M691" s="152"/>
      <c r="N691" s="153"/>
      <c r="O691" s="153"/>
      <c r="P691" s="154">
        <f>SUM(P692:P708)</f>
        <v>8.9812179999999984</v>
      </c>
      <c r="Q691" s="153"/>
      <c r="R691" s="154">
        <f>SUM(R692:R708)</f>
        <v>3.0599279999999996E-2</v>
      </c>
      <c r="S691" s="153"/>
      <c r="T691" s="155">
        <f>SUM(T692:T708)</f>
        <v>0</v>
      </c>
      <c r="AR691" s="149" t="s">
        <v>90</v>
      </c>
      <c r="AT691" s="156" t="s">
        <v>78</v>
      </c>
      <c r="AU691" s="156" t="s">
        <v>87</v>
      </c>
      <c r="AY691" s="149" t="s">
        <v>170</v>
      </c>
      <c r="BK691" s="157">
        <f>SUM(BK692:BK708)</f>
        <v>4429.5</v>
      </c>
    </row>
    <row r="692" spans="2:65" s="1" customFormat="1" ht="16.5" customHeight="1">
      <c r="B692" s="160"/>
      <c r="C692" s="161" t="s">
        <v>1867</v>
      </c>
      <c r="D692" s="161" t="s">
        <v>173</v>
      </c>
      <c r="E692" s="162" t="s">
        <v>1868</v>
      </c>
      <c r="F692" s="163" t="s">
        <v>1869</v>
      </c>
      <c r="G692" s="164" t="s">
        <v>257</v>
      </c>
      <c r="H692" s="165">
        <v>49.555999999999997</v>
      </c>
      <c r="I692" s="166">
        <v>20.7</v>
      </c>
      <c r="J692" s="166">
        <f>ROUND(I692*H692,2)</f>
        <v>1025.81</v>
      </c>
      <c r="K692" s="163" t="s">
        <v>177</v>
      </c>
      <c r="L692" s="39"/>
      <c r="M692" s="167" t="s">
        <v>5</v>
      </c>
      <c r="N692" s="168" t="s">
        <v>50</v>
      </c>
      <c r="O692" s="169">
        <v>3.3000000000000002E-2</v>
      </c>
      <c r="P692" s="169">
        <f>O692*H692</f>
        <v>1.635348</v>
      </c>
      <c r="Q692" s="169">
        <v>2.0000000000000001E-4</v>
      </c>
      <c r="R692" s="169">
        <f>Q692*H692</f>
        <v>9.9112000000000002E-3</v>
      </c>
      <c r="S692" s="169">
        <v>0</v>
      </c>
      <c r="T692" s="170">
        <f>S692*H692</f>
        <v>0</v>
      </c>
      <c r="AR692" s="24" t="s">
        <v>230</v>
      </c>
      <c r="AT692" s="24" t="s">
        <v>173</v>
      </c>
      <c r="AU692" s="24" t="s">
        <v>90</v>
      </c>
      <c r="AY692" s="24" t="s">
        <v>170</v>
      </c>
      <c r="BE692" s="171">
        <f>IF(N692="základní",J692,0)</f>
        <v>1025.81</v>
      </c>
      <c r="BF692" s="171">
        <f>IF(N692="snížená",J692,0)</f>
        <v>0</v>
      </c>
      <c r="BG692" s="171">
        <f>IF(N692="zákl. přenesená",J692,0)</f>
        <v>0</v>
      </c>
      <c r="BH692" s="171">
        <f>IF(N692="sníž. přenesená",J692,0)</f>
        <v>0</v>
      </c>
      <c r="BI692" s="171">
        <f>IF(N692="nulová",J692,0)</f>
        <v>0</v>
      </c>
      <c r="BJ692" s="24" t="s">
        <v>87</v>
      </c>
      <c r="BK692" s="171">
        <f>ROUND(I692*H692,2)</f>
        <v>1025.81</v>
      </c>
      <c r="BL692" s="24" t="s">
        <v>230</v>
      </c>
      <c r="BM692" s="24" t="s">
        <v>1870</v>
      </c>
    </row>
    <row r="693" spans="2:65" s="12" customFormat="1" ht="13.5">
      <c r="B693" s="172"/>
      <c r="D693" s="173" t="s">
        <v>180</v>
      </c>
      <c r="E693" s="174" t="s">
        <v>5</v>
      </c>
      <c r="F693" s="175" t="s">
        <v>1871</v>
      </c>
      <c r="H693" s="176">
        <v>32.412999999999997</v>
      </c>
      <c r="L693" s="172"/>
      <c r="M693" s="177"/>
      <c r="N693" s="178"/>
      <c r="O693" s="178"/>
      <c r="P693" s="178"/>
      <c r="Q693" s="178"/>
      <c r="R693" s="178"/>
      <c r="S693" s="178"/>
      <c r="T693" s="179"/>
      <c r="AT693" s="174" t="s">
        <v>180</v>
      </c>
      <c r="AU693" s="174" t="s">
        <v>90</v>
      </c>
      <c r="AV693" s="12" t="s">
        <v>90</v>
      </c>
      <c r="AW693" s="12" t="s">
        <v>42</v>
      </c>
      <c r="AX693" s="12" t="s">
        <v>79</v>
      </c>
      <c r="AY693" s="174" t="s">
        <v>170</v>
      </c>
    </row>
    <row r="694" spans="2:65" s="12" customFormat="1" ht="13.5">
      <c r="B694" s="172"/>
      <c r="D694" s="173" t="s">
        <v>180</v>
      </c>
      <c r="E694" s="174" t="s">
        <v>5</v>
      </c>
      <c r="F694" s="175" t="s">
        <v>1872</v>
      </c>
      <c r="H694" s="176">
        <v>15.063000000000001</v>
      </c>
      <c r="L694" s="172"/>
      <c r="M694" s="177"/>
      <c r="N694" s="178"/>
      <c r="O694" s="178"/>
      <c r="P694" s="178"/>
      <c r="Q694" s="178"/>
      <c r="R694" s="178"/>
      <c r="S694" s="178"/>
      <c r="T694" s="179"/>
      <c r="AT694" s="174" t="s">
        <v>180</v>
      </c>
      <c r="AU694" s="174" t="s">
        <v>90</v>
      </c>
      <c r="AV694" s="12" t="s">
        <v>90</v>
      </c>
      <c r="AW694" s="12" t="s">
        <v>42</v>
      </c>
      <c r="AX694" s="12" t="s">
        <v>79</v>
      </c>
      <c r="AY694" s="174" t="s">
        <v>170</v>
      </c>
    </row>
    <row r="695" spans="2:65" s="12" customFormat="1" ht="13.5">
      <c r="B695" s="172"/>
      <c r="D695" s="173" t="s">
        <v>180</v>
      </c>
      <c r="E695" s="174" t="s">
        <v>5</v>
      </c>
      <c r="F695" s="175" t="s">
        <v>1118</v>
      </c>
      <c r="H695" s="176">
        <v>1.55</v>
      </c>
      <c r="L695" s="172"/>
      <c r="M695" s="177"/>
      <c r="N695" s="178"/>
      <c r="O695" s="178"/>
      <c r="P695" s="178"/>
      <c r="Q695" s="178"/>
      <c r="R695" s="178"/>
      <c r="S695" s="178"/>
      <c r="T695" s="179"/>
      <c r="AT695" s="174" t="s">
        <v>180</v>
      </c>
      <c r="AU695" s="174" t="s">
        <v>90</v>
      </c>
      <c r="AV695" s="12" t="s">
        <v>90</v>
      </c>
      <c r="AW695" s="12" t="s">
        <v>42</v>
      </c>
      <c r="AX695" s="12" t="s">
        <v>79</v>
      </c>
      <c r="AY695" s="174" t="s">
        <v>170</v>
      </c>
    </row>
    <row r="696" spans="2:65" s="12" customFormat="1" ht="13.5">
      <c r="B696" s="172"/>
      <c r="D696" s="173" t="s">
        <v>180</v>
      </c>
      <c r="E696" s="174" t="s">
        <v>5</v>
      </c>
      <c r="F696" s="175" t="s">
        <v>1119</v>
      </c>
      <c r="H696" s="176">
        <v>0.53</v>
      </c>
      <c r="L696" s="172"/>
      <c r="M696" s="177"/>
      <c r="N696" s="178"/>
      <c r="O696" s="178"/>
      <c r="P696" s="178"/>
      <c r="Q696" s="178"/>
      <c r="R696" s="178"/>
      <c r="S696" s="178"/>
      <c r="T696" s="179"/>
      <c r="AT696" s="174" t="s">
        <v>180</v>
      </c>
      <c r="AU696" s="174" t="s">
        <v>90</v>
      </c>
      <c r="AV696" s="12" t="s">
        <v>90</v>
      </c>
      <c r="AW696" s="12" t="s">
        <v>42</v>
      </c>
      <c r="AX696" s="12" t="s">
        <v>79</v>
      </c>
      <c r="AY696" s="174" t="s">
        <v>170</v>
      </c>
    </row>
    <row r="697" spans="2:65" s="13" customFormat="1" ht="13.5">
      <c r="B697" s="186"/>
      <c r="D697" s="173" t="s">
        <v>180</v>
      </c>
      <c r="E697" s="187" t="s">
        <v>5</v>
      </c>
      <c r="F697" s="188" t="s">
        <v>269</v>
      </c>
      <c r="H697" s="189">
        <v>49.555999999999997</v>
      </c>
      <c r="L697" s="186"/>
      <c r="M697" s="190"/>
      <c r="N697" s="191"/>
      <c r="O697" s="191"/>
      <c r="P697" s="191"/>
      <c r="Q697" s="191"/>
      <c r="R697" s="191"/>
      <c r="S697" s="191"/>
      <c r="T697" s="192"/>
      <c r="AT697" s="187" t="s">
        <v>180</v>
      </c>
      <c r="AU697" s="187" t="s">
        <v>90</v>
      </c>
      <c r="AV697" s="13" t="s">
        <v>190</v>
      </c>
      <c r="AW697" s="13" t="s">
        <v>42</v>
      </c>
      <c r="AX697" s="13" t="s">
        <v>87</v>
      </c>
      <c r="AY697" s="187" t="s">
        <v>170</v>
      </c>
    </row>
    <row r="698" spans="2:65" s="1" customFormat="1" ht="25.5" customHeight="1">
      <c r="B698" s="160"/>
      <c r="C698" s="161" t="s">
        <v>1873</v>
      </c>
      <c r="D698" s="161" t="s">
        <v>173</v>
      </c>
      <c r="E698" s="162" t="s">
        <v>1874</v>
      </c>
      <c r="F698" s="163" t="s">
        <v>1875</v>
      </c>
      <c r="G698" s="164" t="s">
        <v>257</v>
      </c>
      <c r="H698" s="165">
        <v>12.88</v>
      </c>
      <c r="I698" s="166">
        <v>21.4</v>
      </c>
      <c r="J698" s="166">
        <f>ROUND(I698*H698,2)</f>
        <v>275.63</v>
      </c>
      <c r="K698" s="163" t="s">
        <v>177</v>
      </c>
      <c r="L698" s="39"/>
      <c r="M698" s="167" t="s">
        <v>5</v>
      </c>
      <c r="N698" s="168" t="s">
        <v>50</v>
      </c>
      <c r="O698" s="169">
        <v>3.5000000000000003E-2</v>
      </c>
      <c r="P698" s="169">
        <f>O698*H698</f>
        <v>0.45080000000000009</v>
      </c>
      <c r="Q698" s="169">
        <v>2.0000000000000001E-4</v>
      </c>
      <c r="R698" s="169">
        <f>Q698*H698</f>
        <v>2.5760000000000002E-3</v>
      </c>
      <c r="S698" s="169">
        <v>0</v>
      </c>
      <c r="T698" s="170">
        <f>S698*H698</f>
        <v>0</v>
      </c>
      <c r="AR698" s="24" t="s">
        <v>230</v>
      </c>
      <c r="AT698" s="24" t="s">
        <v>173</v>
      </c>
      <c r="AU698" s="24" t="s">
        <v>90</v>
      </c>
      <c r="AY698" s="24" t="s">
        <v>170</v>
      </c>
      <c r="BE698" s="171">
        <f>IF(N698="základní",J698,0)</f>
        <v>275.63</v>
      </c>
      <c r="BF698" s="171">
        <f>IF(N698="snížená",J698,0)</f>
        <v>0</v>
      </c>
      <c r="BG698" s="171">
        <f>IF(N698="zákl. přenesená",J698,0)</f>
        <v>0</v>
      </c>
      <c r="BH698" s="171">
        <f>IF(N698="sníž. přenesená",J698,0)</f>
        <v>0</v>
      </c>
      <c r="BI698" s="171">
        <f>IF(N698="nulová",J698,0)</f>
        <v>0</v>
      </c>
      <c r="BJ698" s="24" t="s">
        <v>87</v>
      </c>
      <c r="BK698" s="171">
        <f>ROUND(I698*H698,2)</f>
        <v>275.63</v>
      </c>
      <c r="BL698" s="24" t="s">
        <v>230</v>
      </c>
      <c r="BM698" s="24" t="s">
        <v>1876</v>
      </c>
    </row>
    <row r="699" spans="2:65" s="12" customFormat="1" ht="13.5">
      <c r="B699" s="172"/>
      <c r="D699" s="173" t="s">
        <v>180</v>
      </c>
      <c r="E699" s="174" t="s">
        <v>5</v>
      </c>
      <c r="F699" s="175" t="s">
        <v>1877</v>
      </c>
      <c r="H699" s="176">
        <v>12.88</v>
      </c>
      <c r="L699" s="172"/>
      <c r="M699" s="177"/>
      <c r="N699" s="178"/>
      <c r="O699" s="178"/>
      <c r="P699" s="178"/>
      <c r="Q699" s="178"/>
      <c r="R699" s="178"/>
      <c r="S699" s="178"/>
      <c r="T699" s="179"/>
      <c r="AT699" s="174" t="s">
        <v>180</v>
      </c>
      <c r="AU699" s="174" t="s">
        <v>90</v>
      </c>
      <c r="AV699" s="12" t="s">
        <v>90</v>
      </c>
      <c r="AW699" s="12" t="s">
        <v>42</v>
      </c>
      <c r="AX699" s="12" t="s">
        <v>87</v>
      </c>
      <c r="AY699" s="174" t="s">
        <v>170</v>
      </c>
    </row>
    <row r="700" spans="2:65" s="1" customFormat="1" ht="16.5" customHeight="1">
      <c r="B700" s="160"/>
      <c r="C700" s="161" t="s">
        <v>1878</v>
      </c>
      <c r="D700" s="161" t="s">
        <v>173</v>
      </c>
      <c r="E700" s="162" t="s">
        <v>1879</v>
      </c>
      <c r="F700" s="163" t="s">
        <v>1880</v>
      </c>
      <c r="G700" s="164" t="s">
        <v>257</v>
      </c>
      <c r="H700" s="165">
        <v>51.805999999999997</v>
      </c>
      <c r="I700" s="166">
        <v>47.8</v>
      </c>
      <c r="J700" s="166">
        <f>ROUND(I700*H700,2)</f>
        <v>2476.33</v>
      </c>
      <c r="K700" s="163" t="s">
        <v>177</v>
      </c>
      <c r="L700" s="39"/>
      <c r="M700" s="167" t="s">
        <v>5</v>
      </c>
      <c r="N700" s="168" t="s">
        <v>50</v>
      </c>
      <c r="O700" s="169">
        <v>0.105</v>
      </c>
      <c r="P700" s="169">
        <f>O700*H700</f>
        <v>5.4396299999999993</v>
      </c>
      <c r="Q700" s="169">
        <v>2.7999999999999998E-4</v>
      </c>
      <c r="R700" s="169">
        <f>Q700*H700</f>
        <v>1.4505679999999998E-2</v>
      </c>
      <c r="S700" s="169">
        <v>0</v>
      </c>
      <c r="T700" s="170">
        <f>S700*H700</f>
        <v>0</v>
      </c>
      <c r="AR700" s="24" t="s">
        <v>230</v>
      </c>
      <c r="AT700" s="24" t="s">
        <v>173</v>
      </c>
      <c r="AU700" s="24" t="s">
        <v>90</v>
      </c>
      <c r="AY700" s="24" t="s">
        <v>170</v>
      </c>
      <c r="BE700" s="171">
        <f>IF(N700="základní",J700,0)</f>
        <v>2476.33</v>
      </c>
      <c r="BF700" s="171">
        <f>IF(N700="snížená",J700,0)</f>
        <v>0</v>
      </c>
      <c r="BG700" s="171">
        <f>IF(N700="zákl. přenesená",J700,0)</f>
        <v>0</v>
      </c>
      <c r="BH700" s="171">
        <f>IF(N700="sníž. přenesená",J700,0)</f>
        <v>0</v>
      </c>
      <c r="BI700" s="171">
        <f>IF(N700="nulová",J700,0)</f>
        <v>0</v>
      </c>
      <c r="BJ700" s="24" t="s">
        <v>87</v>
      </c>
      <c r="BK700" s="171">
        <f>ROUND(I700*H700,2)</f>
        <v>2476.33</v>
      </c>
      <c r="BL700" s="24" t="s">
        <v>230</v>
      </c>
      <c r="BM700" s="24" t="s">
        <v>1881</v>
      </c>
    </row>
    <row r="701" spans="2:65" s="12" customFormat="1" ht="13.5">
      <c r="B701" s="172"/>
      <c r="D701" s="173" t="s">
        <v>180</v>
      </c>
      <c r="E701" s="174" t="s">
        <v>5</v>
      </c>
      <c r="F701" s="175" t="s">
        <v>1871</v>
      </c>
      <c r="H701" s="176">
        <v>32.412999999999997</v>
      </c>
      <c r="L701" s="172"/>
      <c r="M701" s="177"/>
      <c r="N701" s="178"/>
      <c r="O701" s="178"/>
      <c r="P701" s="178"/>
      <c r="Q701" s="178"/>
      <c r="R701" s="178"/>
      <c r="S701" s="178"/>
      <c r="T701" s="179"/>
      <c r="AT701" s="174" t="s">
        <v>180</v>
      </c>
      <c r="AU701" s="174" t="s">
        <v>90</v>
      </c>
      <c r="AV701" s="12" t="s">
        <v>90</v>
      </c>
      <c r="AW701" s="12" t="s">
        <v>42</v>
      </c>
      <c r="AX701" s="12" t="s">
        <v>79</v>
      </c>
      <c r="AY701" s="174" t="s">
        <v>170</v>
      </c>
    </row>
    <row r="702" spans="2:65" s="12" customFormat="1" ht="13.5">
      <c r="B702" s="172"/>
      <c r="D702" s="173" t="s">
        <v>180</v>
      </c>
      <c r="E702" s="174" t="s">
        <v>5</v>
      </c>
      <c r="F702" s="175" t="s">
        <v>1872</v>
      </c>
      <c r="H702" s="176">
        <v>15.063000000000001</v>
      </c>
      <c r="L702" s="172"/>
      <c r="M702" s="177"/>
      <c r="N702" s="178"/>
      <c r="O702" s="178"/>
      <c r="P702" s="178"/>
      <c r="Q702" s="178"/>
      <c r="R702" s="178"/>
      <c r="S702" s="178"/>
      <c r="T702" s="179"/>
      <c r="AT702" s="174" t="s">
        <v>180</v>
      </c>
      <c r="AU702" s="174" t="s">
        <v>90</v>
      </c>
      <c r="AV702" s="12" t="s">
        <v>90</v>
      </c>
      <c r="AW702" s="12" t="s">
        <v>42</v>
      </c>
      <c r="AX702" s="12" t="s">
        <v>79</v>
      </c>
      <c r="AY702" s="174" t="s">
        <v>170</v>
      </c>
    </row>
    <row r="703" spans="2:65" s="12" customFormat="1" ht="13.5">
      <c r="B703" s="172"/>
      <c r="D703" s="173" t="s">
        <v>180</v>
      </c>
      <c r="E703" s="174" t="s">
        <v>5</v>
      </c>
      <c r="F703" s="175" t="s">
        <v>1118</v>
      </c>
      <c r="H703" s="176">
        <v>1.55</v>
      </c>
      <c r="L703" s="172"/>
      <c r="M703" s="177"/>
      <c r="N703" s="178"/>
      <c r="O703" s="178"/>
      <c r="P703" s="178"/>
      <c r="Q703" s="178"/>
      <c r="R703" s="178"/>
      <c r="S703" s="178"/>
      <c r="T703" s="179"/>
      <c r="AT703" s="174" t="s">
        <v>180</v>
      </c>
      <c r="AU703" s="174" t="s">
        <v>90</v>
      </c>
      <c r="AV703" s="12" t="s">
        <v>90</v>
      </c>
      <c r="AW703" s="12" t="s">
        <v>42</v>
      </c>
      <c r="AX703" s="12" t="s">
        <v>79</v>
      </c>
      <c r="AY703" s="174" t="s">
        <v>170</v>
      </c>
    </row>
    <row r="704" spans="2:65" s="12" customFormat="1" ht="13.5">
      <c r="B704" s="172"/>
      <c r="D704" s="173" t="s">
        <v>180</v>
      </c>
      <c r="E704" s="174" t="s">
        <v>5</v>
      </c>
      <c r="F704" s="175" t="s">
        <v>1119</v>
      </c>
      <c r="H704" s="176">
        <v>0.53</v>
      </c>
      <c r="L704" s="172"/>
      <c r="M704" s="177"/>
      <c r="N704" s="178"/>
      <c r="O704" s="178"/>
      <c r="P704" s="178"/>
      <c r="Q704" s="178"/>
      <c r="R704" s="178"/>
      <c r="S704" s="178"/>
      <c r="T704" s="179"/>
      <c r="AT704" s="174" t="s">
        <v>180</v>
      </c>
      <c r="AU704" s="174" t="s">
        <v>90</v>
      </c>
      <c r="AV704" s="12" t="s">
        <v>90</v>
      </c>
      <c r="AW704" s="12" t="s">
        <v>42</v>
      </c>
      <c r="AX704" s="12" t="s">
        <v>79</v>
      </c>
      <c r="AY704" s="174" t="s">
        <v>170</v>
      </c>
    </row>
    <row r="705" spans="2:65" s="12" customFormat="1" ht="13.5">
      <c r="B705" s="172"/>
      <c r="D705" s="173" t="s">
        <v>180</v>
      </c>
      <c r="E705" s="174" t="s">
        <v>5</v>
      </c>
      <c r="F705" s="175" t="s">
        <v>1882</v>
      </c>
      <c r="H705" s="176">
        <v>2.25</v>
      </c>
      <c r="L705" s="172"/>
      <c r="M705" s="177"/>
      <c r="N705" s="178"/>
      <c r="O705" s="178"/>
      <c r="P705" s="178"/>
      <c r="Q705" s="178"/>
      <c r="R705" s="178"/>
      <c r="S705" s="178"/>
      <c r="T705" s="179"/>
      <c r="AT705" s="174" t="s">
        <v>180</v>
      </c>
      <c r="AU705" s="174" t="s">
        <v>90</v>
      </c>
      <c r="AV705" s="12" t="s">
        <v>90</v>
      </c>
      <c r="AW705" s="12" t="s">
        <v>42</v>
      </c>
      <c r="AX705" s="12" t="s">
        <v>79</v>
      </c>
      <c r="AY705" s="174" t="s">
        <v>170</v>
      </c>
    </row>
    <row r="706" spans="2:65" s="13" customFormat="1" ht="13.5">
      <c r="B706" s="186"/>
      <c r="D706" s="173" t="s">
        <v>180</v>
      </c>
      <c r="E706" s="187" t="s">
        <v>5</v>
      </c>
      <c r="F706" s="188" t="s">
        <v>269</v>
      </c>
      <c r="H706" s="189">
        <v>51.805999999999997</v>
      </c>
      <c r="L706" s="186"/>
      <c r="M706" s="190"/>
      <c r="N706" s="191"/>
      <c r="O706" s="191"/>
      <c r="P706" s="191"/>
      <c r="Q706" s="191"/>
      <c r="R706" s="191"/>
      <c r="S706" s="191"/>
      <c r="T706" s="192"/>
      <c r="AT706" s="187" t="s">
        <v>180</v>
      </c>
      <c r="AU706" s="187" t="s">
        <v>90</v>
      </c>
      <c r="AV706" s="13" t="s">
        <v>190</v>
      </c>
      <c r="AW706" s="13" t="s">
        <v>42</v>
      </c>
      <c r="AX706" s="13" t="s">
        <v>87</v>
      </c>
      <c r="AY706" s="187" t="s">
        <v>170</v>
      </c>
    </row>
    <row r="707" spans="2:65" s="1" customFormat="1" ht="25.5" customHeight="1">
      <c r="B707" s="160"/>
      <c r="C707" s="161" t="s">
        <v>1883</v>
      </c>
      <c r="D707" s="161" t="s">
        <v>173</v>
      </c>
      <c r="E707" s="162" t="s">
        <v>1884</v>
      </c>
      <c r="F707" s="163" t="s">
        <v>1885</v>
      </c>
      <c r="G707" s="164" t="s">
        <v>257</v>
      </c>
      <c r="H707" s="165">
        <v>12.88</v>
      </c>
      <c r="I707" s="166">
        <v>50.6</v>
      </c>
      <c r="J707" s="166">
        <f>ROUND(I707*H707,2)</f>
        <v>651.73</v>
      </c>
      <c r="K707" s="163" t="s">
        <v>177</v>
      </c>
      <c r="L707" s="39"/>
      <c r="M707" s="167" t="s">
        <v>5</v>
      </c>
      <c r="N707" s="168" t="s">
        <v>50</v>
      </c>
      <c r="O707" s="169">
        <v>0.113</v>
      </c>
      <c r="P707" s="169">
        <f>O707*H707</f>
        <v>1.4554400000000001</v>
      </c>
      <c r="Q707" s="169">
        <v>2.7999999999999998E-4</v>
      </c>
      <c r="R707" s="169">
        <f>Q707*H707</f>
        <v>3.6064000000000001E-3</v>
      </c>
      <c r="S707" s="169">
        <v>0</v>
      </c>
      <c r="T707" s="170">
        <f>S707*H707</f>
        <v>0</v>
      </c>
      <c r="AR707" s="24" t="s">
        <v>230</v>
      </c>
      <c r="AT707" s="24" t="s">
        <v>173</v>
      </c>
      <c r="AU707" s="24" t="s">
        <v>90</v>
      </c>
      <c r="AY707" s="24" t="s">
        <v>170</v>
      </c>
      <c r="BE707" s="171">
        <f>IF(N707="základní",J707,0)</f>
        <v>651.73</v>
      </c>
      <c r="BF707" s="171">
        <f>IF(N707="snížená",J707,0)</f>
        <v>0</v>
      </c>
      <c r="BG707" s="171">
        <f>IF(N707="zákl. přenesená",J707,0)</f>
        <v>0</v>
      </c>
      <c r="BH707" s="171">
        <f>IF(N707="sníž. přenesená",J707,0)</f>
        <v>0</v>
      </c>
      <c r="BI707" s="171">
        <f>IF(N707="nulová",J707,0)</f>
        <v>0</v>
      </c>
      <c r="BJ707" s="24" t="s">
        <v>87</v>
      </c>
      <c r="BK707" s="171">
        <f>ROUND(I707*H707,2)</f>
        <v>651.73</v>
      </c>
      <c r="BL707" s="24" t="s">
        <v>230</v>
      </c>
      <c r="BM707" s="24" t="s">
        <v>1886</v>
      </c>
    </row>
    <row r="708" spans="2:65" s="12" customFormat="1" ht="13.5">
      <c r="B708" s="172"/>
      <c r="D708" s="173" t="s">
        <v>180</v>
      </c>
      <c r="E708" s="174" t="s">
        <v>5</v>
      </c>
      <c r="F708" s="175" t="s">
        <v>1877</v>
      </c>
      <c r="H708" s="176">
        <v>12.88</v>
      </c>
      <c r="L708" s="172"/>
      <c r="M708" s="177"/>
      <c r="N708" s="178"/>
      <c r="O708" s="178"/>
      <c r="P708" s="178"/>
      <c r="Q708" s="178"/>
      <c r="R708" s="178"/>
      <c r="S708" s="178"/>
      <c r="T708" s="179"/>
      <c r="AT708" s="174" t="s">
        <v>180</v>
      </c>
      <c r="AU708" s="174" t="s">
        <v>90</v>
      </c>
      <c r="AV708" s="12" t="s">
        <v>90</v>
      </c>
      <c r="AW708" s="12" t="s">
        <v>42</v>
      </c>
      <c r="AX708" s="12" t="s">
        <v>87</v>
      </c>
      <c r="AY708" s="174" t="s">
        <v>170</v>
      </c>
    </row>
    <row r="709" spans="2:65" s="11" customFormat="1" ht="29.85" customHeight="1">
      <c r="B709" s="148"/>
      <c r="D709" s="149" t="s">
        <v>78</v>
      </c>
      <c r="E709" s="158" t="s">
        <v>1887</v>
      </c>
      <c r="F709" s="158" t="s">
        <v>1888</v>
      </c>
      <c r="J709" s="159">
        <f>BK709</f>
        <v>3134.25</v>
      </c>
      <c r="L709" s="148"/>
      <c r="M709" s="152"/>
      <c r="N709" s="153"/>
      <c r="O709" s="153"/>
      <c r="P709" s="154">
        <f>SUM(P710:P711)</f>
        <v>3.4327499999999995</v>
      </c>
      <c r="Q709" s="153"/>
      <c r="R709" s="154">
        <f>SUM(R710:R711)</f>
        <v>6.3281999999999991E-3</v>
      </c>
      <c r="S709" s="153"/>
      <c r="T709" s="155">
        <f>SUM(T710:T711)</f>
        <v>0</v>
      </c>
      <c r="AR709" s="149" t="s">
        <v>90</v>
      </c>
      <c r="AT709" s="156" t="s">
        <v>78</v>
      </c>
      <c r="AU709" s="156" t="s">
        <v>87</v>
      </c>
      <c r="AY709" s="149" t="s">
        <v>170</v>
      </c>
      <c r="BK709" s="157">
        <f>SUM(BK710:BK711)</f>
        <v>3134.25</v>
      </c>
    </row>
    <row r="710" spans="2:65" s="1" customFormat="1" ht="25.5" customHeight="1">
      <c r="B710" s="160"/>
      <c r="C710" s="161" t="s">
        <v>1889</v>
      </c>
      <c r="D710" s="161" t="s">
        <v>173</v>
      </c>
      <c r="E710" s="162" t="s">
        <v>1890</v>
      </c>
      <c r="F710" s="163" t="s">
        <v>1891</v>
      </c>
      <c r="G710" s="164" t="s">
        <v>257</v>
      </c>
      <c r="H710" s="165">
        <v>5.97</v>
      </c>
      <c r="I710" s="166">
        <v>525</v>
      </c>
      <c r="J710" s="166">
        <f>ROUND(I710*H710,2)</f>
        <v>3134.25</v>
      </c>
      <c r="K710" s="163" t="s">
        <v>177</v>
      </c>
      <c r="L710" s="39"/>
      <c r="M710" s="167" t="s">
        <v>5</v>
      </c>
      <c r="N710" s="168" t="s">
        <v>50</v>
      </c>
      <c r="O710" s="169">
        <v>0.57499999999999996</v>
      </c>
      <c r="P710" s="169">
        <f>O710*H710</f>
        <v>3.4327499999999995</v>
      </c>
      <c r="Q710" s="169">
        <v>1.06E-3</v>
      </c>
      <c r="R710" s="169">
        <f>Q710*H710</f>
        <v>6.3281999999999991E-3</v>
      </c>
      <c r="S710" s="169">
        <v>0</v>
      </c>
      <c r="T710" s="170">
        <f>S710*H710</f>
        <v>0</v>
      </c>
      <c r="AR710" s="24" t="s">
        <v>230</v>
      </c>
      <c r="AT710" s="24" t="s">
        <v>173</v>
      </c>
      <c r="AU710" s="24" t="s">
        <v>90</v>
      </c>
      <c r="AY710" s="24" t="s">
        <v>170</v>
      </c>
      <c r="BE710" s="171">
        <f>IF(N710="základní",J710,0)</f>
        <v>3134.25</v>
      </c>
      <c r="BF710" s="171">
        <f>IF(N710="snížená",J710,0)</f>
        <v>0</v>
      </c>
      <c r="BG710" s="171">
        <f>IF(N710="zákl. přenesená",J710,0)</f>
        <v>0</v>
      </c>
      <c r="BH710" s="171">
        <f>IF(N710="sníž. přenesená",J710,0)</f>
        <v>0</v>
      </c>
      <c r="BI710" s="171">
        <f>IF(N710="nulová",J710,0)</f>
        <v>0</v>
      </c>
      <c r="BJ710" s="24" t="s">
        <v>87</v>
      </c>
      <c r="BK710" s="171">
        <f>ROUND(I710*H710,2)</f>
        <v>3134.25</v>
      </c>
      <c r="BL710" s="24" t="s">
        <v>230</v>
      </c>
      <c r="BM710" s="24" t="s">
        <v>1892</v>
      </c>
    </row>
    <row r="711" spans="2:65" s="12" customFormat="1" ht="13.5">
      <c r="B711" s="172"/>
      <c r="D711" s="173" t="s">
        <v>180</v>
      </c>
      <c r="E711" s="174" t="s">
        <v>5</v>
      </c>
      <c r="F711" s="175" t="s">
        <v>1893</v>
      </c>
      <c r="H711" s="176">
        <v>5.97</v>
      </c>
      <c r="L711" s="172"/>
      <c r="M711" s="177"/>
      <c r="N711" s="178"/>
      <c r="O711" s="178"/>
      <c r="P711" s="178"/>
      <c r="Q711" s="178"/>
      <c r="R711" s="178"/>
      <c r="S711" s="178"/>
      <c r="T711" s="179"/>
      <c r="AT711" s="174" t="s">
        <v>180</v>
      </c>
      <c r="AU711" s="174" t="s">
        <v>90</v>
      </c>
      <c r="AV711" s="12" t="s">
        <v>90</v>
      </c>
      <c r="AW711" s="12" t="s">
        <v>42</v>
      </c>
      <c r="AX711" s="12" t="s">
        <v>87</v>
      </c>
      <c r="AY711" s="174" t="s">
        <v>170</v>
      </c>
    </row>
    <row r="712" spans="2:65" s="11" customFormat="1" ht="37.35" customHeight="1">
      <c r="B712" s="148"/>
      <c r="D712" s="149" t="s">
        <v>78</v>
      </c>
      <c r="E712" s="150" t="s">
        <v>452</v>
      </c>
      <c r="F712" s="150" t="s">
        <v>1894</v>
      </c>
      <c r="J712" s="151">
        <f>BK712</f>
        <v>13720.5</v>
      </c>
      <c r="L712" s="148"/>
      <c r="M712" s="152"/>
      <c r="N712" s="153"/>
      <c r="O712" s="153"/>
      <c r="P712" s="154">
        <f>P713+P718+P723</f>
        <v>23.405000000000001</v>
      </c>
      <c r="Q712" s="153"/>
      <c r="R712" s="154">
        <f>R713+R718+R723</f>
        <v>8.1006000000000018</v>
      </c>
      <c r="S712" s="153"/>
      <c r="T712" s="155">
        <f>T713+T718+T723</f>
        <v>0</v>
      </c>
      <c r="AR712" s="149" t="s">
        <v>186</v>
      </c>
      <c r="AT712" s="156" t="s">
        <v>78</v>
      </c>
      <c r="AU712" s="156" t="s">
        <v>79</v>
      </c>
      <c r="AY712" s="149" t="s">
        <v>170</v>
      </c>
      <c r="BK712" s="157">
        <f>BK713+BK718+BK723</f>
        <v>13720.5</v>
      </c>
    </row>
    <row r="713" spans="2:65" s="11" customFormat="1" ht="19.899999999999999" customHeight="1">
      <c r="B713" s="148"/>
      <c r="D713" s="149" t="s">
        <v>78</v>
      </c>
      <c r="E713" s="158" t="s">
        <v>1895</v>
      </c>
      <c r="F713" s="158" t="s">
        <v>1896</v>
      </c>
      <c r="J713" s="159">
        <f>BK713</f>
        <v>1140</v>
      </c>
      <c r="L713" s="148"/>
      <c r="M713" s="152"/>
      <c r="N713" s="153"/>
      <c r="O713" s="153"/>
      <c r="P713" s="154">
        <f>SUM(P714:P717)</f>
        <v>1.8199999999999998</v>
      </c>
      <c r="Q713" s="153"/>
      <c r="R713" s="154">
        <f>SUM(R714:R717)</f>
        <v>1E-4</v>
      </c>
      <c r="S713" s="153"/>
      <c r="T713" s="155">
        <f>SUM(T714:T717)</f>
        <v>0</v>
      </c>
      <c r="AR713" s="149" t="s">
        <v>186</v>
      </c>
      <c r="AT713" s="156" t="s">
        <v>78</v>
      </c>
      <c r="AU713" s="156" t="s">
        <v>87</v>
      </c>
      <c r="AY713" s="149" t="s">
        <v>170</v>
      </c>
      <c r="BK713" s="157">
        <f>SUM(BK714:BK717)</f>
        <v>1140</v>
      </c>
    </row>
    <row r="714" spans="2:65" s="1" customFormat="1" ht="25.5" customHeight="1">
      <c r="B714" s="160"/>
      <c r="C714" s="161" t="s">
        <v>1897</v>
      </c>
      <c r="D714" s="161" t="s">
        <v>173</v>
      </c>
      <c r="E714" s="162" t="s">
        <v>1898</v>
      </c>
      <c r="F714" s="163" t="s">
        <v>1899</v>
      </c>
      <c r="G714" s="164" t="s">
        <v>487</v>
      </c>
      <c r="H714" s="165">
        <v>10</v>
      </c>
      <c r="I714" s="166">
        <v>62.9</v>
      </c>
      <c r="J714" s="166">
        <f>ROUND(I714*H714,2)</f>
        <v>629</v>
      </c>
      <c r="K714" s="163" t="s">
        <v>177</v>
      </c>
      <c r="L714" s="39"/>
      <c r="M714" s="167" t="s">
        <v>5</v>
      </c>
      <c r="N714" s="168" t="s">
        <v>50</v>
      </c>
      <c r="O714" s="169">
        <v>0.182</v>
      </c>
      <c r="P714" s="169">
        <f>O714*H714</f>
        <v>1.8199999999999998</v>
      </c>
      <c r="Q714" s="169">
        <v>0</v>
      </c>
      <c r="R714" s="169">
        <f>Q714*H714</f>
        <v>0</v>
      </c>
      <c r="S714" s="169">
        <v>0</v>
      </c>
      <c r="T714" s="170">
        <f>S714*H714</f>
        <v>0</v>
      </c>
      <c r="AR714" s="24" t="s">
        <v>606</v>
      </c>
      <c r="AT714" s="24" t="s">
        <v>173</v>
      </c>
      <c r="AU714" s="24" t="s">
        <v>90</v>
      </c>
      <c r="AY714" s="24" t="s">
        <v>170</v>
      </c>
      <c r="BE714" s="171">
        <f>IF(N714="základní",J714,0)</f>
        <v>629</v>
      </c>
      <c r="BF714" s="171">
        <f>IF(N714="snížená",J714,0)</f>
        <v>0</v>
      </c>
      <c r="BG714" s="171">
        <f>IF(N714="zákl. přenesená",J714,0)</f>
        <v>0</v>
      </c>
      <c r="BH714" s="171">
        <f>IF(N714="sníž. přenesená",J714,0)</f>
        <v>0</v>
      </c>
      <c r="BI714" s="171">
        <f>IF(N714="nulová",J714,0)</f>
        <v>0</v>
      </c>
      <c r="BJ714" s="24" t="s">
        <v>87</v>
      </c>
      <c r="BK714" s="171">
        <f>ROUND(I714*H714,2)</f>
        <v>629</v>
      </c>
      <c r="BL714" s="24" t="s">
        <v>606</v>
      </c>
      <c r="BM714" s="24" t="s">
        <v>1900</v>
      </c>
    </row>
    <row r="715" spans="2:65" s="12" customFormat="1" ht="13.5">
      <c r="B715" s="172"/>
      <c r="D715" s="173" t="s">
        <v>180</v>
      </c>
      <c r="E715" s="174" t="s">
        <v>5</v>
      </c>
      <c r="F715" s="175" t="s">
        <v>215</v>
      </c>
      <c r="H715" s="176">
        <v>10</v>
      </c>
      <c r="L715" s="172"/>
      <c r="M715" s="177"/>
      <c r="N715" s="178"/>
      <c r="O715" s="178"/>
      <c r="P715" s="178"/>
      <c r="Q715" s="178"/>
      <c r="R715" s="178"/>
      <c r="S715" s="178"/>
      <c r="T715" s="179"/>
      <c r="AT715" s="174" t="s">
        <v>180</v>
      </c>
      <c r="AU715" s="174" t="s">
        <v>90</v>
      </c>
      <c r="AV715" s="12" t="s">
        <v>90</v>
      </c>
      <c r="AW715" s="12" t="s">
        <v>42</v>
      </c>
      <c r="AX715" s="12" t="s">
        <v>87</v>
      </c>
      <c r="AY715" s="174" t="s">
        <v>170</v>
      </c>
    </row>
    <row r="716" spans="2:65" s="1" customFormat="1" ht="16.5" customHeight="1">
      <c r="B716" s="160"/>
      <c r="C716" s="193" t="s">
        <v>1901</v>
      </c>
      <c r="D716" s="193" t="s">
        <v>452</v>
      </c>
      <c r="E716" s="194" t="s">
        <v>1902</v>
      </c>
      <c r="F716" s="195" t="s">
        <v>1903</v>
      </c>
      <c r="G716" s="196" t="s">
        <v>487</v>
      </c>
      <c r="H716" s="197">
        <v>10</v>
      </c>
      <c r="I716" s="198">
        <v>51.1</v>
      </c>
      <c r="J716" s="198">
        <f>ROUND(I716*H716,2)</f>
        <v>511</v>
      </c>
      <c r="K716" s="195" t="s">
        <v>177</v>
      </c>
      <c r="L716" s="199"/>
      <c r="M716" s="200" t="s">
        <v>5</v>
      </c>
      <c r="N716" s="201" t="s">
        <v>50</v>
      </c>
      <c r="O716" s="169">
        <v>0</v>
      </c>
      <c r="P716" s="169">
        <f>O716*H716</f>
        <v>0</v>
      </c>
      <c r="Q716" s="169">
        <v>1.0000000000000001E-5</v>
      </c>
      <c r="R716" s="169">
        <f>Q716*H716</f>
        <v>1E-4</v>
      </c>
      <c r="S716" s="169">
        <v>0</v>
      </c>
      <c r="T716" s="170">
        <f>S716*H716</f>
        <v>0</v>
      </c>
      <c r="AR716" s="24" t="s">
        <v>1401</v>
      </c>
      <c r="AT716" s="24" t="s">
        <v>452</v>
      </c>
      <c r="AU716" s="24" t="s">
        <v>90</v>
      </c>
      <c r="AY716" s="24" t="s">
        <v>170</v>
      </c>
      <c r="BE716" s="171">
        <f>IF(N716="základní",J716,0)</f>
        <v>511</v>
      </c>
      <c r="BF716" s="171">
        <f>IF(N716="snížená",J716,0)</f>
        <v>0</v>
      </c>
      <c r="BG716" s="171">
        <f>IF(N716="zákl. přenesená",J716,0)</f>
        <v>0</v>
      </c>
      <c r="BH716" s="171">
        <f>IF(N716="sníž. přenesená",J716,0)</f>
        <v>0</v>
      </c>
      <c r="BI716" s="171">
        <f>IF(N716="nulová",J716,0)</f>
        <v>0</v>
      </c>
      <c r="BJ716" s="24" t="s">
        <v>87</v>
      </c>
      <c r="BK716" s="171">
        <f>ROUND(I716*H716,2)</f>
        <v>511</v>
      </c>
      <c r="BL716" s="24" t="s">
        <v>1401</v>
      </c>
      <c r="BM716" s="24" t="s">
        <v>1904</v>
      </c>
    </row>
    <row r="717" spans="2:65" s="12" customFormat="1" ht="13.5">
      <c r="B717" s="172"/>
      <c r="D717" s="173" t="s">
        <v>180</v>
      </c>
      <c r="E717" s="174" t="s">
        <v>5</v>
      </c>
      <c r="F717" s="175" t="s">
        <v>215</v>
      </c>
      <c r="H717" s="176">
        <v>10</v>
      </c>
      <c r="L717" s="172"/>
      <c r="M717" s="177"/>
      <c r="N717" s="178"/>
      <c r="O717" s="178"/>
      <c r="P717" s="178"/>
      <c r="Q717" s="178"/>
      <c r="R717" s="178"/>
      <c r="S717" s="178"/>
      <c r="T717" s="179"/>
      <c r="AT717" s="174" t="s">
        <v>180</v>
      </c>
      <c r="AU717" s="174" t="s">
        <v>90</v>
      </c>
      <c r="AV717" s="12" t="s">
        <v>90</v>
      </c>
      <c r="AW717" s="12" t="s">
        <v>42</v>
      </c>
      <c r="AX717" s="12" t="s">
        <v>87</v>
      </c>
      <c r="AY717" s="174" t="s">
        <v>170</v>
      </c>
    </row>
    <row r="718" spans="2:65" s="11" customFormat="1" ht="29.85" customHeight="1">
      <c r="B718" s="148"/>
      <c r="D718" s="149" t="s">
        <v>78</v>
      </c>
      <c r="E718" s="158" t="s">
        <v>1905</v>
      </c>
      <c r="F718" s="158" t="s">
        <v>1906</v>
      </c>
      <c r="J718" s="159">
        <f>BK718</f>
        <v>5325</v>
      </c>
      <c r="L718" s="148"/>
      <c r="M718" s="152"/>
      <c r="N718" s="153"/>
      <c r="O718" s="153"/>
      <c r="P718" s="154">
        <f>SUM(P719:P722)</f>
        <v>5.5</v>
      </c>
      <c r="Q718" s="153"/>
      <c r="R718" s="154">
        <f>SUM(R719:R722)</f>
        <v>2.4E-2</v>
      </c>
      <c r="S718" s="153"/>
      <c r="T718" s="155">
        <f>SUM(T719:T722)</f>
        <v>0</v>
      </c>
      <c r="AR718" s="149" t="s">
        <v>186</v>
      </c>
      <c r="AT718" s="156" t="s">
        <v>78</v>
      </c>
      <c r="AU718" s="156" t="s">
        <v>87</v>
      </c>
      <c r="AY718" s="149" t="s">
        <v>170</v>
      </c>
      <c r="BK718" s="157">
        <f>SUM(BK719:BK722)</f>
        <v>5325</v>
      </c>
    </row>
    <row r="719" spans="2:65" s="1" customFormat="1" ht="25.5" customHeight="1">
      <c r="B719" s="160"/>
      <c r="C719" s="161" t="s">
        <v>1907</v>
      </c>
      <c r="D719" s="161" t="s">
        <v>173</v>
      </c>
      <c r="E719" s="162" t="s">
        <v>1908</v>
      </c>
      <c r="F719" s="163" t="s">
        <v>1909</v>
      </c>
      <c r="G719" s="164" t="s">
        <v>282</v>
      </c>
      <c r="H719" s="165">
        <v>25</v>
      </c>
      <c r="I719" s="166">
        <v>112</v>
      </c>
      <c r="J719" s="166">
        <f>ROUND(I719*H719,2)</f>
        <v>2800</v>
      </c>
      <c r="K719" s="163" t="s">
        <v>177</v>
      </c>
      <c r="L719" s="39"/>
      <c r="M719" s="167" t="s">
        <v>5</v>
      </c>
      <c r="N719" s="168" t="s">
        <v>50</v>
      </c>
      <c r="O719" s="169">
        <v>0.22</v>
      </c>
      <c r="P719" s="169">
        <f>O719*H719</f>
        <v>5.5</v>
      </c>
      <c r="Q719" s="169">
        <v>0</v>
      </c>
      <c r="R719" s="169">
        <f>Q719*H719</f>
        <v>0</v>
      </c>
      <c r="S719" s="169">
        <v>0</v>
      </c>
      <c r="T719" s="170">
        <f>S719*H719</f>
        <v>0</v>
      </c>
      <c r="AR719" s="24" t="s">
        <v>606</v>
      </c>
      <c r="AT719" s="24" t="s">
        <v>173</v>
      </c>
      <c r="AU719" s="24" t="s">
        <v>90</v>
      </c>
      <c r="AY719" s="24" t="s">
        <v>170</v>
      </c>
      <c r="BE719" s="171">
        <f>IF(N719="základní",J719,0)</f>
        <v>2800</v>
      </c>
      <c r="BF719" s="171">
        <f>IF(N719="snížená",J719,0)</f>
        <v>0</v>
      </c>
      <c r="BG719" s="171">
        <f>IF(N719="zákl. přenesená",J719,0)</f>
        <v>0</v>
      </c>
      <c r="BH719" s="171">
        <f>IF(N719="sníž. přenesená",J719,0)</f>
        <v>0</v>
      </c>
      <c r="BI719" s="171">
        <f>IF(N719="nulová",J719,0)</f>
        <v>0</v>
      </c>
      <c r="BJ719" s="24" t="s">
        <v>87</v>
      </c>
      <c r="BK719" s="171">
        <f>ROUND(I719*H719,2)</f>
        <v>2800</v>
      </c>
      <c r="BL719" s="24" t="s">
        <v>606</v>
      </c>
      <c r="BM719" s="24" t="s">
        <v>1910</v>
      </c>
    </row>
    <row r="720" spans="2:65" s="12" customFormat="1" ht="13.5">
      <c r="B720" s="172"/>
      <c r="D720" s="173" t="s">
        <v>180</v>
      </c>
      <c r="E720" s="174" t="s">
        <v>5</v>
      </c>
      <c r="F720" s="175" t="s">
        <v>390</v>
      </c>
      <c r="H720" s="176">
        <v>25</v>
      </c>
      <c r="L720" s="172"/>
      <c r="M720" s="177"/>
      <c r="N720" s="178"/>
      <c r="O720" s="178"/>
      <c r="P720" s="178"/>
      <c r="Q720" s="178"/>
      <c r="R720" s="178"/>
      <c r="S720" s="178"/>
      <c r="T720" s="179"/>
      <c r="AT720" s="174" t="s">
        <v>180</v>
      </c>
      <c r="AU720" s="174" t="s">
        <v>90</v>
      </c>
      <c r="AV720" s="12" t="s">
        <v>90</v>
      </c>
      <c r="AW720" s="12" t="s">
        <v>42</v>
      </c>
      <c r="AX720" s="12" t="s">
        <v>87</v>
      </c>
      <c r="AY720" s="174" t="s">
        <v>170</v>
      </c>
    </row>
    <row r="721" spans="2:65" s="1" customFormat="1" ht="16.5" customHeight="1">
      <c r="B721" s="160"/>
      <c r="C721" s="193" t="s">
        <v>1911</v>
      </c>
      <c r="D721" s="193" t="s">
        <v>452</v>
      </c>
      <c r="E721" s="194" t="s">
        <v>1912</v>
      </c>
      <c r="F721" s="195" t="s">
        <v>1913</v>
      </c>
      <c r="G721" s="196" t="s">
        <v>282</v>
      </c>
      <c r="H721" s="197">
        <v>25</v>
      </c>
      <c r="I721" s="198">
        <v>101</v>
      </c>
      <c r="J721" s="198">
        <f>ROUND(I721*H721,2)</f>
        <v>2525</v>
      </c>
      <c r="K721" s="195" t="s">
        <v>177</v>
      </c>
      <c r="L721" s="199"/>
      <c r="M721" s="200" t="s">
        <v>5</v>
      </c>
      <c r="N721" s="201" t="s">
        <v>50</v>
      </c>
      <c r="O721" s="169">
        <v>0</v>
      </c>
      <c r="P721" s="169">
        <f>O721*H721</f>
        <v>0</v>
      </c>
      <c r="Q721" s="169">
        <v>9.6000000000000002E-4</v>
      </c>
      <c r="R721" s="169">
        <f>Q721*H721</f>
        <v>2.4E-2</v>
      </c>
      <c r="S721" s="169">
        <v>0</v>
      </c>
      <c r="T721" s="170">
        <f>S721*H721</f>
        <v>0</v>
      </c>
      <c r="AR721" s="24" t="s">
        <v>1401</v>
      </c>
      <c r="AT721" s="24" t="s">
        <v>452</v>
      </c>
      <c r="AU721" s="24" t="s">
        <v>90</v>
      </c>
      <c r="AY721" s="24" t="s">
        <v>170</v>
      </c>
      <c r="BE721" s="171">
        <f>IF(N721="základní",J721,0)</f>
        <v>2525</v>
      </c>
      <c r="BF721" s="171">
        <f>IF(N721="snížená",J721,0)</f>
        <v>0</v>
      </c>
      <c r="BG721" s="171">
        <f>IF(N721="zákl. přenesená",J721,0)</f>
        <v>0</v>
      </c>
      <c r="BH721" s="171">
        <f>IF(N721="sníž. přenesená",J721,0)</f>
        <v>0</v>
      </c>
      <c r="BI721" s="171">
        <f>IF(N721="nulová",J721,0)</f>
        <v>0</v>
      </c>
      <c r="BJ721" s="24" t="s">
        <v>87</v>
      </c>
      <c r="BK721" s="171">
        <f>ROUND(I721*H721,2)</f>
        <v>2525</v>
      </c>
      <c r="BL721" s="24" t="s">
        <v>1401</v>
      </c>
      <c r="BM721" s="24" t="s">
        <v>1914</v>
      </c>
    </row>
    <row r="722" spans="2:65" s="12" customFormat="1" ht="13.5">
      <c r="B722" s="172"/>
      <c r="D722" s="173" t="s">
        <v>180</v>
      </c>
      <c r="E722" s="174" t="s">
        <v>5</v>
      </c>
      <c r="F722" s="175" t="s">
        <v>390</v>
      </c>
      <c r="H722" s="176">
        <v>25</v>
      </c>
      <c r="L722" s="172"/>
      <c r="M722" s="177"/>
      <c r="N722" s="178"/>
      <c r="O722" s="178"/>
      <c r="P722" s="178"/>
      <c r="Q722" s="178"/>
      <c r="R722" s="178"/>
      <c r="S722" s="178"/>
      <c r="T722" s="179"/>
      <c r="AT722" s="174" t="s">
        <v>180</v>
      </c>
      <c r="AU722" s="174" t="s">
        <v>90</v>
      </c>
      <c r="AV722" s="12" t="s">
        <v>90</v>
      </c>
      <c r="AW722" s="12" t="s">
        <v>42</v>
      </c>
      <c r="AX722" s="12" t="s">
        <v>87</v>
      </c>
      <c r="AY722" s="174" t="s">
        <v>170</v>
      </c>
    </row>
    <row r="723" spans="2:65" s="11" customFormat="1" ht="29.85" customHeight="1">
      <c r="B723" s="148"/>
      <c r="D723" s="149" t="s">
        <v>78</v>
      </c>
      <c r="E723" s="158" t="s">
        <v>1915</v>
      </c>
      <c r="F723" s="158" t="s">
        <v>1916</v>
      </c>
      <c r="J723" s="159">
        <f>BK723</f>
        <v>7255.5</v>
      </c>
      <c r="L723" s="148"/>
      <c r="M723" s="152"/>
      <c r="N723" s="153"/>
      <c r="O723" s="153"/>
      <c r="P723" s="154">
        <f>SUM(P724:P733)</f>
        <v>16.085000000000001</v>
      </c>
      <c r="Q723" s="153"/>
      <c r="R723" s="154">
        <f>SUM(R724:R733)</f>
        <v>8.0765000000000011</v>
      </c>
      <c r="S723" s="153"/>
      <c r="T723" s="155">
        <f>SUM(T724:T733)</f>
        <v>0</v>
      </c>
      <c r="AR723" s="149" t="s">
        <v>186</v>
      </c>
      <c r="AT723" s="156" t="s">
        <v>78</v>
      </c>
      <c r="AU723" s="156" t="s">
        <v>87</v>
      </c>
      <c r="AY723" s="149" t="s">
        <v>170</v>
      </c>
      <c r="BK723" s="157">
        <f>SUM(BK724:BK733)</f>
        <v>7255.5</v>
      </c>
    </row>
    <row r="724" spans="2:65" s="1" customFormat="1" ht="38.25" customHeight="1">
      <c r="B724" s="160"/>
      <c r="C724" s="161" t="s">
        <v>1917</v>
      </c>
      <c r="D724" s="161" t="s">
        <v>173</v>
      </c>
      <c r="E724" s="162" t="s">
        <v>1918</v>
      </c>
      <c r="F724" s="163" t="s">
        <v>1919</v>
      </c>
      <c r="G724" s="164" t="s">
        <v>282</v>
      </c>
      <c r="H724" s="165">
        <v>25</v>
      </c>
      <c r="I724" s="166">
        <v>51.1</v>
      </c>
      <c r="J724" s="166">
        <f>ROUND(I724*H724,2)</f>
        <v>1277.5</v>
      </c>
      <c r="K724" s="163" t="s">
        <v>177</v>
      </c>
      <c r="L724" s="39"/>
      <c r="M724" s="167" t="s">
        <v>5</v>
      </c>
      <c r="N724" s="168" t="s">
        <v>50</v>
      </c>
      <c r="O724" s="169">
        <v>0.153</v>
      </c>
      <c r="P724" s="169">
        <f>O724*H724</f>
        <v>3.8249999999999997</v>
      </c>
      <c r="Q724" s="169">
        <v>0</v>
      </c>
      <c r="R724" s="169">
        <f>Q724*H724</f>
        <v>0</v>
      </c>
      <c r="S724" s="169">
        <v>0</v>
      </c>
      <c r="T724" s="170">
        <f>S724*H724</f>
        <v>0</v>
      </c>
      <c r="AR724" s="24" t="s">
        <v>606</v>
      </c>
      <c r="AT724" s="24" t="s">
        <v>173</v>
      </c>
      <c r="AU724" s="24" t="s">
        <v>90</v>
      </c>
      <c r="AY724" s="24" t="s">
        <v>170</v>
      </c>
      <c r="BE724" s="171">
        <f>IF(N724="základní",J724,0)</f>
        <v>1277.5</v>
      </c>
      <c r="BF724" s="171">
        <f>IF(N724="snížená",J724,0)</f>
        <v>0</v>
      </c>
      <c r="BG724" s="171">
        <f>IF(N724="zákl. přenesená",J724,0)</f>
        <v>0</v>
      </c>
      <c r="BH724" s="171">
        <f>IF(N724="sníž. přenesená",J724,0)</f>
        <v>0</v>
      </c>
      <c r="BI724" s="171">
        <f>IF(N724="nulová",J724,0)</f>
        <v>0</v>
      </c>
      <c r="BJ724" s="24" t="s">
        <v>87</v>
      </c>
      <c r="BK724" s="171">
        <f>ROUND(I724*H724,2)</f>
        <v>1277.5</v>
      </c>
      <c r="BL724" s="24" t="s">
        <v>606</v>
      </c>
      <c r="BM724" s="24" t="s">
        <v>1920</v>
      </c>
    </row>
    <row r="725" spans="2:65" s="12" customFormat="1" ht="13.5">
      <c r="B725" s="172"/>
      <c r="D725" s="173" t="s">
        <v>180</v>
      </c>
      <c r="E725" s="174" t="s">
        <v>5</v>
      </c>
      <c r="F725" s="175" t="s">
        <v>390</v>
      </c>
      <c r="H725" s="176">
        <v>25</v>
      </c>
      <c r="L725" s="172"/>
      <c r="M725" s="177"/>
      <c r="N725" s="178"/>
      <c r="O725" s="178"/>
      <c r="P725" s="178"/>
      <c r="Q725" s="178"/>
      <c r="R725" s="178"/>
      <c r="S725" s="178"/>
      <c r="T725" s="179"/>
      <c r="AT725" s="174" t="s">
        <v>180</v>
      </c>
      <c r="AU725" s="174" t="s">
        <v>90</v>
      </c>
      <c r="AV725" s="12" t="s">
        <v>90</v>
      </c>
      <c r="AW725" s="12" t="s">
        <v>42</v>
      </c>
      <c r="AX725" s="12" t="s">
        <v>87</v>
      </c>
      <c r="AY725" s="174" t="s">
        <v>170</v>
      </c>
    </row>
    <row r="726" spans="2:65" s="1" customFormat="1" ht="38.25" customHeight="1">
      <c r="B726" s="160"/>
      <c r="C726" s="161" t="s">
        <v>1921</v>
      </c>
      <c r="D726" s="161" t="s">
        <v>173</v>
      </c>
      <c r="E726" s="162" t="s">
        <v>1922</v>
      </c>
      <c r="F726" s="163" t="s">
        <v>1923</v>
      </c>
      <c r="G726" s="164" t="s">
        <v>282</v>
      </c>
      <c r="H726" s="165">
        <v>25</v>
      </c>
      <c r="I726" s="166">
        <v>165</v>
      </c>
      <c r="J726" s="166">
        <f>ROUND(I726*H726,2)</f>
        <v>4125</v>
      </c>
      <c r="K726" s="163" t="s">
        <v>177</v>
      </c>
      <c r="L726" s="39"/>
      <c r="M726" s="167" t="s">
        <v>5</v>
      </c>
      <c r="N726" s="168" t="s">
        <v>50</v>
      </c>
      <c r="O726" s="169">
        <v>0.22600000000000001</v>
      </c>
      <c r="P726" s="169">
        <f>O726*H726</f>
        <v>5.65</v>
      </c>
      <c r="Q726" s="169">
        <v>0.32300000000000001</v>
      </c>
      <c r="R726" s="169">
        <f>Q726*H726</f>
        <v>8.0750000000000011</v>
      </c>
      <c r="S726" s="169">
        <v>0</v>
      </c>
      <c r="T726" s="170">
        <f>S726*H726</f>
        <v>0</v>
      </c>
      <c r="AR726" s="24" t="s">
        <v>606</v>
      </c>
      <c r="AT726" s="24" t="s">
        <v>173</v>
      </c>
      <c r="AU726" s="24" t="s">
        <v>90</v>
      </c>
      <c r="AY726" s="24" t="s">
        <v>170</v>
      </c>
      <c r="BE726" s="171">
        <f>IF(N726="základní",J726,0)</f>
        <v>4125</v>
      </c>
      <c r="BF726" s="171">
        <f>IF(N726="snížená",J726,0)</f>
        <v>0</v>
      </c>
      <c r="BG726" s="171">
        <f>IF(N726="zákl. přenesená",J726,0)</f>
        <v>0</v>
      </c>
      <c r="BH726" s="171">
        <f>IF(N726="sníž. přenesená",J726,0)</f>
        <v>0</v>
      </c>
      <c r="BI726" s="171">
        <f>IF(N726="nulová",J726,0)</f>
        <v>0</v>
      </c>
      <c r="BJ726" s="24" t="s">
        <v>87</v>
      </c>
      <c r="BK726" s="171">
        <f>ROUND(I726*H726,2)</f>
        <v>4125</v>
      </c>
      <c r="BL726" s="24" t="s">
        <v>606</v>
      </c>
      <c r="BM726" s="24" t="s">
        <v>1924</v>
      </c>
    </row>
    <row r="727" spans="2:65" s="12" customFormat="1" ht="13.5">
      <c r="B727" s="172"/>
      <c r="D727" s="173" t="s">
        <v>180</v>
      </c>
      <c r="E727" s="174" t="s">
        <v>5</v>
      </c>
      <c r="F727" s="175" t="s">
        <v>390</v>
      </c>
      <c r="H727" s="176">
        <v>25</v>
      </c>
      <c r="L727" s="172"/>
      <c r="M727" s="177"/>
      <c r="N727" s="178"/>
      <c r="O727" s="178"/>
      <c r="P727" s="178"/>
      <c r="Q727" s="178"/>
      <c r="R727" s="178"/>
      <c r="S727" s="178"/>
      <c r="T727" s="179"/>
      <c r="AT727" s="174" t="s">
        <v>180</v>
      </c>
      <c r="AU727" s="174" t="s">
        <v>90</v>
      </c>
      <c r="AV727" s="12" t="s">
        <v>90</v>
      </c>
      <c r="AW727" s="12" t="s">
        <v>42</v>
      </c>
      <c r="AX727" s="12" t="s">
        <v>87</v>
      </c>
      <c r="AY727" s="174" t="s">
        <v>170</v>
      </c>
    </row>
    <row r="728" spans="2:65" s="1" customFormat="1" ht="38.25" customHeight="1">
      <c r="B728" s="160"/>
      <c r="C728" s="161" t="s">
        <v>1925</v>
      </c>
      <c r="D728" s="161" t="s">
        <v>173</v>
      </c>
      <c r="E728" s="162" t="s">
        <v>1926</v>
      </c>
      <c r="F728" s="163" t="s">
        <v>1927</v>
      </c>
      <c r="G728" s="164" t="s">
        <v>282</v>
      </c>
      <c r="H728" s="165">
        <v>25</v>
      </c>
      <c r="I728" s="166">
        <v>9.8000000000000007</v>
      </c>
      <c r="J728" s="166">
        <f>ROUND(I728*H728,2)</f>
        <v>245</v>
      </c>
      <c r="K728" s="163" t="s">
        <v>177</v>
      </c>
      <c r="L728" s="39"/>
      <c r="M728" s="167" t="s">
        <v>5</v>
      </c>
      <c r="N728" s="168" t="s">
        <v>50</v>
      </c>
      <c r="O728" s="169">
        <v>2.1999999999999999E-2</v>
      </c>
      <c r="P728" s="169">
        <f>O728*H728</f>
        <v>0.54999999999999993</v>
      </c>
      <c r="Q728" s="169">
        <v>6.0000000000000002E-5</v>
      </c>
      <c r="R728" s="169">
        <f>Q728*H728</f>
        <v>1.5E-3</v>
      </c>
      <c r="S728" s="169">
        <v>0</v>
      </c>
      <c r="T728" s="170">
        <f>S728*H728</f>
        <v>0</v>
      </c>
      <c r="AR728" s="24" t="s">
        <v>606</v>
      </c>
      <c r="AT728" s="24" t="s">
        <v>173</v>
      </c>
      <c r="AU728" s="24" t="s">
        <v>90</v>
      </c>
      <c r="AY728" s="24" t="s">
        <v>170</v>
      </c>
      <c r="BE728" s="171">
        <f>IF(N728="základní",J728,0)</f>
        <v>245</v>
      </c>
      <c r="BF728" s="171">
        <f>IF(N728="snížená",J728,0)</f>
        <v>0</v>
      </c>
      <c r="BG728" s="171">
        <f>IF(N728="zákl. přenesená",J728,0)</f>
        <v>0</v>
      </c>
      <c r="BH728" s="171">
        <f>IF(N728="sníž. přenesená",J728,0)</f>
        <v>0</v>
      </c>
      <c r="BI728" s="171">
        <f>IF(N728="nulová",J728,0)</f>
        <v>0</v>
      </c>
      <c r="BJ728" s="24" t="s">
        <v>87</v>
      </c>
      <c r="BK728" s="171">
        <f>ROUND(I728*H728,2)</f>
        <v>245</v>
      </c>
      <c r="BL728" s="24" t="s">
        <v>606</v>
      </c>
      <c r="BM728" s="24" t="s">
        <v>1928</v>
      </c>
    </row>
    <row r="729" spans="2:65" s="12" customFormat="1" ht="13.5">
      <c r="B729" s="172"/>
      <c r="D729" s="173" t="s">
        <v>180</v>
      </c>
      <c r="E729" s="174" t="s">
        <v>5</v>
      </c>
      <c r="F729" s="175" t="s">
        <v>390</v>
      </c>
      <c r="H729" s="176">
        <v>25</v>
      </c>
      <c r="L729" s="172"/>
      <c r="M729" s="177"/>
      <c r="N729" s="178"/>
      <c r="O729" s="178"/>
      <c r="P729" s="178"/>
      <c r="Q729" s="178"/>
      <c r="R729" s="178"/>
      <c r="S729" s="178"/>
      <c r="T729" s="179"/>
      <c r="AT729" s="174" t="s">
        <v>180</v>
      </c>
      <c r="AU729" s="174" t="s">
        <v>90</v>
      </c>
      <c r="AV729" s="12" t="s">
        <v>90</v>
      </c>
      <c r="AW729" s="12" t="s">
        <v>42</v>
      </c>
      <c r="AX729" s="12" t="s">
        <v>87</v>
      </c>
      <c r="AY729" s="174" t="s">
        <v>170</v>
      </c>
    </row>
    <row r="730" spans="2:65" s="1" customFormat="1" ht="38.25" customHeight="1">
      <c r="B730" s="160"/>
      <c r="C730" s="161" t="s">
        <v>1929</v>
      </c>
      <c r="D730" s="161" t="s">
        <v>173</v>
      </c>
      <c r="E730" s="162" t="s">
        <v>1930</v>
      </c>
      <c r="F730" s="163" t="s">
        <v>1931</v>
      </c>
      <c r="G730" s="164" t="s">
        <v>282</v>
      </c>
      <c r="H730" s="165">
        <v>25</v>
      </c>
      <c r="I730" s="166">
        <v>53.6</v>
      </c>
      <c r="J730" s="166">
        <f>ROUND(I730*H730,2)</f>
        <v>1340</v>
      </c>
      <c r="K730" s="163" t="s">
        <v>177</v>
      </c>
      <c r="L730" s="39"/>
      <c r="M730" s="167" t="s">
        <v>5</v>
      </c>
      <c r="N730" s="168" t="s">
        <v>50</v>
      </c>
      <c r="O730" s="169">
        <v>0.20200000000000001</v>
      </c>
      <c r="P730" s="169">
        <f>O730*H730</f>
        <v>5.0500000000000007</v>
      </c>
      <c r="Q730" s="169">
        <v>0</v>
      </c>
      <c r="R730" s="169">
        <f>Q730*H730</f>
        <v>0</v>
      </c>
      <c r="S730" s="169">
        <v>0</v>
      </c>
      <c r="T730" s="170">
        <f>S730*H730</f>
        <v>0</v>
      </c>
      <c r="AR730" s="24" t="s">
        <v>606</v>
      </c>
      <c r="AT730" s="24" t="s">
        <v>173</v>
      </c>
      <c r="AU730" s="24" t="s">
        <v>90</v>
      </c>
      <c r="AY730" s="24" t="s">
        <v>170</v>
      </c>
      <c r="BE730" s="171">
        <f>IF(N730="základní",J730,0)</f>
        <v>1340</v>
      </c>
      <c r="BF730" s="171">
        <f>IF(N730="snížená",J730,0)</f>
        <v>0</v>
      </c>
      <c r="BG730" s="171">
        <f>IF(N730="zákl. přenesená",J730,0)</f>
        <v>0</v>
      </c>
      <c r="BH730" s="171">
        <f>IF(N730="sníž. přenesená",J730,0)</f>
        <v>0</v>
      </c>
      <c r="BI730" s="171">
        <f>IF(N730="nulová",J730,0)</f>
        <v>0</v>
      </c>
      <c r="BJ730" s="24" t="s">
        <v>87</v>
      </c>
      <c r="BK730" s="171">
        <f>ROUND(I730*H730,2)</f>
        <v>1340</v>
      </c>
      <c r="BL730" s="24" t="s">
        <v>606</v>
      </c>
      <c r="BM730" s="24" t="s">
        <v>1932</v>
      </c>
    </row>
    <row r="731" spans="2:65" s="12" customFormat="1" ht="13.5">
      <c r="B731" s="172"/>
      <c r="D731" s="173" t="s">
        <v>180</v>
      </c>
      <c r="E731" s="174" t="s">
        <v>5</v>
      </c>
      <c r="F731" s="175" t="s">
        <v>390</v>
      </c>
      <c r="H731" s="176">
        <v>25</v>
      </c>
      <c r="L731" s="172"/>
      <c r="M731" s="177"/>
      <c r="N731" s="178"/>
      <c r="O731" s="178"/>
      <c r="P731" s="178"/>
      <c r="Q731" s="178"/>
      <c r="R731" s="178"/>
      <c r="S731" s="178"/>
      <c r="T731" s="179"/>
      <c r="AT731" s="174" t="s">
        <v>180</v>
      </c>
      <c r="AU731" s="174" t="s">
        <v>90</v>
      </c>
      <c r="AV731" s="12" t="s">
        <v>90</v>
      </c>
      <c r="AW731" s="12" t="s">
        <v>42</v>
      </c>
      <c r="AX731" s="12" t="s">
        <v>87</v>
      </c>
      <c r="AY731" s="174" t="s">
        <v>170</v>
      </c>
    </row>
    <row r="732" spans="2:65" s="1" customFormat="1" ht="25.5" customHeight="1">
      <c r="B732" s="160"/>
      <c r="C732" s="161" t="s">
        <v>1933</v>
      </c>
      <c r="D732" s="161" t="s">
        <v>173</v>
      </c>
      <c r="E732" s="162" t="s">
        <v>1934</v>
      </c>
      <c r="F732" s="163" t="s">
        <v>1935</v>
      </c>
      <c r="G732" s="164" t="s">
        <v>257</v>
      </c>
      <c r="H732" s="165">
        <v>10</v>
      </c>
      <c r="I732" s="166">
        <v>26.8</v>
      </c>
      <c r="J732" s="166">
        <f>ROUND(I732*H732,2)</f>
        <v>268</v>
      </c>
      <c r="K732" s="163" t="s">
        <v>177</v>
      </c>
      <c r="L732" s="39"/>
      <c r="M732" s="167" t="s">
        <v>5</v>
      </c>
      <c r="N732" s="168" t="s">
        <v>50</v>
      </c>
      <c r="O732" s="169">
        <v>0.10100000000000001</v>
      </c>
      <c r="P732" s="169">
        <f>O732*H732</f>
        <v>1.01</v>
      </c>
      <c r="Q732" s="169">
        <v>0</v>
      </c>
      <c r="R732" s="169">
        <f>Q732*H732</f>
        <v>0</v>
      </c>
      <c r="S732" s="169">
        <v>0</v>
      </c>
      <c r="T732" s="170">
        <f>S732*H732</f>
        <v>0</v>
      </c>
      <c r="AR732" s="24" t="s">
        <v>606</v>
      </c>
      <c r="AT732" s="24" t="s">
        <v>173</v>
      </c>
      <c r="AU732" s="24" t="s">
        <v>90</v>
      </c>
      <c r="AY732" s="24" t="s">
        <v>170</v>
      </c>
      <c r="BE732" s="171">
        <f>IF(N732="základní",J732,0)</f>
        <v>268</v>
      </c>
      <c r="BF732" s="171">
        <f>IF(N732="snížená",J732,0)</f>
        <v>0</v>
      </c>
      <c r="BG732" s="171">
        <f>IF(N732="zákl. přenesená",J732,0)</f>
        <v>0</v>
      </c>
      <c r="BH732" s="171">
        <f>IF(N732="sníž. přenesená",J732,0)</f>
        <v>0</v>
      </c>
      <c r="BI732" s="171">
        <f>IF(N732="nulová",J732,0)</f>
        <v>0</v>
      </c>
      <c r="BJ732" s="24" t="s">
        <v>87</v>
      </c>
      <c r="BK732" s="171">
        <f>ROUND(I732*H732,2)</f>
        <v>268</v>
      </c>
      <c r="BL732" s="24" t="s">
        <v>606</v>
      </c>
      <c r="BM732" s="24" t="s">
        <v>1936</v>
      </c>
    </row>
    <row r="733" spans="2:65" s="12" customFormat="1" ht="13.5">
      <c r="B733" s="172"/>
      <c r="D733" s="173" t="s">
        <v>180</v>
      </c>
      <c r="E733" s="174" t="s">
        <v>5</v>
      </c>
      <c r="F733" s="175" t="s">
        <v>1937</v>
      </c>
      <c r="H733" s="176">
        <v>10</v>
      </c>
      <c r="L733" s="172"/>
      <c r="M733" s="182"/>
      <c r="N733" s="183"/>
      <c r="O733" s="183"/>
      <c r="P733" s="183"/>
      <c r="Q733" s="183"/>
      <c r="R733" s="183"/>
      <c r="S733" s="183"/>
      <c r="T733" s="184"/>
      <c r="AT733" s="174" t="s">
        <v>180</v>
      </c>
      <c r="AU733" s="174" t="s">
        <v>90</v>
      </c>
      <c r="AV733" s="12" t="s">
        <v>90</v>
      </c>
      <c r="AW733" s="12" t="s">
        <v>42</v>
      </c>
      <c r="AX733" s="12" t="s">
        <v>87</v>
      </c>
      <c r="AY733" s="174" t="s">
        <v>170</v>
      </c>
    </row>
    <row r="734" spans="2:65" s="1" customFormat="1" ht="6.95" customHeight="1">
      <c r="B734" s="54"/>
      <c r="C734" s="55"/>
      <c r="D734" s="55"/>
      <c r="E734" s="55"/>
      <c r="F734" s="55"/>
      <c r="G734" s="55"/>
      <c r="H734" s="55"/>
      <c r="I734" s="55"/>
      <c r="J734" s="55"/>
      <c r="K734" s="55"/>
      <c r="L734" s="39"/>
    </row>
  </sheetData>
  <autoFilter ref="C111:K733"/>
  <mergeCells count="13">
    <mergeCell ref="E104:H104"/>
    <mergeCell ref="G1:H1"/>
    <mergeCell ref="L2:V2"/>
    <mergeCell ref="E49:H49"/>
    <mergeCell ref="E51:H51"/>
    <mergeCell ref="J55:J56"/>
    <mergeCell ref="E100:H100"/>
    <mergeCell ref="E102:H102"/>
    <mergeCell ref="E7:H7"/>
    <mergeCell ref="E9:H9"/>
    <mergeCell ref="E11:H11"/>
    <mergeCell ref="E26:H26"/>
    <mergeCell ref="E47:H47"/>
  </mergeCells>
  <hyperlinks>
    <hyperlink ref="F1:G1" location="C2" display="1) Krycí list soupisu"/>
    <hyperlink ref="G1:H1" location="C58" display="2) Rekapitulace"/>
    <hyperlink ref="J1" location="C11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6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109</v>
      </c>
    </row>
    <row r="3" spans="1:70" ht="6.95" customHeight="1">
      <c r="B3" s="25"/>
      <c r="C3" s="26"/>
      <c r="D3" s="26"/>
      <c r="E3" s="26"/>
      <c r="F3" s="26"/>
      <c r="G3" s="26"/>
      <c r="H3" s="26"/>
      <c r="I3" s="26"/>
      <c r="J3" s="26"/>
      <c r="K3" s="27"/>
      <c r="AT3" s="24"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c r="B8" s="28"/>
      <c r="C8" s="29"/>
      <c r="D8" s="36" t="s">
        <v>141</v>
      </c>
      <c r="E8" s="29"/>
      <c r="F8" s="29"/>
      <c r="G8" s="29"/>
      <c r="H8" s="29"/>
      <c r="I8" s="29"/>
      <c r="J8" s="29"/>
      <c r="K8" s="31"/>
    </row>
    <row r="9" spans="1:70" s="1" customFormat="1" ht="16.5" customHeight="1">
      <c r="B9" s="39"/>
      <c r="C9" s="40"/>
      <c r="D9" s="40"/>
      <c r="E9" s="327" t="s">
        <v>831</v>
      </c>
      <c r="F9" s="330"/>
      <c r="G9" s="330"/>
      <c r="H9" s="330"/>
      <c r="I9" s="40"/>
      <c r="J9" s="40"/>
      <c r="K9" s="43"/>
    </row>
    <row r="10" spans="1:70" s="1" customFormat="1">
      <c r="B10" s="39"/>
      <c r="C10" s="40"/>
      <c r="D10" s="36" t="s">
        <v>832</v>
      </c>
      <c r="E10" s="40"/>
      <c r="F10" s="40"/>
      <c r="G10" s="40"/>
      <c r="H10" s="40"/>
      <c r="I10" s="40"/>
      <c r="J10" s="40"/>
      <c r="K10" s="43"/>
    </row>
    <row r="11" spans="1:70" s="1" customFormat="1" ht="36.950000000000003" customHeight="1">
      <c r="B11" s="39"/>
      <c r="C11" s="40"/>
      <c r="D11" s="40"/>
      <c r="E11" s="329" t="s">
        <v>1938</v>
      </c>
      <c r="F11" s="330"/>
      <c r="G11" s="330"/>
      <c r="H11" s="330"/>
      <c r="I11" s="40"/>
      <c r="J11" s="40"/>
      <c r="K11" s="43"/>
    </row>
    <row r="12" spans="1:70" s="1" customFormat="1" ht="13.5">
      <c r="B12" s="39"/>
      <c r="C12" s="40"/>
      <c r="D12" s="40"/>
      <c r="E12" s="40"/>
      <c r="F12" s="40"/>
      <c r="G12" s="40"/>
      <c r="H12" s="40"/>
      <c r="I12" s="40"/>
      <c r="J12" s="40"/>
      <c r="K12" s="43"/>
    </row>
    <row r="13" spans="1:70" s="1" customFormat="1" ht="14.45" customHeight="1">
      <c r="B13" s="39"/>
      <c r="C13" s="40"/>
      <c r="D13" s="36" t="s">
        <v>19</v>
      </c>
      <c r="E13" s="40"/>
      <c r="F13" s="34" t="s">
        <v>110</v>
      </c>
      <c r="G13" s="40"/>
      <c r="H13" s="40"/>
      <c r="I13" s="36" t="s">
        <v>21</v>
      </c>
      <c r="J13" s="34" t="s">
        <v>143</v>
      </c>
      <c r="K13" s="43"/>
    </row>
    <row r="14" spans="1:70" s="1" customFormat="1" ht="14.45" customHeight="1">
      <c r="B14" s="39"/>
      <c r="C14" s="40"/>
      <c r="D14" s="36" t="s">
        <v>23</v>
      </c>
      <c r="E14" s="40"/>
      <c r="F14" s="34" t="s">
        <v>24</v>
      </c>
      <c r="G14" s="40"/>
      <c r="H14" s="40"/>
      <c r="I14" s="36" t="s">
        <v>25</v>
      </c>
      <c r="J14" s="107" t="str">
        <f>'Rekapitulace stavby'!AN8</f>
        <v>5. 3. 2018</v>
      </c>
      <c r="K14" s="43"/>
    </row>
    <row r="15" spans="1:70" s="1" customFormat="1" ht="21.75" customHeight="1">
      <c r="B15" s="39"/>
      <c r="C15" s="40"/>
      <c r="D15" s="33" t="s">
        <v>27</v>
      </c>
      <c r="E15" s="40"/>
      <c r="F15" s="37" t="s">
        <v>28</v>
      </c>
      <c r="G15" s="40"/>
      <c r="H15" s="40"/>
      <c r="I15" s="33" t="s">
        <v>29</v>
      </c>
      <c r="J15" s="37" t="s">
        <v>1939</v>
      </c>
      <c r="K15" s="43"/>
    </row>
    <row r="16" spans="1:70" s="1" customFormat="1" ht="14.45" customHeight="1">
      <c r="B16" s="39"/>
      <c r="C16" s="40"/>
      <c r="D16" s="36" t="s">
        <v>31</v>
      </c>
      <c r="E16" s="40"/>
      <c r="F16" s="40"/>
      <c r="G16" s="40"/>
      <c r="H16" s="40"/>
      <c r="I16" s="36" t="s">
        <v>32</v>
      </c>
      <c r="J16" s="34" t="s">
        <v>33</v>
      </c>
      <c r="K16" s="43"/>
    </row>
    <row r="17" spans="2:11" s="1" customFormat="1" ht="18" customHeight="1">
      <c r="B17" s="39"/>
      <c r="C17" s="40"/>
      <c r="D17" s="40"/>
      <c r="E17" s="34" t="s">
        <v>34</v>
      </c>
      <c r="F17" s="40"/>
      <c r="G17" s="40"/>
      <c r="H17" s="40"/>
      <c r="I17" s="36" t="s">
        <v>35</v>
      </c>
      <c r="J17" s="34" t="s">
        <v>5</v>
      </c>
      <c r="K17" s="43"/>
    </row>
    <row r="18" spans="2:11" s="1" customFormat="1" ht="6.95" customHeight="1">
      <c r="B18" s="39"/>
      <c r="C18" s="40"/>
      <c r="D18" s="40"/>
      <c r="E18" s="40"/>
      <c r="F18" s="40"/>
      <c r="G18" s="40"/>
      <c r="H18" s="40"/>
      <c r="I18" s="40"/>
      <c r="J18" s="40"/>
      <c r="K18" s="43"/>
    </row>
    <row r="19" spans="2:11" s="1" customFormat="1" ht="14.45" customHeight="1">
      <c r="B19" s="39"/>
      <c r="C19" s="40"/>
      <c r="D19" s="36" t="s">
        <v>36</v>
      </c>
      <c r="E19" s="40"/>
      <c r="F19" s="40"/>
      <c r="G19" s="40"/>
      <c r="H19" s="40"/>
      <c r="I19" s="36" t="s">
        <v>32</v>
      </c>
      <c r="J19" s="34" t="str">
        <f>IF('Rekapitulace stavby'!AN13="Vyplň údaj","",IF('Rekapitulace stavby'!AN13="","",'Rekapitulace stavby'!AN13))</f>
        <v/>
      </c>
      <c r="K19" s="43"/>
    </row>
    <row r="20" spans="2:11" s="1" customFormat="1" ht="18" customHeight="1">
      <c r="B20" s="39"/>
      <c r="C20" s="40"/>
      <c r="D20" s="40"/>
      <c r="E20" s="34" t="str">
        <f>IF('Rekapitulace stavby'!E14="Vyplň údaj","",IF('Rekapitulace stavby'!E14="","",'Rekapitulace stavby'!E14))</f>
        <v xml:space="preserve"> </v>
      </c>
      <c r="F20" s="40"/>
      <c r="G20" s="40"/>
      <c r="H20" s="40"/>
      <c r="I20" s="36" t="s">
        <v>35</v>
      </c>
      <c r="J20" s="34" t="str">
        <f>IF('Rekapitulace stavby'!AN14="Vyplň údaj","",IF('Rekapitulace stavby'!AN14="","",'Rekapitulace stavby'!AN14))</f>
        <v/>
      </c>
      <c r="K20" s="43"/>
    </row>
    <row r="21" spans="2:11" s="1" customFormat="1" ht="6.95" customHeight="1">
      <c r="B21" s="39"/>
      <c r="C21" s="40"/>
      <c r="D21" s="40"/>
      <c r="E21" s="40"/>
      <c r="F21" s="40"/>
      <c r="G21" s="40"/>
      <c r="H21" s="40"/>
      <c r="I21" s="40"/>
      <c r="J21" s="40"/>
      <c r="K21" s="43"/>
    </row>
    <row r="22" spans="2:11" s="1" customFormat="1" ht="14.45" customHeight="1">
      <c r="B22" s="39"/>
      <c r="C22" s="40"/>
      <c r="D22" s="36" t="s">
        <v>38</v>
      </c>
      <c r="E22" s="40"/>
      <c r="F22" s="40"/>
      <c r="G22" s="40"/>
      <c r="H22" s="40"/>
      <c r="I22" s="36" t="s">
        <v>32</v>
      </c>
      <c r="J22" s="34" t="s">
        <v>39</v>
      </c>
      <c r="K22" s="43"/>
    </row>
    <row r="23" spans="2:11" s="1" customFormat="1" ht="18" customHeight="1">
      <c r="B23" s="39"/>
      <c r="C23" s="40"/>
      <c r="D23" s="40"/>
      <c r="E23" s="34" t="s">
        <v>40</v>
      </c>
      <c r="F23" s="40"/>
      <c r="G23" s="40"/>
      <c r="H23" s="40"/>
      <c r="I23" s="36" t="s">
        <v>35</v>
      </c>
      <c r="J23" s="34" t="s">
        <v>41</v>
      </c>
      <c r="K23" s="43"/>
    </row>
    <row r="24" spans="2:11" s="1" customFormat="1" ht="6.95" customHeight="1">
      <c r="B24" s="39"/>
      <c r="C24" s="40"/>
      <c r="D24" s="40"/>
      <c r="E24" s="40"/>
      <c r="F24" s="40"/>
      <c r="G24" s="40"/>
      <c r="H24" s="40"/>
      <c r="I24" s="40"/>
      <c r="J24" s="40"/>
      <c r="K24" s="43"/>
    </row>
    <row r="25" spans="2:11" s="1" customFormat="1" ht="14.45" customHeight="1">
      <c r="B25" s="39"/>
      <c r="C25" s="40"/>
      <c r="D25" s="36" t="s">
        <v>43</v>
      </c>
      <c r="E25" s="40"/>
      <c r="F25" s="40"/>
      <c r="G25" s="40"/>
      <c r="H25" s="40"/>
      <c r="I25" s="40"/>
      <c r="J25" s="40"/>
      <c r="K25" s="43"/>
    </row>
    <row r="26" spans="2:11" s="7" customFormat="1" ht="16.5" customHeight="1">
      <c r="B26" s="108"/>
      <c r="C26" s="109"/>
      <c r="D26" s="109"/>
      <c r="E26" s="293" t="s">
        <v>5</v>
      </c>
      <c r="F26" s="293"/>
      <c r="G26" s="293"/>
      <c r="H26" s="293"/>
      <c r="I26" s="109"/>
      <c r="J26" s="109"/>
      <c r="K26" s="110"/>
    </row>
    <row r="27" spans="2:11" s="1" customFormat="1" ht="6.95" customHeight="1">
      <c r="B27" s="39"/>
      <c r="C27" s="40"/>
      <c r="D27" s="40"/>
      <c r="E27" s="40"/>
      <c r="F27" s="40"/>
      <c r="G27" s="40"/>
      <c r="H27" s="40"/>
      <c r="I27" s="40"/>
      <c r="J27" s="40"/>
      <c r="K27" s="43"/>
    </row>
    <row r="28" spans="2:11" s="1" customFormat="1" ht="6.95" customHeight="1">
      <c r="B28" s="39"/>
      <c r="C28" s="40"/>
      <c r="D28" s="66"/>
      <c r="E28" s="66"/>
      <c r="F28" s="66"/>
      <c r="G28" s="66"/>
      <c r="H28" s="66"/>
      <c r="I28" s="66"/>
      <c r="J28" s="66"/>
      <c r="K28" s="111"/>
    </row>
    <row r="29" spans="2:11" s="1" customFormat="1" ht="25.35" customHeight="1">
      <c r="B29" s="39"/>
      <c r="C29" s="40"/>
      <c r="D29" s="112" t="s">
        <v>45</v>
      </c>
      <c r="E29" s="40"/>
      <c r="F29" s="40"/>
      <c r="G29" s="40"/>
      <c r="H29" s="40"/>
      <c r="I29" s="40"/>
      <c r="J29" s="113">
        <f>ROUND(J89,2)</f>
        <v>134515.07</v>
      </c>
      <c r="K29" s="43"/>
    </row>
    <row r="30" spans="2:11" s="1" customFormat="1" ht="6.95" customHeight="1">
      <c r="B30" s="39"/>
      <c r="C30" s="40"/>
      <c r="D30" s="66"/>
      <c r="E30" s="66"/>
      <c r="F30" s="66"/>
      <c r="G30" s="66"/>
      <c r="H30" s="66"/>
      <c r="I30" s="66"/>
      <c r="J30" s="66"/>
      <c r="K30" s="111"/>
    </row>
    <row r="31" spans="2:11" s="1" customFormat="1" ht="14.45" customHeight="1">
      <c r="B31" s="39"/>
      <c r="C31" s="40"/>
      <c r="D31" s="40"/>
      <c r="E31" s="40"/>
      <c r="F31" s="44" t="s">
        <v>47</v>
      </c>
      <c r="G31" s="40"/>
      <c r="H31" s="40"/>
      <c r="I31" s="44" t="s">
        <v>46</v>
      </c>
      <c r="J31" s="44" t="s">
        <v>48</v>
      </c>
      <c r="K31" s="43"/>
    </row>
    <row r="32" spans="2:11" s="1" customFormat="1" ht="14.45" customHeight="1">
      <c r="B32" s="39"/>
      <c r="C32" s="40"/>
      <c r="D32" s="47" t="s">
        <v>49</v>
      </c>
      <c r="E32" s="47" t="s">
        <v>50</v>
      </c>
      <c r="F32" s="114">
        <f>ROUND(SUM(BE89:BE163), 2)</f>
        <v>134515.07</v>
      </c>
      <c r="G32" s="40"/>
      <c r="H32" s="40"/>
      <c r="I32" s="115">
        <v>0.21</v>
      </c>
      <c r="J32" s="114">
        <f>ROUND(ROUND((SUM(BE89:BE163)), 2)*I32, 2)</f>
        <v>28248.16</v>
      </c>
      <c r="K32" s="43"/>
    </row>
    <row r="33" spans="2:11" s="1" customFormat="1" ht="14.45" customHeight="1">
      <c r="B33" s="39"/>
      <c r="C33" s="40"/>
      <c r="D33" s="40"/>
      <c r="E33" s="47" t="s">
        <v>51</v>
      </c>
      <c r="F33" s="114">
        <f>ROUND(SUM(BF89:BF163), 2)</f>
        <v>0</v>
      </c>
      <c r="G33" s="40"/>
      <c r="H33" s="40"/>
      <c r="I33" s="115">
        <v>0.15</v>
      </c>
      <c r="J33" s="114">
        <f>ROUND(ROUND((SUM(BF89:BF163)), 2)*I33, 2)</f>
        <v>0</v>
      </c>
      <c r="K33" s="43"/>
    </row>
    <row r="34" spans="2:11" s="1" customFormat="1" ht="14.45" hidden="1" customHeight="1">
      <c r="B34" s="39"/>
      <c r="C34" s="40"/>
      <c r="D34" s="40"/>
      <c r="E34" s="47" t="s">
        <v>52</v>
      </c>
      <c r="F34" s="114">
        <f>ROUND(SUM(BG89:BG163), 2)</f>
        <v>0</v>
      </c>
      <c r="G34" s="40"/>
      <c r="H34" s="40"/>
      <c r="I34" s="115">
        <v>0.21</v>
      </c>
      <c r="J34" s="114">
        <v>0</v>
      </c>
      <c r="K34" s="43"/>
    </row>
    <row r="35" spans="2:11" s="1" customFormat="1" ht="14.45" hidden="1" customHeight="1">
      <c r="B35" s="39"/>
      <c r="C35" s="40"/>
      <c r="D35" s="40"/>
      <c r="E35" s="47" t="s">
        <v>53</v>
      </c>
      <c r="F35" s="114">
        <f>ROUND(SUM(BH89:BH163), 2)</f>
        <v>0</v>
      </c>
      <c r="G35" s="40"/>
      <c r="H35" s="40"/>
      <c r="I35" s="115">
        <v>0.15</v>
      </c>
      <c r="J35" s="114">
        <v>0</v>
      </c>
      <c r="K35" s="43"/>
    </row>
    <row r="36" spans="2:11" s="1" customFormat="1" ht="14.45" hidden="1" customHeight="1">
      <c r="B36" s="39"/>
      <c r="C36" s="40"/>
      <c r="D36" s="40"/>
      <c r="E36" s="47" t="s">
        <v>54</v>
      </c>
      <c r="F36" s="114">
        <f>ROUND(SUM(BI89:BI163), 2)</f>
        <v>0</v>
      </c>
      <c r="G36" s="40"/>
      <c r="H36" s="40"/>
      <c r="I36" s="115">
        <v>0</v>
      </c>
      <c r="J36" s="114">
        <v>0</v>
      </c>
      <c r="K36" s="43"/>
    </row>
    <row r="37" spans="2:11" s="1" customFormat="1" ht="6.95" customHeight="1">
      <c r="B37" s="39"/>
      <c r="C37" s="40"/>
      <c r="D37" s="40"/>
      <c r="E37" s="40"/>
      <c r="F37" s="40"/>
      <c r="G37" s="40"/>
      <c r="H37" s="40"/>
      <c r="I37" s="40"/>
      <c r="J37" s="40"/>
      <c r="K37" s="43"/>
    </row>
    <row r="38" spans="2:11" s="1" customFormat="1" ht="25.35" customHeight="1">
      <c r="B38" s="39"/>
      <c r="C38" s="116"/>
      <c r="D38" s="117" t="s">
        <v>55</v>
      </c>
      <c r="E38" s="69"/>
      <c r="F38" s="69"/>
      <c r="G38" s="118" t="s">
        <v>56</v>
      </c>
      <c r="H38" s="119" t="s">
        <v>57</v>
      </c>
      <c r="I38" s="69"/>
      <c r="J38" s="120">
        <f>SUM(J29:J36)</f>
        <v>162763.23000000001</v>
      </c>
      <c r="K38" s="121"/>
    </row>
    <row r="39" spans="2:11" s="1" customFormat="1" ht="14.45" customHeight="1">
      <c r="B39" s="54"/>
      <c r="C39" s="55"/>
      <c r="D39" s="55"/>
      <c r="E39" s="55"/>
      <c r="F39" s="55"/>
      <c r="G39" s="55"/>
      <c r="H39" s="55"/>
      <c r="I39" s="55"/>
      <c r="J39" s="55"/>
      <c r="K39" s="56"/>
    </row>
    <row r="43" spans="2:11" s="1" customFormat="1" ht="6.95" customHeight="1">
      <c r="B43" s="57"/>
      <c r="C43" s="58"/>
      <c r="D43" s="58"/>
      <c r="E43" s="58"/>
      <c r="F43" s="58"/>
      <c r="G43" s="58"/>
      <c r="H43" s="58"/>
      <c r="I43" s="58"/>
      <c r="J43" s="58"/>
      <c r="K43" s="122"/>
    </row>
    <row r="44" spans="2:11" s="1" customFormat="1" ht="36.950000000000003" customHeight="1">
      <c r="B44" s="39"/>
      <c r="C44" s="30" t="s">
        <v>145</v>
      </c>
      <c r="D44" s="40"/>
      <c r="E44" s="40"/>
      <c r="F44" s="40"/>
      <c r="G44" s="40"/>
      <c r="H44" s="40"/>
      <c r="I44" s="40"/>
      <c r="J44" s="40"/>
      <c r="K44" s="43"/>
    </row>
    <row r="45" spans="2:11" s="1" customFormat="1" ht="6.95" customHeight="1">
      <c r="B45" s="39"/>
      <c r="C45" s="40"/>
      <c r="D45" s="40"/>
      <c r="E45" s="40"/>
      <c r="F45" s="40"/>
      <c r="G45" s="40"/>
      <c r="H45" s="40"/>
      <c r="I45" s="40"/>
      <c r="J45" s="40"/>
      <c r="K45" s="43"/>
    </row>
    <row r="46" spans="2:11" s="1" customFormat="1" ht="14.45" customHeight="1">
      <c r="B46" s="39"/>
      <c r="C46" s="36" t="s">
        <v>17</v>
      </c>
      <c r="D46" s="40"/>
      <c r="E46" s="40"/>
      <c r="F46" s="40"/>
      <c r="G46" s="40"/>
      <c r="H46" s="40"/>
      <c r="I46" s="40"/>
      <c r="J46" s="40"/>
      <c r="K46" s="43"/>
    </row>
    <row r="47" spans="2:11" s="1" customFormat="1" ht="16.5" customHeight="1">
      <c r="B47" s="39"/>
      <c r="C47" s="40"/>
      <c r="D47" s="40"/>
      <c r="E47" s="327" t="str">
        <f>E7</f>
        <v>Kanalizace a ČOV Holašovice</v>
      </c>
      <c r="F47" s="328"/>
      <c r="G47" s="328"/>
      <c r="H47" s="328"/>
      <c r="I47" s="40"/>
      <c r="J47" s="40"/>
      <c r="K47" s="43"/>
    </row>
    <row r="48" spans="2:11">
      <c r="B48" s="28"/>
      <c r="C48" s="36" t="s">
        <v>141</v>
      </c>
      <c r="D48" s="29"/>
      <c r="E48" s="29"/>
      <c r="F48" s="29"/>
      <c r="G48" s="29"/>
      <c r="H48" s="29"/>
      <c r="I48" s="29"/>
      <c r="J48" s="29"/>
      <c r="K48" s="31"/>
    </row>
    <row r="49" spans="2:47" s="1" customFormat="1" ht="16.5" customHeight="1">
      <c r="B49" s="39"/>
      <c r="C49" s="40"/>
      <c r="D49" s="40"/>
      <c r="E49" s="327" t="s">
        <v>831</v>
      </c>
      <c r="F49" s="330"/>
      <c r="G49" s="330"/>
      <c r="H49" s="330"/>
      <c r="I49" s="40"/>
      <c r="J49" s="40"/>
      <c r="K49" s="43"/>
    </row>
    <row r="50" spans="2:47" s="1" customFormat="1" ht="14.45" customHeight="1">
      <c r="B50" s="39"/>
      <c r="C50" s="36" t="s">
        <v>832</v>
      </c>
      <c r="D50" s="40"/>
      <c r="E50" s="40"/>
      <c r="F50" s="40"/>
      <c r="G50" s="40"/>
      <c r="H50" s="40"/>
      <c r="I50" s="40"/>
      <c r="J50" s="40"/>
      <c r="K50" s="43"/>
    </row>
    <row r="51" spans="2:47" s="1" customFormat="1" ht="17.25" customHeight="1">
      <c r="B51" s="39"/>
      <c r="C51" s="40"/>
      <c r="D51" s="40"/>
      <c r="E51" s="329" t="str">
        <f>E11</f>
        <v>SO-03.2 - ČS</v>
      </c>
      <c r="F51" s="330"/>
      <c r="G51" s="330"/>
      <c r="H51" s="330"/>
      <c r="I51" s="40"/>
      <c r="J51" s="40"/>
      <c r="K51" s="43"/>
    </row>
    <row r="52" spans="2:47" s="1" customFormat="1" ht="6.95" customHeight="1">
      <c r="B52" s="39"/>
      <c r="C52" s="40"/>
      <c r="D52" s="40"/>
      <c r="E52" s="40"/>
      <c r="F52" s="40"/>
      <c r="G52" s="40"/>
      <c r="H52" s="40"/>
      <c r="I52" s="40"/>
      <c r="J52" s="40"/>
      <c r="K52" s="43"/>
    </row>
    <row r="53" spans="2:47" s="1" customFormat="1" ht="18" customHeight="1">
      <c r="B53" s="39"/>
      <c r="C53" s="36" t="s">
        <v>23</v>
      </c>
      <c r="D53" s="40"/>
      <c r="E53" s="40"/>
      <c r="F53" s="34" t="str">
        <f>F14</f>
        <v>Obec Holašovice</v>
      </c>
      <c r="G53" s="40"/>
      <c r="H53" s="40"/>
      <c r="I53" s="36" t="s">
        <v>25</v>
      </c>
      <c r="J53" s="107" t="str">
        <f>IF(J14="","",J14)</f>
        <v>5. 3. 2018</v>
      </c>
      <c r="K53" s="43"/>
    </row>
    <row r="54" spans="2:47" s="1" customFormat="1" ht="6.95" customHeight="1">
      <c r="B54" s="39"/>
      <c r="C54" s="40"/>
      <c r="D54" s="40"/>
      <c r="E54" s="40"/>
      <c r="F54" s="40"/>
      <c r="G54" s="40"/>
      <c r="H54" s="40"/>
      <c r="I54" s="40"/>
      <c r="J54" s="40"/>
      <c r="K54" s="43"/>
    </row>
    <row r="55" spans="2:47" s="1" customFormat="1">
      <c r="B55" s="39"/>
      <c r="C55" s="36" t="s">
        <v>31</v>
      </c>
      <c r="D55" s="40"/>
      <c r="E55" s="40"/>
      <c r="F55" s="34" t="str">
        <f>E17</f>
        <v>Obec Jankov</v>
      </c>
      <c r="G55" s="40"/>
      <c r="H55" s="40"/>
      <c r="I55" s="36" t="s">
        <v>38</v>
      </c>
      <c r="J55" s="293" t="str">
        <f>E23</f>
        <v>VAK projekt s.r.o.</v>
      </c>
      <c r="K55" s="43"/>
    </row>
    <row r="56" spans="2:47" s="1" customFormat="1" ht="14.45" customHeight="1">
      <c r="B56" s="39"/>
      <c r="C56" s="36" t="s">
        <v>36</v>
      </c>
      <c r="D56" s="40"/>
      <c r="E56" s="40"/>
      <c r="F56" s="34" t="str">
        <f>IF(E20="","",E20)</f>
        <v xml:space="preserve"> </v>
      </c>
      <c r="G56" s="40"/>
      <c r="H56" s="40"/>
      <c r="I56" s="40"/>
      <c r="J56" s="331"/>
      <c r="K56" s="43"/>
    </row>
    <row r="57" spans="2:47" s="1" customFormat="1" ht="10.35" customHeight="1">
      <c r="B57" s="39"/>
      <c r="C57" s="40"/>
      <c r="D57" s="40"/>
      <c r="E57" s="40"/>
      <c r="F57" s="40"/>
      <c r="G57" s="40"/>
      <c r="H57" s="40"/>
      <c r="I57" s="40"/>
      <c r="J57" s="40"/>
      <c r="K57" s="43"/>
    </row>
    <row r="58" spans="2:47" s="1" customFormat="1" ht="29.25" customHeight="1">
      <c r="B58" s="39"/>
      <c r="C58" s="123" t="s">
        <v>146</v>
      </c>
      <c r="D58" s="116"/>
      <c r="E58" s="116"/>
      <c r="F58" s="116"/>
      <c r="G58" s="116"/>
      <c r="H58" s="116"/>
      <c r="I58" s="116"/>
      <c r="J58" s="124" t="s">
        <v>147</v>
      </c>
      <c r="K58" s="125"/>
    </row>
    <row r="59" spans="2:47" s="1" customFormat="1" ht="10.35" customHeight="1">
      <c r="B59" s="39"/>
      <c r="C59" s="40"/>
      <c r="D59" s="40"/>
      <c r="E59" s="40"/>
      <c r="F59" s="40"/>
      <c r="G59" s="40"/>
      <c r="H59" s="40"/>
      <c r="I59" s="40"/>
      <c r="J59" s="40"/>
      <c r="K59" s="43"/>
    </row>
    <row r="60" spans="2:47" s="1" customFormat="1" ht="29.25" customHeight="1">
      <c r="B60" s="39"/>
      <c r="C60" s="126" t="s">
        <v>148</v>
      </c>
      <c r="D60" s="40"/>
      <c r="E60" s="40"/>
      <c r="F60" s="40"/>
      <c r="G60" s="40"/>
      <c r="H60" s="40"/>
      <c r="I60" s="40"/>
      <c r="J60" s="113">
        <f>J89</f>
        <v>134515.06999999998</v>
      </c>
      <c r="K60" s="43"/>
      <c r="AU60" s="24" t="s">
        <v>149</v>
      </c>
    </row>
    <row r="61" spans="2:47" s="8" customFormat="1" ht="24.95" customHeight="1">
      <c r="B61" s="127"/>
      <c r="C61" s="128"/>
      <c r="D61" s="129" t="s">
        <v>243</v>
      </c>
      <c r="E61" s="130"/>
      <c r="F61" s="130"/>
      <c r="G61" s="130"/>
      <c r="H61" s="130"/>
      <c r="I61" s="130"/>
      <c r="J61" s="131">
        <f>J90</f>
        <v>134515.06999999998</v>
      </c>
      <c r="K61" s="132"/>
    </row>
    <row r="62" spans="2:47" s="9" customFormat="1" ht="19.899999999999999" customHeight="1">
      <c r="B62" s="133"/>
      <c r="C62" s="134"/>
      <c r="D62" s="135" t="s">
        <v>835</v>
      </c>
      <c r="E62" s="136"/>
      <c r="F62" s="136"/>
      <c r="G62" s="136"/>
      <c r="H62" s="136"/>
      <c r="I62" s="136"/>
      <c r="J62" s="137">
        <f>J91</f>
        <v>6793.34</v>
      </c>
      <c r="K62" s="138"/>
    </row>
    <row r="63" spans="2:47" s="9" customFormat="1" ht="19.899999999999999" customHeight="1">
      <c r="B63" s="133"/>
      <c r="C63" s="134"/>
      <c r="D63" s="135" t="s">
        <v>245</v>
      </c>
      <c r="E63" s="136"/>
      <c r="F63" s="136"/>
      <c r="G63" s="136"/>
      <c r="H63" s="136"/>
      <c r="I63" s="136"/>
      <c r="J63" s="137">
        <f>J103</f>
        <v>71892.539999999994</v>
      </c>
      <c r="K63" s="138"/>
    </row>
    <row r="64" spans="2:47" s="9" customFormat="1" ht="19.899999999999999" customHeight="1">
      <c r="B64" s="133"/>
      <c r="C64" s="134"/>
      <c r="D64" s="135" t="s">
        <v>246</v>
      </c>
      <c r="E64" s="136"/>
      <c r="F64" s="136"/>
      <c r="G64" s="136"/>
      <c r="H64" s="136"/>
      <c r="I64" s="136"/>
      <c r="J64" s="137">
        <f>J121</f>
        <v>4527.3599999999997</v>
      </c>
      <c r="K64" s="138"/>
    </row>
    <row r="65" spans="2:12" s="9" customFormat="1" ht="19.899999999999999" customHeight="1">
      <c r="B65" s="133"/>
      <c r="C65" s="134"/>
      <c r="D65" s="135" t="s">
        <v>248</v>
      </c>
      <c r="E65" s="136"/>
      <c r="F65" s="136"/>
      <c r="G65" s="136"/>
      <c r="H65" s="136"/>
      <c r="I65" s="136"/>
      <c r="J65" s="137">
        <f>J124</f>
        <v>42750</v>
      </c>
      <c r="K65" s="138"/>
    </row>
    <row r="66" spans="2:12" s="9" customFormat="1" ht="19.899999999999999" customHeight="1">
      <c r="B66" s="133"/>
      <c r="C66" s="134"/>
      <c r="D66" s="135" t="s">
        <v>249</v>
      </c>
      <c r="E66" s="136"/>
      <c r="F66" s="136"/>
      <c r="G66" s="136"/>
      <c r="H66" s="136"/>
      <c r="I66" s="136"/>
      <c r="J66" s="137">
        <f>J132</f>
        <v>7208.05</v>
      </c>
      <c r="K66" s="138"/>
    </row>
    <row r="67" spans="2:12" s="9" customFormat="1" ht="19.899999999999999" customHeight="1">
      <c r="B67" s="133"/>
      <c r="C67" s="134"/>
      <c r="D67" s="135" t="s">
        <v>251</v>
      </c>
      <c r="E67" s="136"/>
      <c r="F67" s="136"/>
      <c r="G67" s="136"/>
      <c r="H67" s="136"/>
      <c r="I67" s="136"/>
      <c r="J67" s="137">
        <f>J162</f>
        <v>1343.78</v>
      </c>
      <c r="K67" s="138"/>
    </row>
    <row r="68" spans="2:12" s="1" customFormat="1" ht="21.75" customHeight="1">
      <c r="B68" s="39"/>
      <c r="C68" s="40"/>
      <c r="D68" s="40"/>
      <c r="E68" s="40"/>
      <c r="F68" s="40"/>
      <c r="G68" s="40"/>
      <c r="H68" s="40"/>
      <c r="I68" s="40"/>
      <c r="J68" s="40"/>
      <c r="K68" s="43"/>
    </row>
    <row r="69" spans="2:12" s="1" customFormat="1" ht="6.95" customHeight="1">
      <c r="B69" s="54"/>
      <c r="C69" s="55"/>
      <c r="D69" s="55"/>
      <c r="E69" s="55"/>
      <c r="F69" s="55"/>
      <c r="G69" s="55"/>
      <c r="H69" s="55"/>
      <c r="I69" s="55"/>
      <c r="J69" s="55"/>
      <c r="K69" s="56"/>
    </row>
    <row r="73" spans="2:12" s="1" customFormat="1" ht="6.95" customHeight="1">
      <c r="B73" s="57"/>
      <c r="C73" s="58"/>
      <c r="D73" s="58"/>
      <c r="E73" s="58"/>
      <c r="F73" s="58"/>
      <c r="G73" s="58"/>
      <c r="H73" s="58"/>
      <c r="I73" s="58"/>
      <c r="J73" s="58"/>
      <c r="K73" s="58"/>
      <c r="L73" s="39"/>
    </row>
    <row r="74" spans="2:12" s="1" customFormat="1" ht="36.950000000000003" customHeight="1">
      <c r="B74" s="39"/>
      <c r="C74" s="59" t="s">
        <v>154</v>
      </c>
      <c r="L74" s="39"/>
    </row>
    <row r="75" spans="2:12" s="1" customFormat="1" ht="6.95" customHeight="1">
      <c r="B75" s="39"/>
      <c r="L75" s="39"/>
    </row>
    <row r="76" spans="2:12" s="1" customFormat="1" ht="14.45" customHeight="1">
      <c r="B76" s="39"/>
      <c r="C76" s="61" t="s">
        <v>17</v>
      </c>
      <c r="L76" s="39"/>
    </row>
    <row r="77" spans="2:12" s="1" customFormat="1" ht="16.5" customHeight="1">
      <c r="B77" s="39"/>
      <c r="E77" s="332" t="str">
        <f>E7</f>
        <v>Kanalizace a ČOV Holašovice</v>
      </c>
      <c r="F77" s="333"/>
      <c r="G77" s="333"/>
      <c r="H77" s="333"/>
      <c r="L77" s="39"/>
    </row>
    <row r="78" spans="2:12">
      <c r="B78" s="28"/>
      <c r="C78" s="61" t="s">
        <v>141</v>
      </c>
      <c r="L78" s="28"/>
    </row>
    <row r="79" spans="2:12" s="1" customFormat="1" ht="16.5" customHeight="1">
      <c r="B79" s="39"/>
      <c r="E79" s="332" t="s">
        <v>831</v>
      </c>
      <c r="F79" s="334"/>
      <c r="G79" s="334"/>
      <c r="H79" s="334"/>
      <c r="L79" s="39"/>
    </row>
    <row r="80" spans="2:12" s="1" customFormat="1" ht="14.45" customHeight="1">
      <c r="B80" s="39"/>
      <c r="C80" s="61" t="s">
        <v>832</v>
      </c>
      <c r="L80" s="39"/>
    </row>
    <row r="81" spans="2:65" s="1" customFormat="1" ht="17.25" customHeight="1">
      <c r="B81" s="39"/>
      <c r="E81" s="304" t="str">
        <f>E11</f>
        <v>SO-03.2 - ČS</v>
      </c>
      <c r="F81" s="334"/>
      <c r="G81" s="334"/>
      <c r="H81" s="334"/>
      <c r="L81" s="39"/>
    </row>
    <row r="82" spans="2:65" s="1" customFormat="1" ht="6.95" customHeight="1">
      <c r="B82" s="39"/>
      <c r="L82" s="39"/>
    </row>
    <row r="83" spans="2:65" s="1" customFormat="1" ht="18" customHeight="1">
      <c r="B83" s="39"/>
      <c r="C83" s="61" t="s">
        <v>23</v>
      </c>
      <c r="F83" s="139" t="str">
        <f>F14</f>
        <v>Obec Holašovice</v>
      </c>
      <c r="I83" s="61" t="s">
        <v>25</v>
      </c>
      <c r="J83" s="65" t="str">
        <f>IF(J14="","",J14)</f>
        <v>5. 3. 2018</v>
      </c>
      <c r="L83" s="39"/>
    </row>
    <row r="84" spans="2:65" s="1" customFormat="1" ht="6.95" customHeight="1">
      <c r="B84" s="39"/>
      <c r="L84" s="39"/>
    </row>
    <row r="85" spans="2:65" s="1" customFormat="1">
      <c r="B85" s="39"/>
      <c r="C85" s="61" t="s">
        <v>31</v>
      </c>
      <c r="F85" s="139" t="str">
        <f>E17</f>
        <v>Obec Jankov</v>
      </c>
      <c r="I85" s="61" t="s">
        <v>38</v>
      </c>
      <c r="J85" s="139" t="str">
        <f>E23</f>
        <v>VAK projekt s.r.o.</v>
      </c>
      <c r="L85" s="39"/>
    </row>
    <row r="86" spans="2:65" s="1" customFormat="1" ht="14.45" customHeight="1">
      <c r="B86" s="39"/>
      <c r="C86" s="61" t="s">
        <v>36</v>
      </c>
      <c r="F86" s="139" t="str">
        <f>IF(E20="","",E20)</f>
        <v xml:space="preserve"> </v>
      </c>
      <c r="L86" s="39"/>
    </row>
    <row r="87" spans="2:65" s="1" customFormat="1" ht="10.35" customHeight="1">
      <c r="B87" s="39"/>
      <c r="L87" s="39"/>
    </row>
    <row r="88" spans="2:65" s="10" customFormat="1" ht="29.25" customHeight="1">
      <c r="B88" s="140"/>
      <c r="C88" s="141" t="s">
        <v>155</v>
      </c>
      <c r="D88" s="142" t="s">
        <v>64</v>
      </c>
      <c r="E88" s="142" t="s">
        <v>60</v>
      </c>
      <c r="F88" s="142" t="s">
        <v>156</v>
      </c>
      <c r="G88" s="142" t="s">
        <v>157</v>
      </c>
      <c r="H88" s="142" t="s">
        <v>158</v>
      </c>
      <c r="I88" s="142" t="s">
        <v>159</v>
      </c>
      <c r="J88" s="142" t="s">
        <v>147</v>
      </c>
      <c r="K88" s="143" t="s">
        <v>160</v>
      </c>
      <c r="L88" s="140"/>
      <c r="M88" s="71" t="s">
        <v>161</v>
      </c>
      <c r="N88" s="72" t="s">
        <v>49</v>
      </c>
      <c r="O88" s="72" t="s">
        <v>162</v>
      </c>
      <c r="P88" s="72" t="s">
        <v>163</v>
      </c>
      <c r="Q88" s="72" t="s">
        <v>164</v>
      </c>
      <c r="R88" s="72" t="s">
        <v>165</v>
      </c>
      <c r="S88" s="72" t="s">
        <v>166</v>
      </c>
      <c r="T88" s="73" t="s">
        <v>167</v>
      </c>
    </row>
    <row r="89" spans="2:65" s="1" customFormat="1" ht="29.25" customHeight="1">
      <c r="B89" s="39"/>
      <c r="C89" s="75" t="s">
        <v>148</v>
      </c>
      <c r="J89" s="144">
        <f>BK89</f>
        <v>134515.06999999998</v>
      </c>
      <c r="L89" s="39"/>
      <c r="M89" s="74"/>
      <c r="N89" s="66"/>
      <c r="O89" s="66"/>
      <c r="P89" s="145">
        <f>P90</f>
        <v>28.738342000000003</v>
      </c>
      <c r="Q89" s="66"/>
      <c r="R89" s="145">
        <f>R90</f>
        <v>7.5917244700000008</v>
      </c>
      <c r="S89" s="66"/>
      <c r="T89" s="146">
        <f>T90</f>
        <v>0.1704</v>
      </c>
      <c r="AT89" s="24" t="s">
        <v>78</v>
      </c>
      <c r="AU89" s="24" t="s">
        <v>149</v>
      </c>
      <c r="BK89" s="147">
        <f>BK90</f>
        <v>134515.06999999998</v>
      </c>
    </row>
    <row r="90" spans="2:65" s="11" customFormat="1" ht="37.35" customHeight="1">
      <c r="B90" s="148"/>
      <c r="D90" s="149" t="s">
        <v>78</v>
      </c>
      <c r="E90" s="150" t="s">
        <v>252</v>
      </c>
      <c r="F90" s="150" t="s">
        <v>253</v>
      </c>
      <c r="J90" s="151">
        <f>BK90</f>
        <v>134515.06999999998</v>
      </c>
      <c r="L90" s="148"/>
      <c r="M90" s="152"/>
      <c r="N90" s="153"/>
      <c r="O90" s="153"/>
      <c r="P90" s="154">
        <f>P91+P103+P121+P124+P132+P162</f>
        <v>28.738342000000003</v>
      </c>
      <c r="Q90" s="153"/>
      <c r="R90" s="154">
        <f>R91+R103+R121+R124+R132+R162</f>
        <v>7.5917244700000008</v>
      </c>
      <c r="S90" s="153"/>
      <c r="T90" s="155">
        <f>T91+T103+T121+T124+T132+T162</f>
        <v>0.1704</v>
      </c>
      <c r="AR90" s="149" t="s">
        <v>87</v>
      </c>
      <c r="AT90" s="156" t="s">
        <v>78</v>
      </c>
      <c r="AU90" s="156" t="s">
        <v>79</v>
      </c>
      <c r="AY90" s="149" t="s">
        <v>170</v>
      </c>
      <c r="BK90" s="157">
        <f>BK91+BK103+BK121+BK124+BK132+BK162</f>
        <v>134515.06999999998</v>
      </c>
    </row>
    <row r="91" spans="2:65" s="11" customFormat="1" ht="19.899999999999999" customHeight="1">
      <c r="B91" s="148"/>
      <c r="D91" s="149" t="s">
        <v>78</v>
      </c>
      <c r="E91" s="158" t="s">
        <v>90</v>
      </c>
      <c r="F91" s="158" t="s">
        <v>917</v>
      </c>
      <c r="J91" s="159">
        <f>BK91</f>
        <v>6793.34</v>
      </c>
      <c r="L91" s="148"/>
      <c r="M91" s="152"/>
      <c r="N91" s="153"/>
      <c r="O91" s="153"/>
      <c r="P91" s="154">
        <f>SUM(P92:P102)</f>
        <v>4.2646180000000005</v>
      </c>
      <c r="Q91" s="153"/>
      <c r="R91" s="154">
        <f>SUM(R92:R102)</f>
        <v>6.9777927500000008</v>
      </c>
      <c r="S91" s="153"/>
      <c r="T91" s="155">
        <f>SUM(T92:T102)</f>
        <v>0</v>
      </c>
      <c r="AR91" s="149" t="s">
        <v>87</v>
      </c>
      <c r="AT91" s="156" t="s">
        <v>78</v>
      </c>
      <c r="AU91" s="156" t="s">
        <v>87</v>
      </c>
      <c r="AY91" s="149" t="s">
        <v>170</v>
      </c>
      <c r="BK91" s="157">
        <f>SUM(BK92:BK102)</f>
        <v>6793.34</v>
      </c>
    </row>
    <row r="92" spans="2:65" s="1" customFormat="1" ht="25.5" customHeight="1">
      <c r="B92" s="160"/>
      <c r="C92" s="161" t="s">
        <v>87</v>
      </c>
      <c r="D92" s="161" t="s">
        <v>173</v>
      </c>
      <c r="E92" s="162" t="s">
        <v>922</v>
      </c>
      <c r="F92" s="163" t="s">
        <v>923</v>
      </c>
      <c r="G92" s="164" t="s">
        <v>305</v>
      </c>
      <c r="H92" s="165">
        <v>2.4500000000000002</v>
      </c>
      <c r="I92" s="166">
        <v>1190</v>
      </c>
      <c r="J92" s="166">
        <f>ROUND(I92*H92,2)</f>
        <v>2915.5</v>
      </c>
      <c r="K92" s="163" t="s">
        <v>177</v>
      </c>
      <c r="L92" s="39"/>
      <c r="M92" s="167" t="s">
        <v>5</v>
      </c>
      <c r="N92" s="168" t="s">
        <v>50</v>
      </c>
      <c r="O92" s="169">
        <v>1.085</v>
      </c>
      <c r="P92" s="169">
        <f>O92*H92</f>
        <v>2.6582500000000002</v>
      </c>
      <c r="Q92" s="169">
        <v>2.16</v>
      </c>
      <c r="R92" s="169">
        <f>Q92*H92</f>
        <v>5.2920000000000007</v>
      </c>
      <c r="S92" s="169">
        <v>0</v>
      </c>
      <c r="T92" s="170">
        <f>S92*H92</f>
        <v>0</v>
      </c>
      <c r="AR92" s="24" t="s">
        <v>190</v>
      </c>
      <c r="AT92" s="24" t="s">
        <v>173</v>
      </c>
      <c r="AU92" s="24" t="s">
        <v>90</v>
      </c>
      <c r="AY92" s="24" t="s">
        <v>170</v>
      </c>
      <c r="BE92" s="171">
        <f>IF(N92="základní",J92,0)</f>
        <v>2915.5</v>
      </c>
      <c r="BF92" s="171">
        <f>IF(N92="snížená",J92,0)</f>
        <v>0</v>
      </c>
      <c r="BG92" s="171">
        <f>IF(N92="zákl. přenesená",J92,0)</f>
        <v>0</v>
      </c>
      <c r="BH92" s="171">
        <f>IF(N92="sníž. přenesená",J92,0)</f>
        <v>0</v>
      </c>
      <c r="BI92" s="171">
        <f>IF(N92="nulová",J92,0)</f>
        <v>0</v>
      </c>
      <c r="BJ92" s="24" t="s">
        <v>87</v>
      </c>
      <c r="BK92" s="171">
        <f>ROUND(I92*H92,2)</f>
        <v>2915.5</v>
      </c>
      <c r="BL92" s="24" t="s">
        <v>190</v>
      </c>
      <c r="BM92" s="24" t="s">
        <v>1940</v>
      </c>
    </row>
    <row r="93" spans="2:65" s="12" customFormat="1" ht="13.5">
      <c r="B93" s="172"/>
      <c r="D93" s="173" t="s">
        <v>180</v>
      </c>
      <c r="E93" s="174" t="s">
        <v>5</v>
      </c>
      <c r="F93" s="175" t="s">
        <v>1941</v>
      </c>
      <c r="H93" s="176">
        <v>2.4500000000000002</v>
      </c>
      <c r="L93" s="172"/>
      <c r="M93" s="177"/>
      <c r="N93" s="178"/>
      <c r="O93" s="178"/>
      <c r="P93" s="178"/>
      <c r="Q93" s="178"/>
      <c r="R93" s="178"/>
      <c r="S93" s="178"/>
      <c r="T93" s="179"/>
      <c r="AT93" s="174" t="s">
        <v>180</v>
      </c>
      <c r="AU93" s="174" t="s">
        <v>90</v>
      </c>
      <c r="AV93" s="12" t="s">
        <v>90</v>
      </c>
      <c r="AW93" s="12" t="s">
        <v>42</v>
      </c>
      <c r="AX93" s="12" t="s">
        <v>87</v>
      </c>
      <c r="AY93" s="174" t="s">
        <v>170</v>
      </c>
    </row>
    <row r="94" spans="2:65" s="1" customFormat="1" ht="25.5" customHeight="1">
      <c r="B94" s="160"/>
      <c r="C94" s="161" t="s">
        <v>90</v>
      </c>
      <c r="D94" s="161" t="s">
        <v>173</v>
      </c>
      <c r="E94" s="162" t="s">
        <v>1942</v>
      </c>
      <c r="F94" s="163" t="s">
        <v>1943</v>
      </c>
      <c r="G94" s="164" t="s">
        <v>305</v>
      </c>
      <c r="H94" s="165">
        <v>0.72899999999999998</v>
      </c>
      <c r="I94" s="166">
        <v>2430</v>
      </c>
      <c r="J94" s="166">
        <f>ROUND(I94*H94,2)</f>
        <v>1771.47</v>
      </c>
      <c r="K94" s="163" t="s">
        <v>177</v>
      </c>
      <c r="L94" s="39"/>
      <c r="M94" s="167" t="s">
        <v>5</v>
      </c>
      <c r="N94" s="168" t="s">
        <v>50</v>
      </c>
      <c r="O94" s="169">
        <v>0.629</v>
      </c>
      <c r="P94" s="169">
        <f>O94*H94</f>
        <v>0.45854099999999998</v>
      </c>
      <c r="Q94" s="169">
        <v>2.2563399999999998</v>
      </c>
      <c r="R94" s="169">
        <f>Q94*H94</f>
        <v>1.6448718599999999</v>
      </c>
      <c r="S94" s="169">
        <v>0</v>
      </c>
      <c r="T94" s="170">
        <f>S94*H94</f>
        <v>0</v>
      </c>
      <c r="AR94" s="24" t="s">
        <v>190</v>
      </c>
      <c r="AT94" s="24" t="s">
        <v>173</v>
      </c>
      <c r="AU94" s="24" t="s">
        <v>90</v>
      </c>
      <c r="AY94" s="24" t="s">
        <v>170</v>
      </c>
      <c r="BE94" s="171">
        <f>IF(N94="základní",J94,0)</f>
        <v>1771.47</v>
      </c>
      <c r="BF94" s="171">
        <f>IF(N94="snížená",J94,0)</f>
        <v>0</v>
      </c>
      <c r="BG94" s="171">
        <f>IF(N94="zákl. přenesená",J94,0)</f>
        <v>0</v>
      </c>
      <c r="BH94" s="171">
        <f>IF(N94="sníž. přenesená",J94,0)</f>
        <v>0</v>
      </c>
      <c r="BI94" s="171">
        <f>IF(N94="nulová",J94,0)</f>
        <v>0</v>
      </c>
      <c r="BJ94" s="24" t="s">
        <v>87</v>
      </c>
      <c r="BK94" s="171">
        <f>ROUND(I94*H94,2)</f>
        <v>1771.47</v>
      </c>
      <c r="BL94" s="24" t="s">
        <v>190</v>
      </c>
      <c r="BM94" s="24" t="s">
        <v>1944</v>
      </c>
    </row>
    <row r="95" spans="2:65" s="12" customFormat="1" ht="13.5">
      <c r="B95" s="172"/>
      <c r="D95" s="173" t="s">
        <v>180</v>
      </c>
      <c r="E95" s="174" t="s">
        <v>5</v>
      </c>
      <c r="F95" s="175" t="s">
        <v>1945</v>
      </c>
      <c r="H95" s="176">
        <v>0.72899999999999998</v>
      </c>
      <c r="L95" s="172"/>
      <c r="M95" s="177"/>
      <c r="N95" s="178"/>
      <c r="O95" s="178"/>
      <c r="P95" s="178"/>
      <c r="Q95" s="178"/>
      <c r="R95" s="178"/>
      <c r="S95" s="178"/>
      <c r="T95" s="179"/>
      <c r="AT95" s="174" t="s">
        <v>180</v>
      </c>
      <c r="AU95" s="174" t="s">
        <v>90</v>
      </c>
      <c r="AV95" s="12" t="s">
        <v>90</v>
      </c>
      <c r="AW95" s="12" t="s">
        <v>42</v>
      </c>
      <c r="AX95" s="12" t="s">
        <v>79</v>
      </c>
      <c r="AY95" s="174" t="s">
        <v>170</v>
      </c>
    </row>
    <row r="96" spans="2:65" s="13" customFormat="1" ht="13.5">
      <c r="B96" s="186"/>
      <c r="D96" s="173" t="s">
        <v>180</v>
      </c>
      <c r="E96" s="187" t="s">
        <v>5</v>
      </c>
      <c r="F96" s="188" t="s">
        <v>269</v>
      </c>
      <c r="H96" s="189">
        <v>0.72899999999999998</v>
      </c>
      <c r="L96" s="186"/>
      <c r="M96" s="190"/>
      <c r="N96" s="191"/>
      <c r="O96" s="191"/>
      <c r="P96" s="191"/>
      <c r="Q96" s="191"/>
      <c r="R96" s="191"/>
      <c r="S96" s="191"/>
      <c r="T96" s="192"/>
      <c r="AT96" s="187" t="s">
        <v>180</v>
      </c>
      <c r="AU96" s="187" t="s">
        <v>90</v>
      </c>
      <c r="AV96" s="13" t="s">
        <v>190</v>
      </c>
      <c r="AW96" s="13" t="s">
        <v>42</v>
      </c>
      <c r="AX96" s="13" t="s">
        <v>87</v>
      </c>
      <c r="AY96" s="187" t="s">
        <v>170</v>
      </c>
    </row>
    <row r="97" spans="2:65" s="1" customFormat="1" ht="16.5" customHeight="1">
      <c r="B97" s="160"/>
      <c r="C97" s="161" t="s">
        <v>186</v>
      </c>
      <c r="D97" s="161" t="s">
        <v>173</v>
      </c>
      <c r="E97" s="162" t="s">
        <v>951</v>
      </c>
      <c r="F97" s="163" t="s">
        <v>952</v>
      </c>
      <c r="G97" s="164" t="s">
        <v>257</v>
      </c>
      <c r="H97" s="165">
        <v>1.08</v>
      </c>
      <c r="I97" s="166">
        <v>828</v>
      </c>
      <c r="J97" s="166">
        <f>ROUND(I97*H97,2)</f>
        <v>894.24</v>
      </c>
      <c r="K97" s="163" t="s">
        <v>177</v>
      </c>
      <c r="L97" s="39"/>
      <c r="M97" s="167" t="s">
        <v>5</v>
      </c>
      <c r="N97" s="168" t="s">
        <v>50</v>
      </c>
      <c r="O97" s="169">
        <v>0.39700000000000002</v>
      </c>
      <c r="P97" s="169">
        <f>O97*H97</f>
        <v>0.42876000000000003</v>
      </c>
      <c r="Q97" s="169">
        <v>1.4400000000000001E-3</v>
      </c>
      <c r="R97" s="169">
        <f>Q97*H97</f>
        <v>1.5552000000000003E-3</v>
      </c>
      <c r="S97" s="169">
        <v>0</v>
      </c>
      <c r="T97" s="170">
        <f>S97*H97</f>
        <v>0</v>
      </c>
      <c r="AR97" s="24" t="s">
        <v>190</v>
      </c>
      <c r="AT97" s="24" t="s">
        <v>173</v>
      </c>
      <c r="AU97" s="24" t="s">
        <v>90</v>
      </c>
      <c r="AY97" s="24" t="s">
        <v>170</v>
      </c>
      <c r="BE97" s="171">
        <f>IF(N97="základní",J97,0)</f>
        <v>894.24</v>
      </c>
      <c r="BF97" s="171">
        <f>IF(N97="snížená",J97,0)</f>
        <v>0</v>
      </c>
      <c r="BG97" s="171">
        <f>IF(N97="zákl. přenesená",J97,0)</f>
        <v>0</v>
      </c>
      <c r="BH97" s="171">
        <f>IF(N97="sníž. přenesená",J97,0)</f>
        <v>0</v>
      </c>
      <c r="BI97" s="171">
        <f>IF(N97="nulová",J97,0)</f>
        <v>0</v>
      </c>
      <c r="BJ97" s="24" t="s">
        <v>87</v>
      </c>
      <c r="BK97" s="171">
        <f>ROUND(I97*H97,2)</f>
        <v>894.24</v>
      </c>
      <c r="BL97" s="24" t="s">
        <v>190</v>
      </c>
      <c r="BM97" s="24" t="s">
        <v>1946</v>
      </c>
    </row>
    <row r="98" spans="2:65" s="12" customFormat="1" ht="13.5">
      <c r="B98" s="172"/>
      <c r="D98" s="173" t="s">
        <v>180</v>
      </c>
      <c r="E98" s="174" t="s">
        <v>5</v>
      </c>
      <c r="F98" s="175" t="s">
        <v>1947</v>
      </c>
      <c r="H98" s="176">
        <v>1.08</v>
      </c>
      <c r="L98" s="172"/>
      <c r="M98" s="177"/>
      <c r="N98" s="178"/>
      <c r="O98" s="178"/>
      <c r="P98" s="178"/>
      <c r="Q98" s="178"/>
      <c r="R98" s="178"/>
      <c r="S98" s="178"/>
      <c r="T98" s="179"/>
      <c r="AT98" s="174" t="s">
        <v>180</v>
      </c>
      <c r="AU98" s="174" t="s">
        <v>90</v>
      </c>
      <c r="AV98" s="12" t="s">
        <v>90</v>
      </c>
      <c r="AW98" s="12" t="s">
        <v>42</v>
      </c>
      <c r="AX98" s="12" t="s">
        <v>87</v>
      </c>
      <c r="AY98" s="174" t="s">
        <v>170</v>
      </c>
    </row>
    <row r="99" spans="2:65" s="1" customFormat="1" ht="16.5" customHeight="1">
      <c r="B99" s="160"/>
      <c r="C99" s="161" t="s">
        <v>190</v>
      </c>
      <c r="D99" s="161" t="s">
        <v>173</v>
      </c>
      <c r="E99" s="162" t="s">
        <v>956</v>
      </c>
      <c r="F99" s="163" t="s">
        <v>957</v>
      </c>
      <c r="G99" s="164" t="s">
        <v>257</v>
      </c>
      <c r="H99" s="165">
        <v>1.08</v>
      </c>
      <c r="I99" s="166">
        <v>46.6</v>
      </c>
      <c r="J99" s="166">
        <f>ROUND(I99*H99,2)</f>
        <v>50.33</v>
      </c>
      <c r="K99" s="163" t="s">
        <v>177</v>
      </c>
      <c r="L99" s="39"/>
      <c r="M99" s="167" t="s">
        <v>5</v>
      </c>
      <c r="N99" s="168" t="s">
        <v>50</v>
      </c>
      <c r="O99" s="169">
        <v>0.14399999999999999</v>
      </c>
      <c r="P99" s="169">
        <f>O99*H99</f>
        <v>0.15551999999999999</v>
      </c>
      <c r="Q99" s="169">
        <v>4.0000000000000003E-5</v>
      </c>
      <c r="R99" s="169">
        <f>Q99*H99</f>
        <v>4.3200000000000007E-5</v>
      </c>
      <c r="S99" s="169">
        <v>0</v>
      </c>
      <c r="T99" s="170">
        <f>S99*H99</f>
        <v>0</v>
      </c>
      <c r="AR99" s="24" t="s">
        <v>190</v>
      </c>
      <c r="AT99" s="24" t="s">
        <v>173</v>
      </c>
      <c r="AU99" s="24" t="s">
        <v>90</v>
      </c>
      <c r="AY99" s="24" t="s">
        <v>170</v>
      </c>
      <c r="BE99" s="171">
        <f>IF(N99="základní",J99,0)</f>
        <v>50.33</v>
      </c>
      <c r="BF99" s="171">
        <f>IF(N99="snížená",J99,0)</f>
        <v>0</v>
      </c>
      <c r="BG99" s="171">
        <f>IF(N99="zákl. přenesená",J99,0)</f>
        <v>0</v>
      </c>
      <c r="BH99" s="171">
        <f>IF(N99="sníž. přenesená",J99,0)</f>
        <v>0</v>
      </c>
      <c r="BI99" s="171">
        <f>IF(N99="nulová",J99,0)</f>
        <v>0</v>
      </c>
      <c r="BJ99" s="24" t="s">
        <v>87</v>
      </c>
      <c r="BK99" s="171">
        <f>ROUND(I99*H99,2)</f>
        <v>50.33</v>
      </c>
      <c r="BL99" s="24" t="s">
        <v>190</v>
      </c>
      <c r="BM99" s="24" t="s">
        <v>1948</v>
      </c>
    </row>
    <row r="100" spans="2:65" s="12" customFormat="1" ht="13.5">
      <c r="B100" s="172"/>
      <c r="D100" s="173" t="s">
        <v>180</v>
      </c>
      <c r="E100" s="174" t="s">
        <v>5</v>
      </c>
      <c r="F100" s="175" t="s">
        <v>1947</v>
      </c>
      <c r="H100" s="176">
        <v>1.08</v>
      </c>
      <c r="L100" s="172"/>
      <c r="M100" s="177"/>
      <c r="N100" s="178"/>
      <c r="O100" s="178"/>
      <c r="P100" s="178"/>
      <c r="Q100" s="178"/>
      <c r="R100" s="178"/>
      <c r="S100" s="178"/>
      <c r="T100" s="179"/>
      <c r="AT100" s="174" t="s">
        <v>180</v>
      </c>
      <c r="AU100" s="174" t="s">
        <v>90</v>
      </c>
      <c r="AV100" s="12" t="s">
        <v>90</v>
      </c>
      <c r="AW100" s="12" t="s">
        <v>42</v>
      </c>
      <c r="AX100" s="12" t="s">
        <v>87</v>
      </c>
      <c r="AY100" s="174" t="s">
        <v>170</v>
      </c>
    </row>
    <row r="101" spans="2:65" s="1" customFormat="1" ht="16.5" customHeight="1">
      <c r="B101" s="160"/>
      <c r="C101" s="161" t="s">
        <v>169</v>
      </c>
      <c r="D101" s="161" t="s">
        <v>173</v>
      </c>
      <c r="E101" s="162" t="s">
        <v>1949</v>
      </c>
      <c r="F101" s="163" t="s">
        <v>1950</v>
      </c>
      <c r="G101" s="164" t="s">
        <v>422</v>
      </c>
      <c r="H101" s="165">
        <v>3.6999999999999998E-2</v>
      </c>
      <c r="I101" s="166">
        <v>31400</v>
      </c>
      <c r="J101" s="166">
        <f>ROUND(I101*H101,2)</f>
        <v>1161.8</v>
      </c>
      <c r="K101" s="163" t="s">
        <v>177</v>
      </c>
      <c r="L101" s="39"/>
      <c r="M101" s="167" t="s">
        <v>5</v>
      </c>
      <c r="N101" s="168" t="s">
        <v>50</v>
      </c>
      <c r="O101" s="169">
        <v>15.231</v>
      </c>
      <c r="P101" s="169">
        <f>O101*H101</f>
        <v>0.56354700000000002</v>
      </c>
      <c r="Q101" s="169">
        <v>1.06277</v>
      </c>
      <c r="R101" s="169">
        <f>Q101*H101</f>
        <v>3.9322489999999995E-2</v>
      </c>
      <c r="S101" s="169">
        <v>0</v>
      </c>
      <c r="T101" s="170">
        <f>S101*H101</f>
        <v>0</v>
      </c>
      <c r="AR101" s="24" t="s">
        <v>190</v>
      </c>
      <c r="AT101" s="24" t="s">
        <v>173</v>
      </c>
      <c r="AU101" s="24" t="s">
        <v>90</v>
      </c>
      <c r="AY101" s="24" t="s">
        <v>170</v>
      </c>
      <c r="BE101" s="171">
        <f>IF(N101="základní",J101,0)</f>
        <v>1161.8</v>
      </c>
      <c r="BF101" s="171">
        <f>IF(N101="snížená",J101,0)</f>
        <v>0</v>
      </c>
      <c r="BG101" s="171">
        <f>IF(N101="zákl. přenesená",J101,0)</f>
        <v>0</v>
      </c>
      <c r="BH101" s="171">
        <f>IF(N101="sníž. přenesená",J101,0)</f>
        <v>0</v>
      </c>
      <c r="BI101" s="171">
        <f>IF(N101="nulová",J101,0)</f>
        <v>0</v>
      </c>
      <c r="BJ101" s="24" t="s">
        <v>87</v>
      </c>
      <c r="BK101" s="171">
        <f>ROUND(I101*H101,2)</f>
        <v>1161.8</v>
      </c>
      <c r="BL101" s="24" t="s">
        <v>190</v>
      </c>
      <c r="BM101" s="24" t="s">
        <v>1951</v>
      </c>
    </row>
    <row r="102" spans="2:65" s="12" customFormat="1" ht="13.5">
      <c r="B102" s="172"/>
      <c r="D102" s="173" t="s">
        <v>180</v>
      </c>
      <c r="E102" s="174" t="s">
        <v>5</v>
      </c>
      <c r="F102" s="175" t="s">
        <v>1952</v>
      </c>
      <c r="H102" s="176">
        <v>3.6999999999999998E-2</v>
      </c>
      <c r="L102" s="172"/>
      <c r="M102" s="177"/>
      <c r="N102" s="178"/>
      <c r="O102" s="178"/>
      <c r="P102" s="178"/>
      <c r="Q102" s="178"/>
      <c r="R102" s="178"/>
      <c r="S102" s="178"/>
      <c r="T102" s="179"/>
      <c r="AT102" s="174" t="s">
        <v>180</v>
      </c>
      <c r="AU102" s="174" t="s">
        <v>90</v>
      </c>
      <c r="AV102" s="12" t="s">
        <v>90</v>
      </c>
      <c r="AW102" s="12" t="s">
        <v>42</v>
      </c>
      <c r="AX102" s="12" t="s">
        <v>87</v>
      </c>
      <c r="AY102" s="174" t="s">
        <v>170</v>
      </c>
    </row>
    <row r="103" spans="2:65" s="11" customFormat="1" ht="29.85" customHeight="1">
      <c r="B103" s="148"/>
      <c r="D103" s="149" t="s">
        <v>78</v>
      </c>
      <c r="E103" s="158" t="s">
        <v>186</v>
      </c>
      <c r="F103" s="158" t="s">
        <v>472</v>
      </c>
      <c r="J103" s="159">
        <f>BK103</f>
        <v>71892.539999999994</v>
      </c>
      <c r="L103" s="148"/>
      <c r="M103" s="152"/>
      <c r="N103" s="153"/>
      <c r="O103" s="153"/>
      <c r="P103" s="154">
        <f>SUM(P104:P120)</f>
        <v>11.673995</v>
      </c>
      <c r="Q103" s="153"/>
      <c r="R103" s="154">
        <f>SUM(R104:R120)</f>
        <v>0.39941954999999996</v>
      </c>
      <c r="S103" s="153"/>
      <c r="T103" s="155">
        <f>SUM(T104:T120)</f>
        <v>0</v>
      </c>
      <c r="AR103" s="149" t="s">
        <v>87</v>
      </c>
      <c r="AT103" s="156" t="s">
        <v>78</v>
      </c>
      <c r="AU103" s="156" t="s">
        <v>87</v>
      </c>
      <c r="AY103" s="149" t="s">
        <v>170</v>
      </c>
      <c r="BK103" s="157">
        <f>SUM(BK104:BK120)</f>
        <v>71892.539999999994</v>
      </c>
    </row>
    <row r="104" spans="2:65" s="1" customFormat="1" ht="25.5" customHeight="1">
      <c r="B104" s="160"/>
      <c r="C104" s="161" t="s">
        <v>197</v>
      </c>
      <c r="D104" s="161" t="s">
        <v>173</v>
      </c>
      <c r="E104" s="162" t="s">
        <v>1953</v>
      </c>
      <c r="F104" s="163" t="s">
        <v>1954</v>
      </c>
      <c r="G104" s="164" t="s">
        <v>305</v>
      </c>
      <c r="H104" s="165">
        <v>2.351</v>
      </c>
      <c r="I104" s="166">
        <v>1760</v>
      </c>
      <c r="J104" s="166">
        <f>ROUND(I104*H104,2)</f>
        <v>4137.76</v>
      </c>
      <c r="K104" s="163" t="s">
        <v>177</v>
      </c>
      <c r="L104" s="39"/>
      <c r="M104" s="167" t="s">
        <v>5</v>
      </c>
      <c r="N104" s="168" t="s">
        <v>50</v>
      </c>
      <c r="O104" s="169">
        <v>2.7450000000000001</v>
      </c>
      <c r="P104" s="169">
        <f>O104*H104</f>
        <v>6.4534950000000002</v>
      </c>
      <c r="Q104" s="169">
        <v>7.9549999999999996E-2</v>
      </c>
      <c r="R104" s="169">
        <f>Q104*H104</f>
        <v>0.18702205</v>
      </c>
      <c r="S104" s="169">
        <v>0</v>
      </c>
      <c r="T104" s="170">
        <f>S104*H104</f>
        <v>0</v>
      </c>
      <c r="AR104" s="24" t="s">
        <v>190</v>
      </c>
      <c r="AT104" s="24" t="s">
        <v>173</v>
      </c>
      <c r="AU104" s="24" t="s">
        <v>90</v>
      </c>
      <c r="AY104" s="24" t="s">
        <v>170</v>
      </c>
      <c r="BE104" s="171">
        <f>IF(N104="základní",J104,0)</f>
        <v>4137.76</v>
      </c>
      <c r="BF104" s="171">
        <f>IF(N104="snížená",J104,0)</f>
        <v>0</v>
      </c>
      <c r="BG104" s="171">
        <f>IF(N104="zákl. přenesená",J104,0)</f>
        <v>0</v>
      </c>
      <c r="BH104" s="171">
        <f>IF(N104="sníž. přenesená",J104,0)</f>
        <v>0</v>
      </c>
      <c r="BI104" s="171">
        <f>IF(N104="nulová",J104,0)</f>
        <v>0</v>
      </c>
      <c r="BJ104" s="24" t="s">
        <v>87</v>
      </c>
      <c r="BK104" s="171">
        <f>ROUND(I104*H104,2)</f>
        <v>4137.76</v>
      </c>
      <c r="BL104" s="24" t="s">
        <v>190</v>
      </c>
      <c r="BM104" s="24" t="s">
        <v>1955</v>
      </c>
    </row>
    <row r="105" spans="2:65" s="12" customFormat="1" ht="13.5">
      <c r="B105" s="172"/>
      <c r="D105" s="173" t="s">
        <v>180</v>
      </c>
      <c r="E105" s="174" t="s">
        <v>5</v>
      </c>
      <c r="F105" s="175" t="s">
        <v>1956</v>
      </c>
      <c r="H105" s="176">
        <v>1.52</v>
      </c>
      <c r="L105" s="172"/>
      <c r="M105" s="177"/>
      <c r="N105" s="178"/>
      <c r="O105" s="178"/>
      <c r="P105" s="178"/>
      <c r="Q105" s="178"/>
      <c r="R105" s="178"/>
      <c r="S105" s="178"/>
      <c r="T105" s="179"/>
      <c r="AT105" s="174" t="s">
        <v>180</v>
      </c>
      <c r="AU105" s="174" t="s">
        <v>90</v>
      </c>
      <c r="AV105" s="12" t="s">
        <v>90</v>
      </c>
      <c r="AW105" s="12" t="s">
        <v>42</v>
      </c>
      <c r="AX105" s="12" t="s">
        <v>79</v>
      </c>
      <c r="AY105" s="174" t="s">
        <v>170</v>
      </c>
    </row>
    <row r="106" spans="2:65" s="12" customFormat="1" ht="13.5">
      <c r="B106" s="172"/>
      <c r="D106" s="173" t="s">
        <v>180</v>
      </c>
      <c r="E106" s="174" t="s">
        <v>5</v>
      </c>
      <c r="F106" s="175" t="s">
        <v>1957</v>
      </c>
      <c r="H106" s="176">
        <v>0.83099999999999996</v>
      </c>
      <c r="L106" s="172"/>
      <c r="M106" s="177"/>
      <c r="N106" s="178"/>
      <c r="O106" s="178"/>
      <c r="P106" s="178"/>
      <c r="Q106" s="178"/>
      <c r="R106" s="178"/>
      <c r="S106" s="178"/>
      <c r="T106" s="179"/>
      <c r="AT106" s="174" t="s">
        <v>180</v>
      </c>
      <c r="AU106" s="174" t="s">
        <v>90</v>
      </c>
      <c r="AV106" s="12" t="s">
        <v>90</v>
      </c>
      <c r="AW106" s="12" t="s">
        <v>42</v>
      </c>
      <c r="AX106" s="12" t="s">
        <v>79</v>
      </c>
      <c r="AY106" s="174" t="s">
        <v>170</v>
      </c>
    </row>
    <row r="107" spans="2:65" s="13" customFormat="1" ht="13.5">
      <c r="B107" s="186"/>
      <c r="D107" s="173" t="s">
        <v>180</v>
      </c>
      <c r="E107" s="187" t="s">
        <v>5</v>
      </c>
      <c r="F107" s="188" t="s">
        <v>269</v>
      </c>
      <c r="H107" s="189">
        <v>2.351</v>
      </c>
      <c r="L107" s="186"/>
      <c r="M107" s="190"/>
      <c r="N107" s="191"/>
      <c r="O107" s="191"/>
      <c r="P107" s="191"/>
      <c r="Q107" s="191"/>
      <c r="R107" s="191"/>
      <c r="S107" s="191"/>
      <c r="T107" s="192"/>
      <c r="AT107" s="187" t="s">
        <v>180</v>
      </c>
      <c r="AU107" s="187" t="s">
        <v>90</v>
      </c>
      <c r="AV107" s="13" t="s">
        <v>190</v>
      </c>
      <c r="AW107" s="13" t="s">
        <v>42</v>
      </c>
      <c r="AX107" s="13" t="s">
        <v>87</v>
      </c>
      <c r="AY107" s="187" t="s">
        <v>170</v>
      </c>
    </row>
    <row r="108" spans="2:65" s="1" customFormat="1" ht="16.5" customHeight="1">
      <c r="B108" s="160"/>
      <c r="C108" s="193" t="s">
        <v>202</v>
      </c>
      <c r="D108" s="193" t="s">
        <v>452</v>
      </c>
      <c r="E108" s="194" t="s">
        <v>1958</v>
      </c>
      <c r="F108" s="195" t="s">
        <v>1959</v>
      </c>
      <c r="G108" s="196" t="s">
        <v>516</v>
      </c>
      <c r="H108" s="197">
        <v>1.01</v>
      </c>
      <c r="I108" s="198">
        <v>15384.62</v>
      </c>
      <c r="J108" s="198">
        <f>ROUND(I108*H108,2)</f>
        <v>15538.47</v>
      </c>
      <c r="K108" s="195" t="s">
        <v>5</v>
      </c>
      <c r="L108" s="199"/>
      <c r="M108" s="200" t="s">
        <v>5</v>
      </c>
      <c r="N108" s="201" t="s">
        <v>50</v>
      </c>
      <c r="O108" s="169">
        <v>0</v>
      </c>
      <c r="P108" s="169">
        <f>O108*H108</f>
        <v>0</v>
      </c>
      <c r="Q108" s="169">
        <v>0</v>
      </c>
      <c r="R108" s="169">
        <f>Q108*H108</f>
        <v>0</v>
      </c>
      <c r="S108" s="169">
        <v>0</v>
      </c>
      <c r="T108" s="170">
        <f>S108*H108</f>
        <v>0</v>
      </c>
      <c r="AR108" s="24" t="s">
        <v>207</v>
      </c>
      <c r="AT108" s="24" t="s">
        <v>452</v>
      </c>
      <c r="AU108" s="24" t="s">
        <v>90</v>
      </c>
      <c r="AY108" s="24" t="s">
        <v>170</v>
      </c>
      <c r="BE108" s="171">
        <f>IF(N108="základní",J108,0)</f>
        <v>15538.47</v>
      </c>
      <c r="BF108" s="171">
        <f>IF(N108="snížená",J108,0)</f>
        <v>0</v>
      </c>
      <c r="BG108" s="171">
        <f>IF(N108="zákl. přenesená",J108,0)</f>
        <v>0</v>
      </c>
      <c r="BH108" s="171">
        <f>IF(N108="sníž. přenesená",J108,0)</f>
        <v>0</v>
      </c>
      <c r="BI108" s="171">
        <f>IF(N108="nulová",J108,0)</f>
        <v>0</v>
      </c>
      <c r="BJ108" s="24" t="s">
        <v>87</v>
      </c>
      <c r="BK108" s="171">
        <f>ROUND(I108*H108,2)</f>
        <v>15538.47</v>
      </c>
      <c r="BL108" s="24" t="s">
        <v>190</v>
      </c>
      <c r="BM108" s="24" t="s">
        <v>1960</v>
      </c>
    </row>
    <row r="109" spans="2:65" s="1" customFormat="1" ht="67.5">
      <c r="B109" s="39"/>
      <c r="D109" s="173" t="s">
        <v>184</v>
      </c>
      <c r="F109" s="180" t="s">
        <v>1961</v>
      </c>
      <c r="L109" s="39"/>
      <c r="M109" s="181"/>
      <c r="N109" s="40"/>
      <c r="O109" s="40"/>
      <c r="P109" s="40"/>
      <c r="Q109" s="40"/>
      <c r="R109" s="40"/>
      <c r="S109" s="40"/>
      <c r="T109" s="68"/>
      <c r="AT109" s="24" t="s">
        <v>184</v>
      </c>
      <c r="AU109" s="24" t="s">
        <v>90</v>
      </c>
    </row>
    <row r="110" spans="2:65" s="12" customFormat="1" ht="13.5">
      <c r="B110" s="172"/>
      <c r="D110" s="173" t="s">
        <v>180</v>
      </c>
      <c r="E110" s="174" t="s">
        <v>5</v>
      </c>
      <c r="F110" s="175" t="s">
        <v>937</v>
      </c>
      <c r="H110" s="176">
        <v>1.01</v>
      </c>
      <c r="L110" s="172"/>
      <c r="M110" s="177"/>
      <c r="N110" s="178"/>
      <c r="O110" s="178"/>
      <c r="P110" s="178"/>
      <c r="Q110" s="178"/>
      <c r="R110" s="178"/>
      <c r="S110" s="178"/>
      <c r="T110" s="179"/>
      <c r="AT110" s="174" t="s">
        <v>180</v>
      </c>
      <c r="AU110" s="174" t="s">
        <v>90</v>
      </c>
      <c r="AV110" s="12" t="s">
        <v>90</v>
      </c>
      <c r="AW110" s="12" t="s">
        <v>42</v>
      </c>
      <c r="AX110" s="12" t="s">
        <v>87</v>
      </c>
      <c r="AY110" s="174" t="s">
        <v>170</v>
      </c>
    </row>
    <row r="111" spans="2:65" s="1" customFormat="1" ht="16.5" customHeight="1">
      <c r="B111" s="160"/>
      <c r="C111" s="193" t="s">
        <v>207</v>
      </c>
      <c r="D111" s="193" t="s">
        <v>452</v>
      </c>
      <c r="E111" s="194" t="s">
        <v>1962</v>
      </c>
      <c r="F111" s="195" t="s">
        <v>1963</v>
      </c>
      <c r="G111" s="196" t="s">
        <v>516</v>
      </c>
      <c r="H111" s="197">
        <v>1.01</v>
      </c>
      <c r="I111" s="198">
        <v>15000</v>
      </c>
      <c r="J111" s="198">
        <f>ROUND(I111*H111,2)</f>
        <v>15150</v>
      </c>
      <c r="K111" s="195" t="s">
        <v>5</v>
      </c>
      <c r="L111" s="199"/>
      <c r="M111" s="200" t="s">
        <v>5</v>
      </c>
      <c r="N111" s="201" t="s">
        <v>50</v>
      </c>
      <c r="O111" s="169">
        <v>0</v>
      </c>
      <c r="P111" s="169">
        <f>O111*H111</f>
        <v>0</v>
      </c>
      <c r="Q111" s="169">
        <v>0</v>
      </c>
      <c r="R111" s="169">
        <f>Q111*H111</f>
        <v>0</v>
      </c>
      <c r="S111" s="169">
        <v>0</v>
      </c>
      <c r="T111" s="170">
        <f>S111*H111</f>
        <v>0</v>
      </c>
      <c r="AR111" s="24" t="s">
        <v>207</v>
      </c>
      <c r="AT111" s="24" t="s">
        <v>452</v>
      </c>
      <c r="AU111" s="24" t="s">
        <v>90</v>
      </c>
      <c r="AY111" s="24" t="s">
        <v>170</v>
      </c>
      <c r="BE111" s="171">
        <f>IF(N111="základní",J111,0)</f>
        <v>15150</v>
      </c>
      <c r="BF111" s="171">
        <f>IF(N111="snížená",J111,0)</f>
        <v>0</v>
      </c>
      <c r="BG111" s="171">
        <f>IF(N111="zákl. přenesená",J111,0)</f>
        <v>0</v>
      </c>
      <c r="BH111" s="171">
        <f>IF(N111="sníž. přenesená",J111,0)</f>
        <v>0</v>
      </c>
      <c r="BI111" s="171">
        <f>IF(N111="nulová",J111,0)</f>
        <v>0</v>
      </c>
      <c r="BJ111" s="24" t="s">
        <v>87</v>
      </c>
      <c r="BK111" s="171">
        <f>ROUND(I111*H111,2)</f>
        <v>15150</v>
      </c>
      <c r="BL111" s="24" t="s">
        <v>190</v>
      </c>
      <c r="BM111" s="24" t="s">
        <v>1964</v>
      </c>
    </row>
    <row r="112" spans="2:65" s="1" customFormat="1" ht="54">
      <c r="B112" s="39"/>
      <c r="D112" s="173" t="s">
        <v>184</v>
      </c>
      <c r="F112" s="180" t="s">
        <v>1965</v>
      </c>
      <c r="L112" s="39"/>
      <c r="M112" s="181"/>
      <c r="N112" s="40"/>
      <c r="O112" s="40"/>
      <c r="P112" s="40"/>
      <c r="Q112" s="40"/>
      <c r="R112" s="40"/>
      <c r="S112" s="40"/>
      <c r="T112" s="68"/>
      <c r="AT112" s="24" t="s">
        <v>184</v>
      </c>
      <c r="AU112" s="24" t="s">
        <v>90</v>
      </c>
    </row>
    <row r="113" spans="2:65" s="12" customFormat="1" ht="13.5">
      <c r="B113" s="172"/>
      <c r="D113" s="173" t="s">
        <v>180</v>
      </c>
      <c r="E113" s="174" t="s">
        <v>5</v>
      </c>
      <c r="F113" s="175" t="s">
        <v>937</v>
      </c>
      <c r="H113" s="176">
        <v>1.01</v>
      </c>
      <c r="L113" s="172"/>
      <c r="M113" s="177"/>
      <c r="N113" s="178"/>
      <c r="O113" s="178"/>
      <c r="P113" s="178"/>
      <c r="Q113" s="178"/>
      <c r="R113" s="178"/>
      <c r="S113" s="178"/>
      <c r="T113" s="179"/>
      <c r="AT113" s="174" t="s">
        <v>180</v>
      </c>
      <c r="AU113" s="174" t="s">
        <v>90</v>
      </c>
      <c r="AV113" s="12" t="s">
        <v>90</v>
      </c>
      <c r="AW113" s="12" t="s">
        <v>42</v>
      </c>
      <c r="AX113" s="12" t="s">
        <v>87</v>
      </c>
      <c r="AY113" s="174" t="s">
        <v>170</v>
      </c>
    </row>
    <row r="114" spans="2:65" s="1" customFormat="1" ht="16.5" customHeight="1">
      <c r="B114" s="160"/>
      <c r="C114" s="193" t="s">
        <v>211</v>
      </c>
      <c r="D114" s="193" t="s">
        <v>452</v>
      </c>
      <c r="E114" s="194" t="s">
        <v>1966</v>
      </c>
      <c r="F114" s="195" t="s">
        <v>1967</v>
      </c>
      <c r="G114" s="196" t="s">
        <v>516</v>
      </c>
      <c r="H114" s="197">
        <v>2.02</v>
      </c>
      <c r="I114" s="198">
        <v>1200</v>
      </c>
      <c r="J114" s="198">
        <f>ROUND(I114*H114,2)</f>
        <v>2424</v>
      </c>
      <c r="K114" s="195" t="s">
        <v>5</v>
      </c>
      <c r="L114" s="199"/>
      <c r="M114" s="200" t="s">
        <v>5</v>
      </c>
      <c r="N114" s="201" t="s">
        <v>50</v>
      </c>
      <c r="O114" s="169">
        <v>0</v>
      </c>
      <c r="P114" s="169">
        <f>O114*H114</f>
        <v>0</v>
      </c>
      <c r="Q114" s="169">
        <v>0</v>
      </c>
      <c r="R114" s="169">
        <f>Q114*H114</f>
        <v>0</v>
      </c>
      <c r="S114" s="169">
        <v>0</v>
      </c>
      <c r="T114" s="170">
        <f>S114*H114</f>
        <v>0</v>
      </c>
      <c r="AR114" s="24" t="s">
        <v>207</v>
      </c>
      <c r="AT114" s="24" t="s">
        <v>452</v>
      </c>
      <c r="AU114" s="24" t="s">
        <v>90</v>
      </c>
      <c r="AY114" s="24" t="s">
        <v>170</v>
      </c>
      <c r="BE114" s="171">
        <f>IF(N114="základní",J114,0)</f>
        <v>2424</v>
      </c>
      <c r="BF114" s="171">
        <f>IF(N114="snížená",J114,0)</f>
        <v>0</v>
      </c>
      <c r="BG114" s="171">
        <f>IF(N114="zákl. přenesená",J114,0)</f>
        <v>0</v>
      </c>
      <c r="BH114" s="171">
        <f>IF(N114="sníž. přenesená",J114,0)</f>
        <v>0</v>
      </c>
      <c r="BI114" s="171">
        <f>IF(N114="nulová",J114,0)</f>
        <v>0</v>
      </c>
      <c r="BJ114" s="24" t="s">
        <v>87</v>
      </c>
      <c r="BK114" s="171">
        <f>ROUND(I114*H114,2)</f>
        <v>2424</v>
      </c>
      <c r="BL114" s="24" t="s">
        <v>190</v>
      </c>
      <c r="BM114" s="24" t="s">
        <v>1968</v>
      </c>
    </row>
    <row r="115" spans="2:65" s="12" customFormat="1" ht="13.5">
      <c r="B115" s="172"/>
      <c r="D115" s="173" t="s">
        <v>180</v>
      </c>
      <c r="E115" s="174" t="s">
        <v>5</v>
      </c>
      <c r="F115" s="175" t="s">
        <v>1969</v>
      </c>
      <c r="H115" s="176">
        <v>2.02</v>
      </c>
      <c r="L115" s="172"/>
      <c r="M115" s="177"/>
      <c r="N115" s="178"/>
      <c r="O115" s="178"/>
      <c r="P115" s="178"/>
      <c r="Q115" s="178"/>
      <c r="R115" s="178"/>
      <c r="S115" s="178"/>
      <c r="T115" s="179"/>
      <c r="AT115" s="174" t="s">
        <v>180</v>
      </c>
      <c r="AU115" s="174" t="s">
        <v>90</v>
      </c>
      <c r="AV115" s="12" t="s">
        <v>90</v>
      </c>
      <c r="AW115" s="12" t="s">
        <v>42</v>
      </c>
      <c r="AX115" s="12" t="s">
        <v>87</v>
      </c>
      <c r="AY115" s="174" t="s">
        <v>170</v>
      </c>
    </row>
    <row r="116" spans="2:65" s="1" customFormat="1" ht="25.5" customHeight="1">
      <c r="B116" s="160"/>
      <c r="C116" s="161" t="s">
        <v>215</v>
      </c>
      <c r="D116" s="161" t="s">
        <v>173</v>
      </c>
      <c r="E116" s="162" t="s">
        <v>1970</v>
      </c>
      <c r="F116" s="163" t="s">
        <v>1971</v>
      </c>
      <c r="G116" s="164" t="s">
        <v>305</v>
      </c>
      <c r="H116" s="165">
        <v>2.65</v>
      </c>
      <c r="I116" s="166">
        <v>1360</v>
      </c>
      <c r="J116" s="166">
        <f>ROUND(I116*H116,2)</f>
        <v>3604</v>
      </c>
      <c r="K116" s="163" t="s">
        <v>177</v>
      </c>
      <c r="L116" s="39"/>
      <c r="M116" s="167" t="s">
        <v>5</v>
      </c>
      <c r="N116" s="168" t="s">
        <v>50</v>
      </c>
      <c r="O116" s="169">
        <v>1.97</v>
      </c>
      <c r="P116" s="169">
        <f>O116*H116</f>
        <v>5.2204999999999995</v>
      </c>
      <c r="Q116" s="169">
        <v>8.0149999999999999E-2</v>
      </c>
      <c r="R116" s="169">
        <f>Q116*H116</f>
        <v>0.21239749999999999</v>
      </c>
      <c r="S116" s="169">
        <v>0</v>
      </c>
      <c r="T116" s="170">
        <f>S116*H116</f>
        <v>0</v>
      </c>
      <c r="AR116" s="24" t="s">
        <v>190</v>
      </c>
      <c r="AT116" s="24" t="s">
        <v>173</v>
      </c>
      <c r="AU116" s="24" t="s">
        <v>90</v>
      </c>
      <c r="AY116" s="24" t="s">
        <v>170</v>
      </c>
      <c r="BE116" s="171">
        <f>IF(N116="základní",J116,0)</f>
        <v>3604</v>
      </c>
      <c r="BF116" s="171">
        <f>IF(N116="snížená",J116,0)</f>
        <v>0</v>
      </c>
      <c r="BG116" s="171">
        <f>IF(N116="zákl. přenesená",J116,0)</f>
        <v>0</v>
      </c>
      <c r="BH116" s="171">
        <f>IF(N116="sníž. přenesená",J116,0)</f>
        <v>0</v>
      </c>
      <c r="BI116" s="171">
        <f>IF(N116="nulová",J116,0)</f>
        <v>0</v>
      </c>
      <c r="BJ116" s="24" t="s">
        <v>87</v>
      </c>
      <c r="BK116" s="171">
        <f>ROUND(I116*H116,2)</f>
        <v>3604</v>
      </c>
      <c r="BL116" s="24" t="s">
        <v>190</v>
      </c>
      <c r="BM116" s="24" t="s">
        <v>1972</v>
      </c>
    </row>
    <row r="117" spans="2:65" s="12" customFormat="1" ht="13.5">
      <c r="B117" s="172"/>
      <c r="D117" s="173" t="s">
        <v>180</v>
      </c>
      <c r="E117" s="174" t="s">
        <v>5</v>
      </c>
      <c r="F117" s="175" t="s">
        <v>1973</v>
      </c>
      <c r="H117" s="176">
        <v>2.65</v>
      </c>
      <c r="L117" s="172"/>
      <c r="M117" s="177"/>
      <c r="N117" s="178"/>
      <c r="O117" s="178"/>
      <c r="P117" s="178"/>
      <c r="Q117" s="178"/>
      <c r="R117" s="178"/>
      <c r="S117" s="178"/>
      <c r="T117" s="179"/>
      <c r="AT117" s="174" t="s">
        <v>180</v>
      </c>
      <c r="AU117" s="174" t="s">
        <v>90</v>
      </c>
      <c r="AV117" s="12" t="s">
        <v>90</v>
      </c>
      <c r="AW117" s="12" t="s">
        <v>42</v>
      </c>
      <c r="AX117" s="12" t="s">
        <v>87</v>
      </c>
      <c r="AY117" s="174" t="s">
        <v>170</v>
      </c>
    </row>
    <row r="118" spans="2:65" s="1" customFormat="1" ht="16.5" customHeight="1">
      <c r="B118" s="160"/>
      <c r="C118" s="193" t="s">
        <v>219</v>
      </c>
      <c r="D118" s="193" t="s">
        <v>452</v>
      </c>
      <c r="E118" s="194" t="s">
        <v>1974</v>
      </c>
      <c r="F118" s="195" t="s">
        <v>1975</v>
      </c>
      <c r="G118" s="196" t="s">
        <v>516</v>
      </c>
      <c r="H118" s="197">
        <v>1.01</v>
      </c>
      <c r="I118" s="198">
        <v>30731</v>
      </c>
      <c r="J118" s="198">
        <f>ROUND(I118*H118,2)</f>
        <v>31038.31</v>
      </c>
      <c r="K118" s="195" t="s">
        <v>5</v>
      </c>
      <c r="L118" s="199"/>
      <c r="M118" s="200" t="s">
        <v>5</v>
      </c>
      <c r="N118" s="201" t="s">
        <v>50</v>
      </c>
      <c r="O118" s="169">
        <v>0</v>
      </c>
      <c r="P118" s="169">
        <f>O118*H118</f>
        <v>0</v>
      </c>
      <c r="Q118" s="169">
        <v>0</v>
      </c>
      <c r="R118" s="169">
        <f>Q118*H118</f>
        <v>0</v>
      </c>
      <c r="S118" s="169">
        <v>0</v>
      </c>
      <c r="T118" s="170">
        <f>S118*H118</f>
        <v>0</v>
      </c>
      <c r="AR118" s="24" t="s">
        <v>207</v>
      </c>
      <c r="AT118" s="24" t="s">
        <v>452</v>
      </c>
      <c r="AU118" s="24" t="s">
        <v>90</v>
      </c>
      <c r="AY118" s="24" t="s">
        <v>170</v>
      </c>
      <c r="BE118" s="171">
        <f>IF(N118="základní",J118,0)</f>
        <v>31038.31</v>
      </c>
      <c r="BF118" s="171">
        <f>IF(N118="snížená",J118,0)</f>
        <v>0</v>
      </c>
      <c r="BG118" s="171">
        <f>IF(N118="zákl. přenesená",J118,0)</f>
        <v>0</v>
      </c>
      <c r="BH118" s="171">
        <f>IF(N118="sníž. přenesená",J118,0)</f>
        <v>0</v>
      </c>
      <c r="BI118" s="171">
        <f>IF(N118="nulová",J118,0)</f>
        <v>0</v>
      </c>
      <c r="BJ118" s="24" t="s">
        <v>87</v>
      </c>
      <c r="BK118" s="171">
        <f>ROUND(I118*H118,2)</f>
        <v>31038.31</v>
      </c>
      <c r="BL118" s="24" t="s">
        <v>190</v>
      </c>
      <c r="BM118" s="24" t="s">
        <v>1976</v>
      </c>
    </row>
    <row r="119" spans="2:65" s="1" customFormat="1" ht="67.5">
      <c r="B119" s="39"/>
      <c r="D119" s="173" t="s">
        <v>184</v>
      </c>
      <c r="F119" s="180" t="s">
        <v>1977</v>
      </c>
      <c r="L119" s="39"/>
      <c r="M119" s="181"/>
      <c r="N119" s="40"/>
      <c r="O119" s="40"/>
      <c r="P119" s="40"/>
      <c r="Q119" s="40"/>
      <c r="R119" s="40"/>
      <c r="S119" s="40"/>
      <c r="T119" s="68"/>
      <c r="AT119" s="24" t="s">
        <v>184</v>
      </c>
      <c r="AU119" s="24" t="s">
        <v>90</v>
      </c>
    </row>
    <row r="120" spans="2:65" s="12" customFormat="1" ht="13.5">
      <c r="B120" s="172"/>
      <c r="D120" s="173" t="s">
        <v>180</v>
      </c>
      <c r="E120" s="174" t="s">
        <v>5</v>
      </c>
      <c r="F120" s="175" t="s">
        <v>937</v>
      </c>
      <c r="H120" s="176">
        <v>1.01</v>
      </c>
      <c r="L120" s="172"/>
      <c r="M120" s="177"/>
      <c r="N120" s="178"/>
      <c r="O120" s="178"/>
      <c r="P120" s="178"/>
      <c r="Q120" s="178"/>
      <c r="R120" s="178"/>
      <c r="S120" s="178"/>
      <c r="T120" s="179"/>
      <c r="AT120" s="174" t="s">
        <v>180</v>
      </c>
      <c r="AU120" s="174" t="s">
        <v>90</v>
      </c>
      <c r="AV120" s="12" t="s">
        <v>90</v>
      </c>
      <c r="AW120" s="12" t="s">
        <v>42</v>
      </c>
      <c r="AX120" s="12" t="s">
        <v>87</v>
      </c>
      <c r="AY120" s="174" t="s">
        <v>170</v>
      </c>
    </row>
    <row r="121" spans="2:65" s="11" customFormat="1" ht="29.85" customHeight="1">
      <c r="B121" s="148"/>
      <c r="D121" s="149" t="s">
        <v>78</v>
      </c>
      <c r="E121" s="158" t="s">
        <v>190</v>
      </c>
      <c r="F121" s="158" t="s">
        <v>478</v>
      </c>
      <c r="J121" s="159">
        <f>BK121</f>
        <v>4527.3599999999997</v>
      </c>
      <c r="L121" s="148"/>
      <c r="M121" s="152"/>
      <c r="N121" s="153"/>
      <c r="O121" s="153"/>
      <c r="P121" s="154">
        <f>SUM(P122:P123)</f>
        <v>1.783296</v>
      </c>
      <c r="Q121" s="153"/>
      <c r="R121" s="154">
        <f>SUM(R122:R123)</f>
        <v>0</v>
      </c>
      <c r="S121" s="153"/>
      <c r="T121" s="155">
        <f>SUM(T122:T123)</f>
        <v>0</v>
      </c>
      <c r="AR121" s="149" t="s">
        <v>87</v>
      </c>
      <c r="AT121" s="156" t="s">
        <v>78</v>
      </c>
      <c r="AU121" s="156" t="s">
        <v>87</v>
      </c>
      <c r="AY121" s="149" t="s">
        <v>170</v>
      </c>
      <c r="BK121" s="157">
        <f>SUM(BK122:BK123)</f>
        <v>4527.3599999999997</v>
      </c>
    </row>
    <row r="122" spans="2:65" s="1" customFormat="1" ht="16.5" customHeight="1">
      <c r="B122" s="160"/>
      <c r="C122" s="161" t="s">
        <v>321</v>
      </c>
      <c r="D122" s="161" t="s">
        <v>173</v>
      </c>
      <c r="E122" s="162" t="s">
        <v>1093</v>
      </c>
      <c r="F122" s="163" t="s">
        <v>1094</v>
      </c>
      <c r="G122" s="164" t="s">
        <v>305</v>
      </c>
      <c r="H122" s="165">
        <v>1.1519999999999999</v>
      </c>
      <c r="I122" s="166">
        <v>3930</v>
      </c>
      <c r="J122" s="166">
        <f>ROUND(I122*H122,2)</f>
        <v>4527.3599999999997</v>
      </c>
      <c r="K122" s="163" t="s">
        <v>177</v>
      </c>
      <c r="L122" s="39"/>
      <c r="M122" s="167" t="s">
        <v>5</v>
      </c>
      <c r="N122" s="168" t="s">
        <v>50</v>
      </c>
      <c r="O122" s="169">
        <v>1.548</v>
      </c>
      <c r="P122" s="169">
        <f>O122*H122</f>
        <v>1.783296</v>
      </c>
      <c r="Q122" s="169">
        <v>0</v>
      </c>
      <c r="R122" s="169">
        <f>Q122*H122</f>
        <v>0</v>
      </c>
      <c r="S122" s="169">
        <v>0</v>
      </c>
      <c r="T122" s="170">
        <f>S122*H122</f>
        <v>0</v>
      </c>
      <c r="AR122" s="24" t="s">
        <v>190</v>
      </c>
      <c r="AT122" s="24" t="s">
        <v>173</v>
      </c>
      <c r="AU122" s="24" t="s">
        <v>90</v>
      </c>
      <c r="AY122" s="24" t="s">
        <v>170</v>
      </c>
      <c r="BE122" s="171">
        <f>IF(N122="základní",J122,0)</f>
        <v>4527.3599999999997</v>
      </c>
      <c r="BF122" s="171">
        <f>IF(N122="snížená",J122,0)</f>
        <v>0</v>
      </c>
      <c r="BG122" s="171">
        <f>IF(N122="zákl. přenesená",J122,0)</f>
        <v>0</v>
      </c>
      <c r="BH122" s="171">
        <f>IF(N122="sníž. přenesená",J122,0)</f>
        <v>0</v>
      </c>
      <c r="BI122" s="171">
        <f>IF(N122="nulová",J122,0)</f>
        <v>0</v>
      </c>
      <c r="BJ122" s="24" t="s">
        <v>87</v>
      </c>
      <c r="BK122" s="171">
        <f>ROUND(I122*H122,2)</f>
        <v>4527.3599999999997</v>
      </c>
      <c r="BL122" s="24" t="s">
        <v>190</v>
      </c>
      <c r="BM122" s="24" t="s">
        <v>1978</v>
      </c>
    </row>
    <row r="123" spans="2:65" s="12" customFormat="1" ht="13.5">
      <c r="B123" s="172"/>
      <c r="D123" s="173" t="s">
        <v>180</v>
      </c>
      <c r="E123" s="174" t="s">
        <v>5</v>
      </c>
      <c r="F123" s="175" t="s">
        <v>1979</v>
      </c>
      <c r="H123" s="176">
        <v>1.1519999999999999</v>
      </c>
      <c r="L123" s="172"/>
      <c r="M123" s="177"/>
      <c r="N123" s="178"/>
      <c r="O123" s="178"/>
      <c r="P123" s="178"/>
      <c r="Q123" s="178"/>
      <c r="R123" s="178"/>
      <c r="S123" s="178"/>
      <c r="T123" s="179"/>
      <c r="AT123" s="174" t="s">
        <v>180</v>
      </c>
      <c r="AU123" s="174" t="s">
        <v>90</v>
      </c>
      <c r="AV123" s="12" t="s">
        <v>90</v>
      </c>
      <c r="AW123" s="12" t="s">
        <v>42</v>
      </c>
      <c r="AX123" s="12" t="s">
        <v>87</v>
      </c>
      <c r="AY123" s="174" t="s">
        <v>170</v>
      </c>
    </row>
    <row r="124" spans="2:65" s="11" customFormat="1" ht="29.85" customHeight="1">
      <c r="B124" s="148"/>
      <c r="D124" s="149" t="s">
        <v>78</v>
      </c>
      <c r="E124" s="158" t="s">
        <v>207</v>
      </c>
      <c r="F124" s="158" t="s">
        <v>557</v>
      </c>
      <c r="J124" s="159">
        <f>BK124</f>
        <v>42750</v>
      </c>
      <c r="L124" s="148"/>
      <c r="M124" s="152"/>
      <c r="N124" s="153"/>
      <c r="O124" s="153"/>
      <c r="P124" s="154">
        <f>SUM(P125:P131)</f>
        <v>0</v>
      </c>
      <c r="Q124" s="153"/>
      <c r="R124" s="154">
        <f>SUM(R125:R131)</f>
        <v>1.7999999999999999E-2</v>
      </c>
      <c r="S124" s="153"/>
      <c r="T124" s="155">
        <f>SUM(T125:T131)</f>
        <v>0</v>
      </c>
      <c r="AR124" s="149" t="s">
        <v>87</v>
      </c>
      <c r="AT124" s="156" t="s">
        <v>78</v>
      </c>
      <c r="AU124" s="156" t="s">
        <v>87</v>
      </c>
      <c r="AY124" s="149" t="s">
        <v>170</v>
      </c>
      <c r="BK124" s="157">
        <f>SUM(BK125:BK131)</f>
        <v>42750</v>
      </c>
    </row>
    <row r="125" spans="2:65" s="1" customFormat="1" ht="25.5" customHeight="1">
      <c r="B125" s="160"/>
      <c r="C125" s="161" t="s">
        <v>326</v>
      </c>
      <c r="D125" s="161" t="s">
        <v>173</v>
      </c>
      <c r="E125" s="162" t="s">
        <v>1980</v>
      </c>
      <c r="F125" s="163" t="s">
        <v>1981</v>
      </c>
      <c r="G125" s="164" t="s">
        <v>487</v>
      </c>
      <c r="H125" s="165">
        <v>1</v>
      </c>
      <c r="I125" s="166">
        <v>17500</v>
      </c>
      <c r="J125" s="166">
        <f>ROUND(I125*H125,2)</f>
        <v>17500</v>
      </c>
      <c r="K125" s="163" t="s">
        <v>5</v>
      </c>
      <c r="L125" s="39"/>
      <c r="M125" s="167" t="s">
        <v>5</v>
      </c>
      <c r="N125" s="168" t="s">
        <v>50</v>
      </c>
      <c r="O125" s="169">
        <v>0</v>
      </c>
      <c r="P125" s="169">
        <f>O125*H125</f>
        <v>0</v>
      </c>
      <c r="Q125" s="169">
        <v>0</v>
      </c>
      <c r="R125" s="169">
        <f>Q125*H125</f>
        <v>0</v>
      </c>
      <c r="S125" s="169">
        <v>0</v>
      </c>
      <c r="T125" s="170">
        <f>S125*H125</f>
        <v>0</v>
      </c>
      <c r="AR125" s="24" t="s">
        <v>190</v>
      </c>
      <c r="AT125" s="24" t="s">
        <v>173</v>
      </c>
      <c r="AU125" s="24" t="s">
        <v>90</v>
      </c>
      <c r="AY125" s="24" t="s">
        <v>170</v>
      </c>
      <c r="BE125" s="171">
        <f>IF(N125="základní",J125,0)</f>
        <v>17500</v>
      </c>
      <c r="BF125" s="171">
        <f>IF(N125="snížená",J125,0)</f>
        <v>0</v>
      </c>
      <c r="BG125" s="171">
        <f>IF(N125="zákl. přenesená",J125,0)</f>
        <v>0</v>
      </c>
      <c r="BH125" s="171">
        <f>IF(N125="sníž. přenesená",J125,0)</f>
        <v>0</v>
      </c>
      <c r="BI125" s="171">
        <f>IF(N125="nulová",J125,0)</f>
        <v>0</v>
      </c>
      <c r="BJ125" s="24" t="s">
        <v>87</v>
      </c>
      <c r="BK125" s="171">
        <f>ROUND(I125*H125,2)</f>
        <v>17500</v>
      </c>
      <c r="BL125" s="24" t="s">
        <v>190</v>
      </c>
      <c r="BM125" s="24" t="s">
        <v>1982</v>
      </c>
    </row>
    <row r="126" spans="2:65" s="12" customFormat="1" ht="13.5">
      <c r="B126" s="172"/>
      <c r="D126" s="173" t="s">
        <v>180</v>
      </c>
      <c r="E126" s="174" t="s">
        <v>5</v>
      </c>
      <c r="F126" s="175" t="s">
        <v>87</v>
      </c>
      <c r="H126" s="176">
        <v>1</v>
      </c>
      <c r="L126" s="172"/>
      <c r="M126" s="177"/>
      <c r="N126" s="178"/>
      <c r="O126" s="178"/>
      <c r="P126" s="178"/>
      <c r="Q126" s="178"/>
      <c r="R126" s="178"/>
      <c r="S126" s="178"/>
      <c r="T126" s="179"/>
      <c r="AT126" s="174" t="s">
        <v>180</v>
      </c>
      <c r="AU126" s="174" t="s">
        <v>90</v>
      </c>
      <c r="AV126" s="12" t="s">
        <v>90</v>
      </c>
      <c r="AW126" s="12" t="s">
        <v>42</v>
      </c>
      <c r="AX126" s="12" t="s">
        <v>87</v>
      </c>
      <c r="AY126" s="174" t="s">
        <v>170</v>
      </c>
    </row>
    <row r="127" spans="2:65" s="1" customFormat="1" ht="16.5" customHeight="1">
      <c r="B127" s="160"/>
      <c r="C127" s="161" t="s">
        <v>331</v>
      </c>
      <c r="D127" s="161" t="s">
        <v>173</v>
      </c>
      <c r="E127" s="162" t="s">
        <v>1983</v>
      </c>
      <c r="F127" s="163" t="s">
        <v>1984</v>
      </c>
      <c r="G127" s="164" t="s">
        <v>487</v>
      </c>
      <c r="H127" s="165">
        <v>1</v>
      </c>
      <c r="I127" s="166">
        <v>18000</v>
      </c>
      <c r="J127" s="166">
        <f>ROUND(I127*H127,2)</f>
        <v>18000</v>
      </c>
      <c r="K127" s="163" t="s">
        <v>5</v>
      </c>
      <c r="L127" s="39"/>
      <c r="M127" s="167" t="s">
        <v>5</v>
      </c>
      <c r="N127" s="168" t="s">
        <v>50</v>
      </c>
      <c r="O127" s="169">
        <v>0</v>
      </c>
      <c r="P127" s="169">
        <f>O127*H127</f>
        <v>0</v>
      </c>
      <c r="Q127" s="169">
        <v>0</v>
      </c>
      <c r="R127" s="169">
        <f>Q127*H127</f>
        <v>0</v>
      </c>
      <c r="S127" s="169">
        <v>0</v>
      </c>
      <c r="T127" s="170">
        <f>S127*H127</f>
        <v>0</v>
      </c>
      <c r="AR127" s="24" t="s">
        <v>190</v>
      </c>
      <c r="AT127" s="24" t="s">
        <v>173</v>
      </c>
      <c r="AU127" s="24" t="s">
        <v>90</v>
      </c>
      <c r="AY127" s="24" t="s">
        <v>170</v>
      </c>
      <c r="BE127" s="171">
        <f>IF(N127="základní",J127,0)</f>
        <v>18000</v>
      </c>
      <c r="BF127" s="171">
        <f>IF(N127="snížená",J127,0)</f>
        <v>0</v>
      </c>
      <c r="BG127" s="171">
        <f>IF(N127="zákl. přenesená",J127,0)</f>
        <v>0</v>
      </c>
      <c r="BH127" s="171">
        <f>IF(N127="sníž. přenesená",J127,0)</f>
        <v>0</v>
      </c>
      <c r="BI127" s="171">
        <f>IF(N127="nulová",J127,0)</f>
        <v>0</v>
      </c>
      <c r="BJ127" s="24" t="s">
        <v>87</v>
      </c>
      <c r="BK127" s="171">
        <f>ROUND(I127*H127,2)</f>
        <v>18000</v>
      </c>
      <c r="BL127" s="24" t="s">
        <v>190</v>
      </c>
      <c r="BM127" s="24" t="s">
        <v>1985</v>
      </c>
    </row>
    <row r="128" spans="2:65" s="12" customFormat="1" ht="13.5">
      <c r="B128" s="172"/>
      <c r="D128" s="173" t="s">
        <v>180</v>
      </c>
      <c r="E128" s="174" t="s">
        <v>5</v>
      </c>
      <c r="F128" s="175" t="s">
        <v>87</v>
      </c>
      <c r="H128" s="176">
        <v>1</v>
      </c>
      <c r="L128" s="172"/>
      <c r="M128" s="177"/>
      <c r="N128" s="178"/>
      <c r="O128" s="178"/>
      <c r="P128" s="178"/>
      <c r="Q128" s="178"/>
      <c r="R128" s="178"/>
      <c r="S128" s="178"/>
      <c r="T128" s="179"/>
      <c r="AT128" s="174" t="s">
        <v>180</v>
      </c>
      <c r="AU128" s="174" t="s">
        <v>90</v>
      </c>
      <c r="AV128" s="12" t="s">
        <v>90</v>
      </c>
      <c r="AW128" s="12" t="s">
        <v>42</v>
      </c>
      <c r="AX128" s="12" t="s">
        <v>87</v>
      </c>
      <c r="AY128" s="174" t="s">
        <v>170</v>
      </c>
    </row>
    <row r="129" spans="2:65" s="1" customFormat="1" ht="16.5" customHeight="1">
      <c r="B129" s="160"/>
      <c r="C129" s="161" t="s">
        <v>11</v>
      </c>
      <c r="D129" s="161" t="s">
        <v>173</v>
      </c>
      <c r="E129" s="162" t="s">
        <v>1986</v>
      </c>
      <c r="F129" s="163" t="s">
        <v>1987</v>
      </c>
      <c r="G129" s="164" t="s">
        <v>487</v>
      </c>
      <c r="H129" s="165">
        <v>1</v>
      </c>
      <c r="I129" s="166">
        <v>7250</v>
      </c>
      <c r="J129" s="166">
        <f>ROUND(I129*H129,2)</f>
        <v>7250</v>
      </c>
      <c r="K129" s="163" t="s">
        <v>5</v>
      </c>
      <c r="L129" s="39"/>
      <c r="M129" s="167" t="s">
        <v>5</v>
      </c>
      <c r="N129" s="168" t="s">
        <v>50</v>
      </c>
      <c r="O129" s="169">
        <v>0</v>
      </c>
      <c r="P129" s="169">
        <f>O129*H129</f>
        <v>0</v>
      </c>
      <c r="Q129" s="169">
        <v>1.7999999999999999E-2</v>
      </c>
      <c r="R129" s="169">
        <f>Q129*H129</f>
        <v>1.7999999999999999E-2</v>
      </c>
      <c r="S129" s="169">
        <v>0</v>
      </c>
      <c r="T129" s="170">
        <f>S129*H129</f>
        <v>0</v>
      </c>
      <c r="AR129" s="24" t="s">
        <v>190</v>
      </c>
      <c r="AT129" s="24" t="s">
        <v>173</v>
      </c>
      <c r="AU129" s="24" t="s">
        <v>90</v>
      </c>
      <c r="AY129" s="24" t="s">
        <v>170</v>
      </c>
      <c r="BE129" s="171">
        <f>IF(N129="základní",J129,0)</f>
        <v>7250</v>
      </c>
      <c r="BF129" s="171">
        <f>IF(N129="snížená",J129,0)</f>
        <v>0</v>
      </c>
      <c r="BG129" s="171">
        <f>IF(N129="zákl. přenesená",J129,0)</f>
        <v>0</v>
      </c>
      <c r="BH129" s="171">
        <f>IF(N129="sníž. přenesená",J129,0)</f>
        <v>0</v>
      </c>
      <c r="BI129" s="171">
        <f>IF(N129="nulová",J129,0)</f>
        <v>0</v>
      </c>
      <c r="BJ129" s="24" t="s">
        <v>87</v>
      </c>
      <c r="BK129" s="171">
        <f>ROUND(I129*H129,2)</f>
        <v>7250</v>
      </c>
      <c r="BL129" s="24" t="s">
        <v>190</v>
      </c>
      <c r="BM129" s="24" t="s">
        <v>1988</v>
      </c>
    </row>
    <row r="130" spans="2:65" s="1" customFormat="1" ht="54">
      <c r="B130" s="39"/>
      <c r="D130" s="173" t="s">
        <v>184</v>
      </c>
      <c r="F130" s="180" t="s">
        <v>1989</v>
      </c>
      <c r="L130" s="39"/>
      <c r="M130" s="181"/>
      <c r="N130" s="40"/>
      <c r="O130" s="40"/>
      <c r="P130" s="40"/>
      <c r="Q130" s="40"/>
      <c r="R130" s="40"/>
      <c r="S130" s="40"/>
      <c r="T130" s="68"/>
      <c r="AT130" s="24" t="s">
        <v>184</v>
      </c>
      <c r="AU130" s="24" t="s">
        <v>90</v>
      </c>
    </row>
    <row r="131" spans="2:65" s="12" customFormat="1" ht="13.5">
      <c r="B131" s="172"/>
      <c r="D131" s="173" t="s">
        <v>180</v>
      </c>
      <c r="E131" s="174" t="s">
        <v>5</v>
      </c>
      <c r="F131" s="175" t="s">
        <v>87</v>
      </c>
      <c r="H131" s="176">
        <v>1</v>
      </c>
      <c r="L131" s="172"/>
      <c r="M131" s="177"/>
      <c r="N131" s="178"/>
      <c r="O131" s="178"/>
      <c r="P131" s="178"/>
      <c r="Q131" s="178"/>
      <c r="R131" s="178"/>
      <c r="S131" s="178"/>
      <c r="T131" s="179"/>
      <c r="AT131" s="174" t="s">
        <v>180</v>
      </c>
      <c r="AU131" s="174" t="s">
        <v>90</v>
      </c>
      <c r="AV131" s="12" t="s">
        <v>90</v>
      </c>
      <c r="AW131" s="12" t="s">
        <v>42</v>
      </c>
      <c r="AX131" s="12" t="s">
        <v>87</v>
      </c>
      <c r="AY131" s="174" t="s">
        <v>170</v>
      </c>
    </row>
    <row r="132" spans="2:65" s="11" customFormat="1" ht="29.85" customHeight="1">
      <c r="B132" s="148"/>
      <c r="D132" s="149" t="s">
        <v>78</v>
      </c>
      <c r="E132" s="158" t="s">
        <v>211</v>
      </c>
      <c r="F132" s="158" t="s">
        <v>696</v>
      </c>
      <c r="J132" s="159">
        <f>BK132</f>
        <v>7208.05</v>
      </c>
      <c r="L132" s="148"/>
      <c r="M132" s="152"/>
      <c r="N132" s="153"/>
      <c r="O132" s="153"/>
      <c r="P132" s="154">
        <f>SUM(P133:P161)</f>
        <v>8.4958890000000018</v>
      </c>
      <c r="Q132" s="153"/>
      <c r="R132" s="154">
        <f>SUM(R133:R161)</f>
        <v>0.19651216999999999</v>
      </c>
      <c r="S132" s="153"/>
      <c r="T132" s="155">
        <f>SUM(T133:T161)</f>
        <v>0.1704</v>
      </c>
      <c r="AR132" s="149" t="s">
        <v>87</v>
      </c>
      <c r="AT132" s="156" t="s">
        <v>78</v>
      </c>
      <c r="AU132" s="156" t="s">
        <v>87</v>
      </c>
      <c r="AY132" s="149" t="s">
        <v>170</v>
      </c>
      <c r="BK132" s="157">
        <f>SUM(BK133:BK161)</f>
        <v>7208.05</v>
      </c>
    </row>
    <row r="133" spans="2:65" s="1" customFormat="1" ht="25.5" customHeight="1">
      <c r="B133" s="160"/>
      <c r="C133" s="161" t="s">
        <v>230</v>
      </c>
      <c r="D133" s="161" t="s">
        <v>173</v>
      </c>
      <c r="E133" s="162" t="s">
        <v>1168</v>
      </c>
      <c r="F133" s="163" t="s">
        <v>1169</v>
      </c>
      <c r="G133" s="164" t="s">
        <v>305</v>
      </c>
      <c r="H133" s="165">
        <v>3.77</v>
      </c>
      <c r="I133" s="166">
        <v>30.2</v>
      </c>
      <c r="J133" s="166">
        <f>ROUND(I133*H133,2)</f>
        <v>113.85</v>
      </c>
      <c r="K133" s="163" t="s">
        <v>177</v>
      </c>
      <c r="L133" s="39"/>
      <c r="M133" s="167" t="s">
        <v>5</v>
      </c>
      <c r="N133" s="168" t="s">
        <v>50</v>
      </c>
      <c r="O133" s="169">
        <v>0.114</v>
      </c>
      <c r="P133" s="169">
        <f>O133*H133</f>
        <v>0.42978</v>
      </c>
      <c r="Q133" s="169">
        <v>0</v>
      </c>
      <c r="R133" s="169">
        <f>Q133*H133</f>
        <v>0</v>
      </c>
      <c r="S133" s="169">
        <v>0</v>
      </c>
      <c r="T133" s="170">
        <f>S133*H133</f>
        <v>0</v>
      </c>
      <c r="AR133" s="24" t="s">
        <v>190</v>
      </c>
      <c r="AT133" s="24" t="s">
        <v>173</v>
      </c>
      <c r="AU133" s="24" t="s">
        <v>90</v>
      </c>
      <c r="AY133" s="24" t="s">
        <v>170</v>
      </c>
      <c r="BE133" s="171">
        <f>IF(N133="základní",J133,0)</f>
        <v>113.85</v>
      </c>
      <c r="BF133" s="171">
        <f>IF(N133="snížená",J133,0)</f>
        <v>0</v>
      </c>
      <c r="BG133" s="171">
        <f>IF(N133="zákl. přenesená",J133,0)</f>
        <v>0</v>
      </c>
      <c r="BH133" s="171">
        <f>IF(N133="sníž. přenesená",J133,0)</f>
        <v>0</v>
      </c>
      <c r="BI133" s="171">
        <f>IF(N133="nulová",J133,0)</f>
        <v>0</v>
      </c>
      <c r="BJ133" s="24" t="s">
        <v>87</v>
      </c>
      <c r="BK133" s="171">
        <f>ROUND(I133*H133,2)</f>
        <v>113.85</v>
      </c>
      <c r="BL133" s="24" t="s">
        <v>190</v>
      </c>
      <c r="BM133" s="24" t="s">
        <v>1990</v>
      </c>
    </row>
    <row r="134" spans="2:65" s="12" customFormat="1" ht="13.5">
      <c r="B134" s="172"/>
      <c r="D134" s="173" t="s">
        <v>180</v>
      </c>
      <c r="E134" s="174" t="s">
        <v>5</v>
      </c>
      <c r="F134" s="175" t="s">
        <v>1991</v>
      </c>
      <c r="H134" s="176">
        <v>3.77</v>
      </c>
      <c r="L134" s="172"/>
      <c r="M134" s="177"/>
      <c r="N134" s="178"/>
      <c r="O134" s="178"/>
      <c r="P134" s="178"/>
      <c r="Q134" s="178"/>
      <c r="R134" s="178"/>
      <c r="S134" s="178"/>
      <c r="T134" s="179"/>
      <c r="AT134" s="174" t="s">
        <v>180</v>
      </c>
      <c r="AU134" s="174" t="s">
        <v>90</v>
      </c>
      <c r="AV134" s="12" t="s">
        <v>90</v>
      </c>
      <c r="AW134" s="12" t="s">
        <v>42</v>
      </c>
      <c r="AX134" s="12" t="s">
        <v>87</v>
      </c>
      <c r="AY134" s="174" t="s">
        <v>170</v>
      </c>
    </row>
    <row r="135" spans="2:65" s="1" customFormat="1" ht="16.5" customHeight="1">
      <c r="B135" s="160"/>
      <c r="C135" s="193" t="s">
        <v>225</v>
      </c>
      <c r="D135" s="193" t="s">
        <v>452</v>
      </c>
      <c r="E135" s="194" t="s">
        <v>1173</v>
      </c>
      <c r="F135" s="195" t="s">
        <v>1174</v>
      </c>
      <c r="G135" s="196" t="s">
        <v>305</v>
      </c>
      <c r="H135" s="197">
        <v>3.883</v>
      </c>
      <c r="I135" s="198">
        <v>40.4</v>
      </c>
      <c r="J135" s="198">
        <f>ROUND(I135*H135,2)</f>
        <v>156.87</v>
      </c>
      <c r="K135" s="195" t="s">
        <v>177</v>
      </c>
      <c r="L135" s="199"/>
      <c r="M135" s="200" t="s">
        <v>5</v>
      </c>
      <c r="N135" s="201" t="s">
        <v>50</v>
      </c>
      <c r="O135" s="169">
        <v>0</v>
      </c>
      <c r="P135" s="169">
        <f>O135*H135</f>
        <v>0</v>
      </c>
      <c r="Q135" s="169">
        <v>0</v>
      </c>
      <c r="R135" s="169">
        <f>Q135*H135</f>
        <v>0</v>
      </c>
      <c r="S135" s="169">
        <v>0</v>
      </c>
      <c r="T135" s="170">
        <f>S135*H135</f>
        <v>0</v>
      </c>
      <c r="AR135" s="24" t="s">
        <v>207</v>
      </c>
      <c r="AT135" s="24" t="s">
        <v>452</v>
      </c>
      <c r="AU135" s="24" t="s">
        <v>90</v>
      </c>
      <c r="AY135" s="24" t="s">
        <v>170</v>
      </c>
      <c r="BE135" s="171">
        <f>IF(N135="základní",J135,0)</f>
        <v>156.87</v>
      </c>
      <c r="BF135" s="171">
        <f>IF(N135="snížená",J135,0)</f>
        <v>0</v>
      </c>
      <c r="BG135" s="171">
        <f>IF(N135="zákl. přenesená",J135,0)</f>
        <v>0</v>
      </c>
      <c r="BH135" s="171">
        <f>IF(N135="sníž. přenesená",J135,0)</f>
        <v>0</v>
      </c>
      <c r="BI135" s="171">
        <f>IF(N135="nulová",J135,0)</f>
        <v>0</v>
      </c>
      <c r="BJ135" s="24" t="s">
        <v>87</v>
      </c>
      <c r="BK135" s="171">
        <f>ROUND(I135*H135,2)</f>
        <v>156.87</v>
      </c>
      <c r="BL135" s="24" t="s">
        <v>190</v>
      </c>
      <c r="BM135" s="24" t="s">
        <v>1992</v>
      </c>
    </row>
    <row r="136" spans="2:65" s="12" customFormat="1" ht="13.5">
      <c r="B136" s="172"/>
      <c r="D136" s="173" t="s">
        <v>180</v>
      </c>
      <c r="E136" s="174" t="s">
        <v>5</v>
      </c>
      <c r="F136" s="175" t="s">
        <v>1993</v>
      </c>
      <c r="H136" s="176">
        <v>3.883</v>
      </c>
      <c r="L136" s="172"/>
      <c r="M136" s="177"/>
      <c r="N136" s="178"/>
      <c r="O136" s="178"/>
      <c r="P136" s="178"/>
      <c r="Q136" s="178"/>
      <c r="R136" s="178"/>
      <c r="S136" s="178"/>
      <c r="T136" s="179"/>
      <c r="AT136" s="174" t="s">
        <v>180</v>
      </c>
      <c r="AU136" s="174" t="s">
        <v>90</v>
      </c>
      <c r="AV136" s="12" t="s">
        <v>90</v>
      </c>
      <c r="AW136" s="12" t="s">
        <v>42</v>
      </c>
      <c r="AX136" s="12" t="s">
        <v>87</v>
      </c>
      <c r="AY136" s="174" t="s">
        <v>170</v>
      </c>
    </row>
    <row r="137" spans="2:65" s="1" customFormat="1" ht="16.5" customHeight="1">
      <c r="B137" s="160"/>
      <c r="C137" s="193" t="s">
        <v>348</v>
      </c>
      <c r="D137" s="193" t="s">
        <v>452</v>
      </c>
      <c r="E137" s="194" t="s">
        <v>1177</v>
      </c>
      <c r="F137" s="195" t="s">
        <v>1178</v>
      </c>
      <c r="G137" s="196" t="s">
        <v>305</v>
      </c>
      <c r="H137" s="197">
        <v>3.883</v>
      </c>
      <c r="I137" s="198">
        <v>33.9</v>
      </c>
      <c r="J137" s="198">
        <f>ROUND(I137*H137,2)</f>
        <v>131.63</v>
      </c>
      <c r="K137" s="195" t="s">
        <v>177</v>
      </c>
      <c r="L137" s="199"/>
      <c r="M137" s="200" t="s">
        <v>5</v>
      </c>
      <c r="N137" s="201" t="s">
        <v>50</v>
      </c>
      <c r="O137" s="169">
        <v>0</v>
      </c>
      <c r="P137" s="169">
        <f>O137*H137</f>
        <v>0</v>
      </c>
      <c r="Q137" s="169">
        <v>0</v>
      </c>
      <c r="R137" s="169">
        <f>Q137*H137</f>
        <v>0</v>
      </c>
      <c r="S137" s="169">
        <v>0</v>
      </c>
      <c r="T137" s="170">
        <f>S137*H137</f>
        <v>0</v>
      </c>
      <c r="AR137" s="24" t="s">
        <v>207</v>
      </c>
      <c r="AT137" s="24" t="s">
        <v>452</v>
      </c>
      <c r="AU137" s="24" t="s">
        <v>90</v>
      </c>
      <c r="AY137" s="24" t="s">
        <v>170</v>
      </c>
      <c r="BE137" s="171">
        <f>IF(N137="základní",J137,0)</f>
        <v>131.63</v>
      </c>
      <c r="BF137" s="171">
        <f>IF(N137="snížená",J137,0)</f>
        <v>0</v>
      </c>
      <c r="BG137" s="171">
        <f>IF(N137="zákl. přenesená",J137,0)</f>
        <v>0</v>
      </c>
      <c r="BH137" s="171">
        <f>IF(N137="sníž. přenesená",J137,0)</f>
        <v>0</v>
      </c>
      <c r="BI137" s="171">
        <f>IF(N137="nulová",J137,0)</f>
        <v>0</v>
      </c>
      <c r="BJ137" s="24" t="s">
        <v>87</v>
      </c>
      <c r="BK137" s="171">
        <f>ROUND(I137*H137,2)</f>
        <v>131.63</v>
      </c>
      <c r="BL137" s="24" t="s">
        <v>190</v>
      </c>
      <c r="BM137" s="24" t="s">
        <v>1994</v>
      </c>
    </row>
    <row r="138" spans="2:65" s="12" customFormat="1" ht="13.5">
      <c r="B138" s="172"/>
      <c r="D138" s="173" t="s">
        <v>180</v>
      </c>
      <c r="E138" s="174" t="s">
        <v>5</v>
      </c>
      <c r="F138" s="175" t="s">
        <v>1993</v>
      </c>
      <c r="H138" s="176">
        <v>3.883</v>
      </c>
      <c r="L138" s="172"/>
      <c r="M138" s="177"/>
      <c r="N138" s="178"/>
      <c r="O138" s="178"/>
      <c r="P138" s="178"/>
      <c r="Q138" s="178"/>
      <c r="R138" s="178"/>
      <c r="S138" s="178"/>
      <c r="T138" s="179"/>
      <c r="AT138" s="174" t="s">
        <v>180</v>
      </c>
      <c r="AU138" s="174" t="s">
        <v>90</v>
      </c>
      <c r="AV138" s="12" t="s">
        <v>90</v>
      </c>
      <c r="AW138" s="12" t="s">
        <v>42</v>
      </c>
      <c r="AX138" s="12" t="s">
        <v>87</v>
      </c>
      <c r="AY138" s="174" t="s">
        <v>170</v>
      </c>
    </row>
    <row r="139" spans="2:65" s="1" customFormat="1" ht="25.5" customHeight="1">
      <c r="B139" s="160"/>
      <c r="C139" s="161" t="s">
        <v>361</v>
      </c>
      <c r="D139" s="161" t="s">
        <v>173</v>
      </c>
      <c r="E139" s="162" t="s">
        <v>1180</v>
      </c>
      <c r="F139" s="163" t="s">
        <v>1181</v>
      </c>
      <c r="G139" s="164" t="s">
        <v>305</v>
      </c>
      <c r="H139" s="165">
        <v>3.77</v>
      </c>
      <c r="I139" s="166">
        <v>49.7</v>
      </c>
      <c r="J139" s="166">
        <f>ROUND(I139*H139,2)</f>
        <v>187.37</v>
      </c>
      <c r="K139" s="163" t="s">
        <v>177</v>
      </c>
      <c r="L139" s="39"/>
      <c r="M139" s="167" t="s">
        <v>5</v>
      </c>
      <c r="N139" s="168" t="s">
        <v>50</v>
      </c>
      <c r="O139" s="169">
        <v>3.5000000000000003E-2</v>
      </c>
      <c r="P139" s="169">
        <f>O139*H139</f>
        <v>0.13195000000000001</v>
      </c>
      <c r="Q139" s="169">
        <v>0</v>
      </c>
      <c r="R139" s="169">
        <f>Q139*H139</f>
        <v>0</v>
      </c>
      <c r="S139" s="169">
        <v>0</v>
      </c>
      <c r="T139" s="170">
        <f>S139*H139</f>
        <v>0</v>
      </c>
      <c r="AR139" s="24" t="s">
        <v>190</v>
      </c>
      <c r="AT139" s="24" t="s">
        <v>173</v>
      </c>
      <c r="AU139" s="24" t="s">
        <v>90</v>
      </c>
      <c r="AY139" s="24" t="s">
        <v>170</v>
      </c>
      <c r="BE139" s="171">
        <f>IF(N139="základní",J139,0)</f>
        <v>187.37</v>
      </c>
      <c r="BF139" s="171">
        <f>IF(N139="snížená",J139,0)</f>
        <v>0</v>
      </c>
      <c r="BG139" s="171">
        <f>IF(N139="zákl. přenesená",J139,0)</f>
        <v>0</v>
      </c>
      <c r="BH139" s="171">
        <f>IF(N139="sníž. přenesená",J139,0)</f>
        <v>0</v>
      </c>
      <c r="BI139" s="171">
        <f>IF(N139="nulová",J139,0)</f>
        <v>0</v>
      </c>
      <c r="BJ139" s="24" t="s">
        <v>87</v>
      </c>
      <c r="BK139" s="171">
        <f>ROUND(I139*H139,2)</f>
        <v>187.37</v>
      </c>
      <c r="BL139" s="24" t="s">
        <v>190</v>
      </c>
      <c r="BM139" s="24" t="s">
        <v>1995</v>
      </c>
    </row>
    <row r="140" spans="2:65" s="12" customFormat="1" ht="13.5">
      <c r="B140" s="172"/>
      <c r="D140" s="173" t="s">
        <v>180</v>
      </c>
      <c r="E140" s="174" t="s">
        <v>5</v>
      </c>
      <c r="F140" s="175" t="s">
        <v>1996</v>
      </c>
      <c r="H140" s="176">
        <v>3.77</v>
      </c>
      <c r="L140" s="172"/>
      <c r="M140" s="177"/>
      <c r="N140" s="178"/>
      <c r="O140" s="178"/>
      <c r="P140" s="178"/>
      <c r="Q140" s="178"/>
      <c r="R140" s="178"/>
      <c r="S140" s="178"/>
      <c r="T140" s="179"/>
      <c r="AT140" s="174" t="s">
        <v>180</v>
      </c>
      <c r="AU140" s="174" t="s">
        <v>90</v>
      </c>
      <c r="AV140" s="12" t="s">
        <v>90</v>
      </c>
      <c r="AW140" s="12" t="s">
        <v>42</v>
      </c>
      <c r="AX140" s="12" t="s">
        <v>87</v>
      </c>
      <c r="AY140" s="174" t="s">
        <v>170</v>
      </c>
    </row>
    <row r="141" spans="2:65" s="1" customFormat="1" ht="38.25" customHeight="1">
      <c r="B141" s="160"/>
      <c r="C141" s="161" t="s">
        <v>365</v>
      </c>
      <c r="D141" s="161" t="s">
        <v>173</v>
      </c>
      <c r="E141" s="162" t="s">
        <v>1184</v>
      </c>
      <c r="F141" s="163" t="s">
        <v>1185</v>
      </c>
      <c r="G141" s="164" t="s">
        <v>305</v>
      </c>
      <c r="H141" s="165">
        <v>7.3999999999999996E-2</v>
      </c>
      <c r="I141" s="166">
        <v>15500</v>
      </c>
      <c r="J141" s="166">
        <f>ROUND(I141*H141,2)</f>
        <v>1147</v>
      </c>
      <c r="K141" s="163" t="s">
        <v>177</v>
      </c>
      <c r="L141" s="39"/>
      <c r="M141" s="167" t="s">
        <v>5</v>
      </c>
      <c r="N141" s="168" t="s">
        <v>50</v>
      </c>
      <c r="O141" s="169">
        <v>42.051000000000002</v>
      </c>
      <c r="P141" s="169">
        <f>O141*H141</f>
        <v>3.111774</v>
      </c>
      <c r="Q141" s="169">
        <v>2.5791300000000001</v>
      </c>
      <c r="R141" s="169">
        <f>Q141*H141</f>
        <v>0.19085562</v>
      </c>
      <c r="S141" s="169">
        <v>0</v>
      </c>
      <c r="T141" s="170">
        <f>S141*H141</f>
        <v>0</v>
      </c>
      <c r="AR141" s="24" t="s">
        <v>190</v>
      </c>
      <c r="AT141" s="24" t="s">
        <v>173</v>
      </c>
      <c r="AU141" s="24" t="s">
        <v>90</v>
      </c>
      <c r="AY141" s="24" t="s">
        <v>170</v>
      </c>
      <c r="BE141" s="171">
        <f>IF(N141="základní",J141,0)</f>
        <v>1147</v>
      </c>
      <c r="BF141" s="171">
        <f>IF(N141="snížená",J141,0)</f>
        <v>0</v>
      </c>
      <c r="BG141" s="171">
        <f>IF(N141="zákl. přenesená",J141,0)</f>
        <v>0</v>
      </c>
      <c r="BH141" s="171">
        <f>IF(N141="sníž. přenesená",J141,0)</f>
        <v>0</v>
      </c>
      <c r="BI141" s="171">
        <f>IF(N141="nulová",J141,0)</f>
        <v>0</v>
      </c>
      <c r="BJ141" s="24" t="s">
        <v>87</v>
      </c>
      <c r="BK141" s="171">
        <f>ROUND(I141*H141,2)</f>
        <v>1147</v>
      </c>
      <c r="BL141" s="24" t="s">
        <v>190</v>
      </c>
      <c r="BM141" s="24" t="s">
        <v>1997</v>
      </c>
    </row>
    <row r="142" spans="2:65" s="12" customFormat="1" ht="13.5">
      <c r="B142" s="172"/>
      <c r="D142" s="173" t="s">
        <v>180</v>
      </c>
      <c r="E142" s="174" t="s">
        <v>5</v>
      </c>
      <c r="F142" s="175" t="s">
        <v>1998</v>
      </c>
      <c r="H142" s="176">
        <v>6.6000000000000003E-2</v>
      </c>
      <c r="L142" s="172"/>
      <c r="M142" s="177"/>
      <c r="N142" s="178"/>
      <c r="O142" s="178"/>
      <c r="P142" s="178"/>
      <c r="Q142" s="178"/>
      <c r="R142" s="178"/>
      <c r="S142" s="178"/>
      <c r="T142" s="179"/>
      <c r="AT142" s="174" t="s">
        <v>180</v>
      </c>
      <c r="AU142" s="174" t="s">
        <v>90</v>
      </c>
      <c r="AV142" s="12" t="s">
        <v>90</v>
      </c>
      <c r="AW142" s="12" t="s">
        <v>42</v>
      </c>
      <c r="AX142" s="12" t="s">
        <v>79</v>
      </c>
      <c r="AY142" s="174" t="s">
        <v>170</v>
      </c>
    </row>
    <row r="143" spans="2:65" s="12" customFormat="1" ht="13.5">
      <c r="B143" s="172"/>
      <c r="D143" s="173" t="s">
        <v>180</v>
      </c>
      <c r="E143" s="174" t="s">
        <v>5</v>
      </c>
      <c r="F143" s="175" t="s">
        <v>1999</v>
      </c>
      <c r="H143" s="176">
        <v>7.0000000000000001E-3</v>
      </c>
      <c r="L143" s="172"/>
      <c r="M143" s="177"/>
      <c r="N143" s="178"/>
      <c r="O143" s="178"/>
      <c r="P143" s="178"/>
      <c r="Q143" s="178"/>
      <c r="R143" s="178"/>
      <c r="S143" s="178"/>
      <c r="T143" s="179"/>
      <c r="AT143" s="174" t="s">
        <v>180</v>
      </c>
      <c r="AU143" s="174" t="s">
        <v>90</v>
      </c>
      <c r="AV143" s="12" t="s">
        <v>90</v>
      </c>
      <c r="AW143" s="12" t="s">
        <v>42</v>
      </c>
      <c r="AX143" s="12" t="s">
        <v>79</v>
      </c>
      <c r="AY143" s="174" t="s">
        <v>170</v>
      </c>
    </row>
    <row r="144" spans="2:65" s="12" customFormat="1" ht="13.5">
      <c r="B144" s="172"/>
      <c r="D144" s="173" t="s">
        <v>180</v>
      </c>
      <c r="E144" s="174" t="s">
        <v>5</v>
      </c>
      <c r="F144" s="175" t="s">
        <v>2000</v>
      </c>
      <c r="H144" s="176">
        <v>1E-3</v>
      </c>
      <c r="L144" s="172"/>
      <c r="M144" s="177"/>
      <c r="N144" s="178"/>
      <c r="O144" s="178"/>
      <c r="P144" s="178"/>
      <c r="Q144" s="178"/>
      <c r="R144" s="178"/>
      <c r="S144" s="178"/>
      <c r="T144" s="179"/>
      <c r="AT144" s="174" t="s">
        <v>180</v>
      </c>
      <c r="AU144" s="174" t="s">
        <v>90</v>
      </c>
      <c r="AV144" s="12" t="s">
        <v>90</v>
      </c>
      <c r="AW144" s="12" t="s">
        <v>42</v>
      </c>
      <c r="AX144" s="12" t="s">
        <v>79</v>
      </c>
      <c r="AY144" s="174" t="s">
        <v>170</v>
      </c>
    </row>
    <row r="145" spans="2:65" s="13" customFormat="1" ht="13.5">
      <c r="B145" s="186"/>
      <c r="D145" s="173" t="s">
        <v>180</v>
      </c>
      <c r="E145" s="187" t="s">
        <v>5</v>
      </c>
      <c r="F145" s="188" t="s">
        <v>269</v>
      </c>
      <c r="H145" s="189">
        <v>7.3999999999999996E-2</v>
      </c>
      <c r="L145" s="186"/>
      <c r="M145" s="190"/>
      <c r="N145" s="191"/>
      <c r="O145" s="191"/>
      <c r="P145" s="191"/>
      <c r="Q145" s="191"/>
      <c r="R145" s="191"/>
      <c r="S145" s="191"/>
      <c r="T145" s="192"/>
      <c r="AT145" s="187" t="s">
        <v>180</v>
      </c>
      <c r="AU145" s="187" t="s">
        <v>90</v>
      </c>
      <c r="AV145" s="13" t="s">
        <v>190</v>
      </c>
      <c r="AW145" s="13" t="s">
        <v>42</v>
      </c>
      <c r="AX145" s="13" t="s">
        <v>87</v>
      </c>
      <c r="AY145" s="187" t="s">
        <v>170</v>
      </c>
    </row>
    <row r="146" spans="2:65" s="1" customFormat="1" ht="25.5" customHeight="1">
      <c r="B146" s="160"/>
      <c r="C146" s="161" t="s">
        <v>10</v>
      </c>
      <c r="D146" s="161" t="s">
        <v>173</v>
      </c>
      <c r="E146" s="162" t="s">
        <v>1230</v>
      </c>
      <c r="F146" s="163" t="s">
        <v>1231</v>
      </c>
      <c r="G146" s="164" t="s">
        <v>257</v>
      </c>
      <c r="H146" s="165">
        <v>4.1550000000000002</v>
      </c>
      <c r="I146" s="166">
        <v>38.6</v>
      </c>
      <c r="J146" s="166">
        <f>ROUND(I146*H146,2)</f>
        <v>160.38</v>
      </c>
      <c r="K146" s="163" t="s">
        <v>177</v>
      </c>
      <c r="L146" s="39"/>
      <c r="M146" s="167" t="s">
        <v>5</v>
      </c>
      <c r="N146" s="168" t="s">
        <v>50</v>
      </c>
      <c r="O146" s="169">
        <v>0.17100000000000001</v>
      </c>
      <c r="P146" s="169">
        <f>O146*H146</f>
        <v>0.71050500000000005</v>
      </c>
      <c r="Q146" s="169">
        <v>1.0000000000000001E-5</v>
      </c>
      <c r="R146" s="169">
        <f>Q146*H146</f>
        <v>4.1550000000000007E-5</v>
      </c>
      <c r="S146" s="169">
        <v>0</v>
      </c>
      <c r="T146" s="170">
        <f>S146*H146</f>
        <v>0</v>
      </c>
      <c r="AR146" s="24" t="s">
        <v>190</v>
      </c>
      <c r="AT146" s="24" t="s">
        <v>173</v>
      </c>
      <c r="AU146" s="24" t="s">
        <v>90</v>
      </c>
      <c r="AY146" s="24" t="s">
        <v>170</v>
      </c>
      <c r="BE146" s="171">
        <f>IF(N146="základní",J146,0)</f>
        <v>160.38</v>
      </c>
      <c r="BF146" s="171">
        <f>IF(N146="snížená",J146,0)</f>
        <v>0</v>
      </c>
      <c r="BG146" s="171">
        <f>IF(N146="zákl. přenesená",J146,0)</f>
        <v>0</v>
      </c>
      <c r="BH146" s="171">
        <f>IF(N146="sníž. přenesená",J146,0)</f>
        <v>0</v>
      </c>
      <c r="BI146" s="171">
        <f>IF(N146="nulová",J146,0)</f>
        <v>0</v>
      </c>
      <c r="BJ146" s="24" t="s">
        <v>87</v>
      </c>
      <c r="BK146" s="171">
        <f>ROUND(I146*H146,2)</f>
        <v>160.38</v>
      </c>
      <c r="BL146" s="24" t="s">
        <v>190</v>
      </c>
      <c r="BM146" s="24" t="s">
        <v>2001</v>
      </c>
    </row>
    <row r="147" spans="2:65" s="12" customFormat="1" ht="13.5">
      <c r="B147" s="172"/>
      <c r="D147" s="173" t="s">
        <v>180</v>
      </c>
      <c r="E147" s="174" t="s">
        <v>5</v>
      </c>
      <c r="F147" s="175" t="s">
        <v>2002</v>
      </c>
      <c r="H147" s="176">
        <v>4.1550000000000002</v>
      </c>
      <c r="L147" s="172"/>
      <c r="M147" s="177"/>
      <c r="N147" s="178"/>
      <c r="O147" s="178"/>
      <c r="P147" s="178"/>
      <c r="Q147" s="178"/>
      <c r="R147" s="178"/>
      <c r="S147" s="178"/>
      <c r="T147" s="179"/>
      <c r="AT147" s="174" t="s">
        <v>180</v>
      </c>
      <c r="AU147" s="174" t="s">
        <v>90</v>
      </c>
      <c r="AV147" s="12" t="s">
        <v>90</v>
      </c>
      <c r="AW147" s="12" t="s">
        <v>42</v>
      </c>
      <c r="AX147" s="12" t="s">
        <v>79</v>
      </c>
      <c r="AY147" s="174" t="s">
        <v>170</v>
      </c>
    </row>
    <row r="148" spans="2:65" s="13" customFormat="1" ht="13.5">
      <c r="B148" s="186"/>
      <c r="D148" s="173" t="s">
        <v>180</v>
      </c>
      <c r="E148" s="187" t="s">
        <v>5</v>
      </c>
      <c r="F148" s="188" t="s">
        <v>269</v>
      </c>
      <c r="H148" s="189">
        <v>4.1550000000000002</v>
      </c>
      <c r="L148" s="186"/>
      <c r="M148" s="190"/>
      <c r="N148" s="191"/>
      <c r="O148" s="191"/>
      <c r="P148" s="191"/>
      <c r="Q148" s="191"/>
      <c r="R148" s="191"/>
      <c r="S148" s="191"/>
      <c r="T148" s="192"/>
      <c r="AT148" s="187" t="s">
        <v>180</v>
      </c>
      <c r="AU148" s="187" t="s">
        <v>90</v>
      </c>
      <c r="AV148" s="13" t="s">
        <v>190</v>
      </c>
      <c r="AW148" s="13" t="s">
        <v>42</v>
      </c>
      <c r="AX148" s="13" t="s">
        <v>87</v>
      </c>
      <c r="AY148" s="187" t="s">
        <v>170</v>
      </c>
    </row>
    <row r="149" spans="2:65" s="1" customFormat="1" ht="25.5" customHeight="1">
      <c r="B149" s="160"/>
      <c r="C149" s="161" t="s">
        <v>143</v>
      </c>
      <c r="D149" s="161" t="s">
        <v>173</v>
      </c>
      <c r="E149" s="162" t="s">
        <v>1234</v>
      </c>
      <c r="F149" s="163" t="s">
        <v>1235</v>
      </c>
      <c r="G149" s="164" t="s">
        <v>257</v>
      </c>
      <c r="H149" s="165">
        <v>4.1550000000000002</v>
      </c>
      <c r="I149" s="166">
        <v>22.9</v>
      </c>
      <c r="J149" s="166">
        <f>ROUND(I149*H149,2)</f>
        <v>95.15</v>
      </c>
      <c r="K149" s="163" t="s">
        <v>177</v>
      </c>
      <c r="L149" s="39"/>
      <c r="M149" s="167" t="s">
        <v>5</v>
      </c>
      <c r="N149" s="168" t="s">
        <v>50</v>
      </c>
      <c r="O149" s="169">
        <v>9.6000000000000002E-2</v>
      </c>
      <c r="P149" s="169">
        <f>O149*H149</f>
        <v>0.39888000000000001</v>
      </c>
      <c r="Q149" s="169">
        <v>0</v>
      </c>
      <c r="R149" s="169">
        <f>Q149*H149</f>
        <v>0</v>
      </c>
      <c r="S149" s="169">
        <v>0</v>
      </c>
      <c r="T149" s="170">
        <f>S149*H149</f>
        <v>0</v>
      </c>
      <c r="AR149" s="24" t="s">
        <v>190</v>
      </c>
      <c r="AT149" s="24" t="s">
        <v>173</v>
      </c>
      <c r="AU149" s="24" t="s">
        <v>90</v>
      </c>
      <c r="AY149" s="24" t="s">
        <v>170</v>
      </c>
      <c r="BE149" s="171">
        <f>IF(N149="základní",J149,0)</f>
        <v>95.15</v>
      </c>
      <c r="BF149" s="171">
        <f>IF(N149="snížená",J149,0)</f>
        <v>0</v>
      </c>
      <c r="BG149" s="171">
        <f>IF(N149="zákl. přenesená",J149,0)</f>
        <v>0</v>
      </c>
      <c r="BH149" s="171">
        <f>IF(N149="sníž. přenesená",J149,0)</f>
        <v>0</v>
      </c>
      <c r="BI149" s="171">
        <f>IF(N149="nulová",J149,0)</f>
        <v>0</v>
      </c>
      <c r="BJ149" s="24" t="s">
        <v>87</v>
      </c>
      <c r="BK149" s="171">
        <f>ROUND(I149*H149,2)</f>
        <v>95.15</v>
      </c>
      <c r="BL149" s="24" t="s">
        <v>190</v>
      </c>
      <c r="BM149" s="24" t="s">
        <v>2003</v>
      </c>
    </row>
    <row r="150" spans="2:65" s="12" customFormat="1" ht="13.5">
      <c r="B150" s="172"/>
      <c r="D150" s="173" t="s">
        <v>180</v>
      </c>
      <c r="E150" s="174" t="s">
        <v>5</v>
      </c>
      <c r="F150" s="175" t="s">
        <v>2002</v>
      </c>
      <c r="H150" s="176">
        <v>4.1550000000000002</v>
      </c>
      <c r="L150" s="172"/>
      <c r="M150" s="177"/>
      <c r="N150" s="178"/>
      <c r="O150" s="178"/>
      <c r="P150" s="178"/>
      <c r="Q150" s="178"/>
      <c r="R150" s="178"/>
      <c r="S150" s="178"/>
      <c r="T150" s="179"/>
      <c r="AT150" s="174" t="s">
        <v>180</v>
      </c>
      <c r="AU150" s="174" t="s">
        <v>90</v>
      </c>
      <c r="AV150" s="12" t="s">
        <v>90</v>
      </c>
      <c r="AW150" s="12" t="s">
        <v>42</v>
      </c>
      <c r="AX150" s="12" t="s">
        <v>87</v>
      </c>
      <c r="AY150" s="174" t="s">
        <v>170</v>
      </c>
    </row>
    <row r="151" spans="2:65" s="1" customFormat="1" ht="25.5" customHeight="1">
      <c r="B151" s="160"/>
      <c r="C151" s="161" t="s">
        <v>379</v>
      </c>
      <c r="D151" s="161" t="s">
        <v>173</v>
      </c>
      <c r="E151" s="162" t="s">
        <v>2004</v>
      </c>
      <c r="F151" s="163" t="s">
        <v>2005</v>
      </c>
      <c r="G151" s="164" t="s">
        <v>282</v>
      </c>
      <c r="H151" s="165">
        <v>4.5999999999999996</v>
      </c>
      <c r="I151" s="166">
        <v>273</v>
      </c>
      <c r="J151" s="166">
        <f>ROUND(I151*H151,2)</f>
        <v>1255.8</v>
      </c>
      <c r="K151" s="163" t="s">
        <v>177</v>
      </c>
      <c r="L151" s="39"/>
      <c r="M151" s="167" t="s">
        <v>5</v>
      </c>
      <c r="N151" s="168" t="s">
        <v>50</v>
      </c>
      <c r="O151" s="169">
        <v>0.23</v>
      </c>
      <c r="P151" s="169">
        <f>O151*H151</f>
        <v>1.0580000000000001</v>
      </c>
      <c r="Q151" s="169">
        <v>6.8000000000000005E-4</v>
      </c>
      <c r="R151" s="169">
        <f>Q151*H151</f>
        <v>3.1280000000000001E-3</v>
      </c>
      <c r="S151" s="169">
        <v>0</v>
      </c>
      <c r="T151" s="170">
        <f>S151*H151</f>
        <v>0</v>
      </c>
      <c r="AR151" s="24" t="s">
        <v>190</v>
      </c>
      <c r="AT151" s="24" t="s">
        <v>173</v>
      </c>
      <c r="AU151" s="24" t="s">
        <v>90</v>
      </c>
      <c r="AY151" s="24" t="s">
        <v>170</v>
      </c>
      <c r="BE151" s="171">
        <f>IF(N151="základní",J151,0)</f>
        <v>1255.8</v>
      </c>
      <c r="BF151" s="171">
        <f>IF(N151="snížená",J151,0)</f>
        <v>0</v>
      </c>
      <c r="BG151" s="171">
        <f>IF(N151="zákl. přenesená",J151,0)</f>
        <v>0</v>
      </c>
      <c r="BH151" s="171">
        <f>IF(N151="sníž. přenesená",J151,0)</f>
        <v>0</v>
      </c>
      <c r="BI151" s="171">
        <f>IF(N151="nulová",J151,0)</f>
        <v>0</v>
      </c>
      <c r="BJ151" s="24" t="s">
        <v>87</v>
      </c>
      <c r="BK151" s="171">
        <f>ROUND(I151*H151,2)</f>
        <v>1255.8</v>
      </c>
      <c r="BL151" s="24" t="s">
        <v>190</v>
      </c>
      <c r="BM151" s="24" t="s">
        <v>2006</v>
      </c>
    </row>
    <row r="152" spans="2:65" s="12" customFormat="1" ht="13.5">
      <c r="B152" s="172"/>
      <c r="D152" s="173" t="s">
        <v>180</v>
      </c>
      <c r="E152" s="174" t="s">
        <v>5</v>
      </c>
      <c r="F152" s="175" t="s">
        <v>2007</v>
      </c>
      <c r="H152" s="176">
        <v>3.2</v>
      </c>
      <c r="L152" s="172"/>
      <c r="M152" s="177"/>
      <c r="N152" s="178"/>
      <c r="O152" s="178"/>
      <c r="P152" s="178"/>
      <c r="Q152" s="178"/>
      <c r="R152" s="178"/>
      <c r="S152" s="178"/>
      <c r="T152" s="179"/>
      <c r="AT152" s="174" t="s">
        <v>180</v>
      </c>
      <c r="AU152" s="174" t="s">
        <v>90</v>
      </c>
      <c r="AV152" s="12" t="s">
        <v>90</v>
      </c>
      <c r="AW152" s="12" t="s">
        <v>42</v>
      </c>
      <c r="AX152" s="12" t="s">
        <v>79</v>
      </c>
      <c r="AY152" s="174" t="s">
        <v>170</v>
      </c>
    </row>
    <row r="153" spans="2:65" s="12" customFormat="1" ht="13.5">
      <c r="B153" s="172"/>
      <c r="D153" s="173" t="s">
        <v>180</v>
      </c>
      <c r="E153" s="174" t="s">
        <v>5</v>
      </c>
      <c r="F153" s="175" t="s">
        <v>2008</v>
      </c>
      <c r="H153" s="176">
        <v>0.6</v>
      </c>
      <c r="L153" s="172"/>
      <c r="M153" s="177"/>
      <c r="N153" s="178"/>
      <c r="O153" s="178"/>
      <c r="P153" s="178"/>
      <c r="Q153" s="178"/>
      <c r="R153" s="178"/>
      <c r="S153" s="178"/>
      <c r="T153" s="179"/>
      <c r="AT153" s="174" t="s">
        <v>180</v>
      </c>
      <c r="AU153" s="174" t="s">
        <v>90</v>
      </c>
      <c r="AV153" s="12" t="s">
        <v>90</v>
      </c>
      <c r="AW153" s="12" t="s">
        <v>42</v>
      </c>
      <c r="AX153" s="12" t="s">
        <v>79</v>
      </c>
      <c r="AY153" s="174" t="s">
        <v>170</v>
      </c>
    </row>
    <row r="154" spans="2:65" s="12" customFormat="1" ht="13.5">
      <c r="B154" s="172"/>
      <c r="D154" s="173" t="s">
        <v>180</v>
      </c>
      <c r="E154" s="174" t="s">
        <v>5</v>
      </c>
      <c r="F154" s="175" t="s">
        <v>2009</v>
      </c>
      <c r="H154" s="176">
        <v>0.8</v>
      </c>
      <c r="L154" s="172"/>
      <c r="M154" s="177"/>
      <c r="N154" s="178"/>
      <c r="O154" s="178"/>
      <c r="P154" s="178"/>
      <c r="Q154" s="178"/>
      <c r="R154" s="178"/>
      <c r="S154" s="178"/>
      <c r="T154" s="179"/>
      <c r="AT154" s="174" t="s">
        <v>180</v>
      </c>
      <c r="AU154" s="174" t="s">
        <v>90</v>
      </c>
      <c r="AV154" s="12" t="s">
        <v>90</v>
      </c>
      <c r="AW154" s="12" t="s">
        <v>42</v>
      </c>
      <c r="AX154" s="12" t="s">
        <v>79</v>
      </c>
      <c r="AY154" s="174" t="s">
        <v>170</v>
      </c>
    </row>
    <row r="155" spans="2:65" s="13" customFormat="1" ht="13.5">
      <c r="B155" s="186"/>
      <c r="D155" s="173" t="s">
        <v>180</v>
      </c>
      <c r="E155" s="187" t="s">
        <v>5</v>
      </c>
      <c r="F155" s="188" t="s">
        <v>269</v>
      </c>
      <c r="H155" s="189">
        <v>4.5999999999999996</v>
      </c>
      <c r="L155" s="186"/>
      <c r="M155" s="190"/>
      <c r="N155" s="191"/>
      <c r="O155" s="191"/>
      <c r="P155" s="191"/>
      <c r="Q155" s="191"/>
      <c r="R155" s="191"/>
      <c r="S155" s="191"/>
      <c r="T155" s="192"/>
      <c r="AT155" s="187" t="s">
        <v>180</v>
      </c>
      <c r="AU155" s="187" t="s">
        <v>90</v>
      </c>
      <c r="AV155" s="13" t="s">
        <v>190</v>
      </c>
      <c r="AW155" s="13" t="s">
        <v>42</v>
      </c>
      <c r="AX155" s="13" t="s">
        <v>87</v>
      </c>
      <c r="AY155" s="187" t="s">
        <v>170</v>
      </c>
    </row>
    <row r="156" spans="2:65" s="1" customFormat="1" ht="25.5" customHeight="1">
      <c r="B156" s="160"/>
      <c r="C156" s="161" t="s">
        <v>385</v>
      </c>
      <c r="D156" s="161" t="s">
        <v>173</v>
      </c>
      <c r="E156" s="162" t="s">
        <v>1282</v>
      </c>
      <c r="F156" s="163" t="s">
        <v>1283</v>
      </c>
      <c r="G156" s="164" t="s">
        <v>282</v>
      </c>
      <c r="H156" s="165">
        <v>0.3</v>
      </c>
      <c r="I156" s="166">
        <v>2680</v>
      </c>
      <c r="J156" s="166">
        <f>ROUND(I156*H156,2)</f>
        <v>804</v>
      </c>
      <c r="K156" s="163" t="s">
        <v>177</v>
      </c>
      <c r="L156" s="39"/>
      <c r="M156" s="167" t="s">
        <v>5</v>
      </c>
      <c r="N156" s="168" t="s">
        <v>50</v>
      </c>
      <c r="O156" s="169">
        <v>1.5</v>
      </c>
      <c r="P156" s="169">
        <f>O156*H156</f>
        <v>0.44999999999999996</v>
      </c>
      <c r="Q156" s="169">
        <v>9.6000000000000002E-4</v>
      </c>
      <c r="R156" s="169">
        <f>Q156*H156</f>
        <v>2.8800000000000001E-4</v>
      </c>
      <c r="S156" s="169">
        <v>3.1E-2</v>
      </c>
      <c r="T156" s="170">
        <f>S156*H156</f>
        <v>9.2999999999999992E-3</v>
      </c>
      <c r="AR156" s="24" t="s">
        <v>190</v>
      </c>
      <c r="AT156" s="24" t="s">
        <v>173</v>
      </c>
      <c r="AU156" s="24" t="s">
        <v>90</v>
      </c>
      <c r="AY156" s="24" t="s">
        <v>170</v>
      </c>
      <c r="BE156" s="171">
        <f>IF(N156="základní",J156,0)</f>
        <v>804</v>
      </c>
      <c r="BF156" s="171">
        <f>IF(N156="snížená",J156,0)</f>
        <v>0</v>
      </c>
      <c r="BG156" s="171">
        <f>IF(N156="zákl. přenesená",J156,0)</f>
        <v>0</v>
      </c>
      <c r="BH156" s="171">
        <f>IF(N156="sníž. přenesená",J156,0)</f>
        <v>0</v>
      </c>
      <c r="BI156" s="171">
        <f>IF(N156="nulová",J156,0)</f>
        <v>0</v>
      </c>
      <c r="BJ156" s="24" t="s">
        <v>87</v>
      </c>
      <c r="BK156" s="171">
        <f>ROUND(I156*H156,2)</f>
        <v>804</v>
      </c>
      <c r="BL156" s="24" t="s">
        <v>190</v>
      </c>
      <c r="BM156" s="24" t="s">
        <v>2010</v>
      </c>
    </row>
    <row r="157" spans="2:65" s="12" customFormat="1" ht="13.5">
      <c r="B157" s="172"/>
      <c r="D157" s="173" t="s">
        <v>180</v>
      </c>
      <c r="E157" s="174" t="s">
        <v>5</v>
      </c>
      <c r="F157" s="175" t="s">
        <v>2011</v>
      </c>
      <c r="H157" s="176">
        <v>0.3</v>
      </c>
      <c r="L157" s="172"/>
      <c r="M157" s="177"/>
      <c r="N157" s="178"/>
      <c r="O157" s="178"/>
      <c r="P157" s="178"/>
      <c r="Q157" s="178"/>
      <c r="R157" s="178"/>
      <c r="S157" s="178"/>
      <c r="T157" s="179"/>
      <c r="AT157" s="174" t="s">
        <v>180</v>
      </c>
      <c r="AU157" s="174" t="s">
        <v>90</v>
      </c>
      <c r="AV157" s="12" t="s">
        <v>90</v>
      </c>
      <c r="AW157" s="12" t="s">
        <v>42</v>
      </c>
      <c r="AX157" s="12" t="s">
        <v>87</v>
      </c>
      <c r="AY157" s="174" t="s">
        <v>170</v>
      </c>
    </row>
    <row r="158" spans="2:65" s="1" customFormat="1" ht="25.5" customHeight="1">
      <c r="B158" s="160"/>
      <c r="C158" s="161" t="s">
        <v>390</v>
      </c>
      <c r="D158" s="161" t="s">
        <v>173</v>
      </c>
      <c r="E158" s="162" t="s">
        <v>1289</v>
      </c>
      <c r="F158" s="163" t="s">
        <v>1290</v>
      </c>
      <c r="G158" s="164" t="s">
        <v>282</v>
      </c>
      <c r="H158" s="165">
        <v>0.15</v>
      </c>
      <c r="I158" s="166">
        <v>2860</v>
      </c>
      <c r="J158" s="166">
        <f>ROUND(I158*H158,2)</f>
        <v>429</v>
      </c>
      <c r="K158" s="163" t="s">
        <v>177</v>
      </c>
      <c r="L158" s="39"/>
      <c r="M158" s="167" t="s">
        <v>5</v>
      </c>
      <c r="N158" s="168" t="s">
        <v>50</v>
      </c>
      <c r="O158" s="169">
        <v>1.9</v>
      </c>
      <c r="P158" s="169">
        <f>O158*H158</f>
        <v>0.28499999999999998</v>
      </c>
      <c r="Q158" s="169">
        <v>1.2199999999999999E-3</v>
      </c>
      <c r="R158" s="169">
        <f>Q158*H158</f>
        <v>1.8299999999999998E-4</v>
      </c>
      <c r="S158" s="169">
        <v>7.0000000000000007E-2</v>
      </c>
      <c r="T158" s="170">
        <f>S158*H158</f>
        <v>1.0500000000000001E-2</v>
      </c>
      <c r="AR158" s="24" t="s">
        <v>190</v>
      </c>
      <c r="AT158" s="24" t="s">
        <v>173</v>
      </c>
      <c r="AU158" s="24" t="s">
        <v>90</v>
      </c>
      <c r="AY158" s="24" t="s">
        <v>170</v>
      </c>
      <c r="BE158" s="171">
        <f>IF(N158="základní",J158,0)</f>
        <v>429</v>
      </c>
      <c r="BF158" s="171">
        <f>IF(N158="snížená",J158,0)</f>
        <v>0</v>
      </c>
      <c r="BG158" s="171">
        <f>IF(N158="zákl. přenesená",J158,0)</f>
        <v>0</v>
      </c>
      <c r="BH158" s="171">
        <f>IF(N158="sníž. přenesená",J158,0)</f>
        <v>0</v>
      </c>
      <c r="BI158" s="171">
        <f>IF(N158="nulová",J158,0)</f>
        <v>0</v>
      </c>
      <c r="BJ158" s="24" t="s">
        <v>87</v>
      </c>
      <c r="BK158" s="171">
        <f>ROUND(I158*H158,2)</f>
        <v>429</v>
      </c>
      <c r="BL158" s="24" t="s">
        <v>190</v>
      </c>
      <c r="BM158" s="24" t="s">
        <v>2012</v>
      </c>
    </row>
    <row r="159" spans="2:65" s="12" customFormat="1" ht="13.5">
      <c r="B159" s="172"/>
      <c r="D159" s="173" t="s">
        <v>180</v>
      </c>
      <c r="E159" s="174" t="s">
        <v>5</v>
      </c>
      <c r="F159" s="175" t="s">
        <v>2013</v>
      </c>
      <c r="H159" s="176">
        <v>0.15</v>
      </c>
      <c r="L159" s="172"/>
      <c r="M159" s="177"/>
      <c r="N159" s="178"/>
      <c r="O159" s="178"/>
      <c r="P159" s="178"/>
      <c r="Q159" s="178"/>
      <c r="R159" s="178"/>
      <c r="S159" s="178"/>
      <c r="T159" s="179"/>
      <c r="AT159" s="174" t="s">
        <v>180</v>
      </c>
      <c r="AU159" s="174" t="s">
        <v>90</v>
      </c>
      <c r="AV159" s="12" t="s">
        <v>90</v>
      </c>
      <c r="AW159" s="12" t="s">
        <v>42</v>
      </c>
      <c r="AX159" s="12" t="s">
        <v>87</v>
      </c>
      <c r="AY159" s="174" t="s">
        <v>170</v>
      </c>
    </row>
    <row r="160" spans="2:65" s="1" customFormat="1" ht="25.5" customHeight="1">
      <c r="B160" s="160"/>
      <c r="C160" s="161" t="s">
        <v>395</v>
      </c>
      <c r="D160" s="161" t="s">
        <v>173</v>
      </c>
      <c r="E160" s="162" t="s">
        <v>2014</v>
      </c>
      <c r="F160" s="163" t="s">
        <v>2015</v>
      </c>
      <c r="G160" s="164" t="s">
        <v>282</v>
      </c>
      <c r="H160" s="165">
        <v>0.3</v>
      </c>
      <c r="I160" s="166">
        <v>9090</v>
      </c>
      <c r="J160" s="166">
        <f>ROUND(I160*H160,2)</f>
        <v>2727</v>
      </c>
      <c r="K160" s="163" t="s">
        <v>177</v>
      </c>
      <c r="L160" s="39"/>
      <c r="M160" s="167" t="s">
        <v>5</v>
      </c>
      <c r="N160" s="168" t="s">
        <v>50</v>
      </c>
      <c r="O160" s="169">
        <v>6.4</v>
      </c>
      <c r="P160" s="169">
        <f>O160*H160</f>
        <v>1.92</v>
      </c>
      <c r="Q160" s="169">
        <v>6.7200000000000003E-3</v>
      </c>
      <c r="R160" s="169">
        <f>Q160*H160</f>
        <v>2.016E-3</v>
      </c>
      <c r="S160" s="169">
        <v>0.502</v>
      </c>
      <c r="T160" s="170">
        <f>S160*H160</f>
        <v>0.15059999999999998</v>
      </c>
      <c r="AR160" s="24" t="s">
        <v>190</v>
      </c>
      <c r="AT160" s="24" t="s">
        <v>173</v>
      </c>
      <c r="AU160" s="24" t="s">
        <v>90</v>
      </c>
      <c r="AY160" s="24" t="s">
        <v>170</v>
      </c>
      <c r="BE160" s="171">
        <f>IF(N160="základní",J160,0)</f>
        <v>2727</v>
      </c>
      <c r="BF160" s="171">
        <f>IF(N160="snížená",J160,0)</f>
        <v>0</v>
      </c>
      <c r="BG160" s="171">
        <f>IF(N160="zákl. přenesená",J160,0)</f>
        <v>0</v>
      </c>
      <c r="BH160" s="171">
        <f>IF(N160="sníž. přenesená",J160,0)</f>
        <v>0</v>
      </c>
      <c r="BI160" s="171">
        <f>IF(N160="nulová",J160,0)</f>
        <v>0</v>
      </c>
      <c r="BJ160" s="24" t="s">
        <v>87</v>
      </c>
      <c r="BK160" s="171">
        <f>ROUND(I160*H160,2)</f>
        <v>2727</v>
      </c>
      <c r="BL160" s="24" t="s">
        <v>190</v>
      </c>
      <c r="BM160" s="24" t="s">
        <v>2016</v>
      </c>
    </row>
    <row r="161" spans="2:65" s="12" customFormat="1" ht="13.5">
      <c r="B161" s="172"/>
      <c r="D161" s="173" t="s">
        <v>180</v>
      </c>
      <c r="E161" s="174" t="s">
        <v>5</v>
      </c>
      <c r="F161" s="175" t="s">
        <v>2011</v>
      </c>
      <c r="H161" s="176">
        <v>0.3</v>
      </c>
      <c r="L161" s="172"/>
      <c r="M161" s="177"/>
      <c r="N161" s="178"/>
      <c r="O161" s="178"/>
      <c r="P161" s="178"/>
      <c r="Q161" s="178"/>
      <c r="R161" s="178"/>
      <c r="S161" s="178"/>
      <c r="T161" s="179"/>
      <c r="AT161" s="174" t="s">
        <v>180</v>
      </c>
      <c r="AU161" s="174" t="s">
        <v>90</v>
      </c>
      <c r="AV161" s="12" t="s">
        <v>90</v>
      </c>
      <c r="AW161" s="12" t="s">
        <v>42</v>
      </c>
      <c r="AX161" s="12" t="s">
        <v>87</v>
      </c>
      <c r="AY161" s="174" t="s">
        <v>170</v>
      </c>
    </row>
    <row r="162" spans="2:65" s="11" customFormat="1" ht="29.85" customHeight="1">
      <c r="B162" s="148"/>
      <c r="D162" s="149" t="s">
        <v>78</v>
      </c>
      <c r="E162" s="158" t="s">
        <v>727</v>
      </c>
      <c r="F162" s="158" t="s">
        <v>728</v>
      </c>
      <c r="J162" s="159">
        <f>BK162</f>
        <v>1343.78</v>
      </c>
      <c r="L162" s="148"/>
      <c r="M162" s="152"/>
      <c r="N162" s="153"/>
      <c r="O162" s="153"/>
      <c r="P162" s="154">
        <f>P163</f>
        <v>2.5205440000000001</v>
      </c>
      <c r="Q162" s="153"/>
      <c r="R162" s="154">
        <f>R163</f>
        <v>0</v>
      </c>
      <c r="S162" s="153"/>
      <c r="T162" s="155">
        <f>T163</f>
        <v>0</v>
      </c>
      <c r="AR162" s="149" t="s">
        <v>87</v>
      </c>
      <c r="AT162" s="156" t="s">
        <v>78</v>
      </c>
      <c r="AU162" s="156" t="s">
        <v>87</v>
      </c>
      <c r="AY162" s="149" t="s">
        <v>170</v>
      </c>
      <c r="BK162" s="157">
        <f>BK163</f>
        <v>1343.78</v>
      </c>
    </row>
    <row r="163" spans="2:65" s="1" customFormat="1" ht="51" customHeight="1">
      <c r="B163" s="160"/>
      <c r="C163" s="161" t="s">
        <v>401</v>
      </c>
      <c r="D163" s="161" t="s">
        <v>173</v>
      </c>
      <c r="E163" s="162" t="s">
        <v>2017</v>
      </c>
      <c r="F163" s="163" t="s">
        <v>2018</v>
      </c>
      <c r="G163" s="164" t="s">
        <v>422</v>
      </c>
      <c r="H163" s="165">
        <v>7.5919999999999996</v>
      </c>
      <c r="I163" s="166">
        <v>177</v>
      </c>
      <c r="J163" s="166">
        <f>ROUND(I163*H163,2)</f>
        <v>1343.78</v>
      </c>
      <c r="K163" s="163" t="s">
        <v>177</v>
      </c>
      <c r="L163" s="39"/>
      <c r="M163" s="167" t="s">
        <v>5</v>
      </c>
      <c r="N163" s="202" t="s">
        <v>50</v>
      </c>
      <c r="O163" s="203">
        <v>0.33200000000000002</v>
      </c>
      <c r="P163" s="203">
        <f>O163*H163</f>
        <v>2.5205440000000001</v>
      </c>
      <c r="Q163" s="203">
        <v>0</v>
      </c>
      <c r="R163" s="203">
        <f>Q163*H163</f>
        <v>0</v>
      </c>
      <c r="S163" s="203">
        <v>0</v>
      </c>
      <c r="T163" s="204">
        <f>S163*H163</f>
        <v>0</v>
      </c>
      <c r="AR163" s="24" t="s">
        <v>190</v>
      </c>
      <c r="AT163" s="24" t="s">
        <v>173</v>
      </c>
      <c r="AU163" s="24" t="s">
        <v>90</v>
      </c>
      <c r="AY163" s="24" t="s">
        <v>170</v>
      </c>
      <c r="BE163" s="171">
        <f>IF(N163="základní",J163,0)</f>
        <v>1343.78</v>
      </c>
      <c r="BF163" s="171">
        <f>IF(N163="snížená",J163,0)</f>
        <v>0</v>
      </c>
      <c r="BG163" s="171">
        <f>IF(N163="zákl. přenesená",J163,0)</f>
        <v>0</v>
      </c>
      <c r="BH163" s="171">
        <f>IF(N163="sníž. přenesená",J163,0)</f>
        <v>0</v>
      </c>
      <c r="BI163" s="171">
        <f>IF(N163="nulová",J163,0)</f>
        <v>0</v>
      </c>
      <c r="BJ163" s="24" t="s">
        <v>87</v>
      </c>
      <c r="BK163" s="171">
        <f>ROUND(I163*H163,2)</f>
        <v>1343.78</v>
      </c>
      <c r="BL163" s="24" t="s">
        <v>190</v>
      </c>
      <c r="BM163" s="24" t="s">
        <v>2019</v>
      </c>
    </row>
    <row r="164" spans="2:65" s="1" customFormat="1" ht="6.95" customHeight="1">
      <c r="B164" s="54"/>
      <c r="C164" s="55"/>
      <c r="D164" s="55"/>
      <c r="E164" s="55"/>
      <c r="F164" s="55"/>
      <c r="G164" s="55"/>
      <c r="H164" s="55"/>
      <c r="I164" s="55"/>
      <c r="J164" s="55"/>
      <c r="K164" s="55"/>
      <c r="L164" s="39"/>
    </row>
  </sheetData>
  <autoFilter ref="C88:K163"/>
  <mergeCells count="13">
    <mergeCell ref="E81:H81"/>
    <mergeCell ref="G1:H1"/>
    <mergeCell ref="L2:V2"/>
    <mergeCell ref="E49:H49"/>
    <mergeCell ref="E51:H51"/>
    <mergeCell ref="J55:J56"/>
    <mergeCell ref="E77:H77"/>
    <mergeCell ref="E79:H79"/>
    <mergeCell ref="E7:H7"/>
    <mergeCell ref="E9:H9"/>
    <mergeCell ref="E11:H11"/>
    <mergeCell ref="E26:H26"/>
    <mergeCell ref="E47:H47"/>
  </mergeCells>
  <hyperlinks>
    <hyperlink ref="F1:G1" location="C2" display="1) Krycí list soupisu"/>
    <hyperlink ref="G1:H1" location="C58" display="2) Rekapitulace"/>
    <hyperlink ref="J1" location="C8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02"/>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113</v>
      </c>
    </row>
    <row r="3" spans="1:70" ht="6.95" customHeight="1">
      <c r="B3" s="25"/>
      <c r="C3" s="26"/>
      <c r="D3" s="26"/>
      <c r="E3" s="26"/>
      <c r="F3" s="26"/>
      <c r="G3" s="26"/>
      <c r="H3" s="26"/>
      <c r="I3" s="26"/>
      <c r="J3" s="26"/>
      <c r="K3" s="27"/>
      <c r="AT3" s="24"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s="1" customFormat="1">
      <c r="B8" s="39"/>
      <c r="C8" s="40"/>
      <c r="D8" s="36" t="s">
        <v>141</v>
      </c>
      <c r="E8" s="40"/>
      <c r="F8" s="40"/>
      <c r="G8" s="40"/>
      <c r="H8" s="40"/>
      <c r="I8" s="40"/>
      <c r="J8" s="40"/>
      <c r="K8" s="43"/>
    </row>
    <row r="9" spans="1:70" s="1" customFormat="1" ht="36.950000000000003" customHeight="1">
      <c r="B9" s="39"/>
      <c r="C9" s="40"/>
      <c r="D9" s="40"/>
      <c r="E9" s="329" t="s">
        <v>2020</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114</v>
      </c>
      <c r="G11" s="40"/>
      <c r="H11" s="40"/>
      <c r="I11" s="36" t="s">
        <v>21</v>
      </c>
      <c r="J11" s="34" t="s">
        <v>2021</v>
      </c>
      <c r="K11" s="43"/>
    </row>
    <row r="12" spans="1:70" s="1" customFormat="1" ht="14.45" customHeight="1">
      <c r="B12" s="39"/>
      <c r="C12" s="40"/>
      <c r="D12" s="36" t="s">
        <v>23</v>
      </c>
      <c r="E12" s="40"/>
      <c r="F12" s="34" t="s">
        <v>24</v>
      </c>
      <c r="G12" s="40"/>
      <c r="H12" s="40"/>
      <c r="I12" s="36" t="s">
        <v>25</v>
      </c>
      <c r="J12" s="107" t="str">
        <f>'Rekapitulace stavby'!AN8</f>
        <v>5. 3. 2018</v>
      </c>
      <c r="K12" s="43"/>
    </row>
    <row r="13" spans="1:70" s="1" customFormat="1" ht="21.75" customHeight="1">
      <c r="B13" s="39"/>
      <c r="C13" s="40"/>
      <c r="D13" s="33" t="s">
        <v>27</v>
      </c>
      <c r="E13" s="40"/>
      <c r="F13" s="37" t="s">
        <v>28</v>
      </c>
      <c r="G13" s="40"/>
      <c r="H13" s="40"/>
      <c r="I13" s="33" t="s">
        <v>29</v>
      </c>
      <c r="J13" s="37" t="s">
        <v>2022</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ROUND(J84,2)</f>
        <v>271271.07</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ROUND(SUM(BE84:BE201), 2)</f>
        <v>271271.07</v>
      </c>
      <c r="G30" s="40"/>
      <c r="H30" s="40"/>
      <c r="I30" s="115">
        <v>0.21</v>
      </c>
      <c r="J30" s="114">
        <f>ROUND(ROUND((SUM(BE84:BE201)), 2)*I30, 2)</f>
        <v>56966.92</v>
      </c>
      <c r="K30" s="43"/>
    </row>
    <row r="31" spans="2:11" s="1" customFormat="1" ht="14.45" customHeight="1">
      <c r="B31" s="39"/>
      <c r="C31" s="40"/>
      <c r="D31" s="40"/>
      <c r="E31" s="47" t="s">
        <v>51</v>
      </c>
      <c r="F31" s="114">
        <f>ROUND(SUM(BF84:BF201), 2)</f>
        <v>0</v>
      </c>
      <c r="G31" s="40"/>
      <c r="H31" s="40"/>
      <c r="I31" s="115">
        <v>0.15</v>
      </c>
      <c r="J31" s="114">
        <f>ROUND(ROUND((SUM(BF84:BF201)), 2)*I31, 2)</f>
        <v>0</v>
      </c>
      <c r="K31" s="43"/>
    </row>
    <row r="32" spans="2:11" s="1" customFormat="1" ht="14.45" hidden="1" customHeight="1">
      <c r="B32" s="39"/>
      <c r="C32" s="40"/>
      <c r="D32" s="40"/>
      <c r="E32" s="47" t="s">
        <v>52</v>
      </c>
      <c r="F32" s="114">
        <f>ROUND(SUM(BG84:BG201), 2)</f>
        <v>0</v>
      </c>
      <c r="G32" s="40"/>
      <c r="H32" s="40"/>
      <c r="I32" s="115">
        <v>0.21</v>
      </c>
      <c r="J32" s="114">
        <v>0</v>
      </c>
      <c r="K32" s="43"/>
    </row>
    <row r="33" spans="2:11" s="1" customFormat="1" ht="14.45" hidden="1" customHeight="1">
      <c r="B33" s="39"/>
      <c r="C33" s="40"/>
      <c r="D33" s="40"/>
      <c r="E33" s="47" t="s">
        <v>53</v>
      </c>
      <c r="F33" s="114">
        <f>ROUND(SUM(BH84:BH201), 2)</f>
        <v>0</v>
      </c>
      <c r="G33" s="40"/>
      <c r="H33" s="40"/>
      <c r="I33" s="115">
        <v>0.15</v>
      </c>
      <c r="J33" s="114">
        <v>0</v>
      </c>
      <c r="K33" s="43"/>
    </row>
    <row r="34" spans="2:11" s="1" customFormat="1" ht="14.45" hidden="1" customHeight="1">
      <c r="B34" s="39"/>
      <c r="C34" s="40"/>
      <c r="D34" s="40"/>
      <c r="E34" s="47" t="s">
        <v>54</v>
      </c>
      <c r="F34" s="114">
        <f>ROUND(SUM(BI84:BI201),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328237.99</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145</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Holašovice</v>
      </c>
      <c r="F45" s="328"/>
      <c r="G45" s="328"/>
      <c r="H45" s="328"/>
      <c r="I45" s="40"/>
      <c r="J45" s="40"/>
      <c r="K45" s="43"/>
    </row>
    <row r="46" spans="2:11" s="1" customFormat="1" ht="14.45" customHeight="1">
      <c r="B46" s="39"/>
      <c r="C46" s="36" t="s">
        <v>141</v>
      </c>
      <c r="D46" s="40"/>
      <c r="E46" s="40"/>
      <c r="F46" s="40"/>
      <c r="G46" s="40"/>
      <c r="H46" s="40"/>
      <c r="I46" s="40"/>
      <c r="J46" s="40"/>
      <c r="K46" s="43"/>
    </row>
    <row r="47" spans="2:11" s="1" customFormat="1" ht="17.25" customHeight="1">
      <c r="B47" s="39"/>
      <c r="C47" s="40"/>
      <c r="D47" s="40"/>
      <c r="E47" s="329" t="str">
        <f>E9</f>
        <v>SO-04 - Příjezdová komunikace ČOV</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Obec Holašovice</v>
      </c>
      <c r="G49" s="40"/>
      <c r="H49" s="40"/>
      <c r="I49" s="36" t="s">
        <v>25</v>
      </c>
      <c r="J49" s="107" t="str">
        <f>IF(J12="","",J12)</f>
        <v>5. 3. 2018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146</v>
      </c>
      <c r="D54" s="116"/>
      <c r="E54" s="116"/>
      <c r="F54" s="116"/>
      <c r="G54" s="116"/>
      <c r="H54" s="116"/>
      <c r="I54" s="116"/>
      <c r="J54" s="124" t="s">
        <v>147</v>
      </c>
      <c r="K54" s="125"/>
    </row>
    <row r="55" spans="2:47" s="1" customFormat="1" ht="10.35" customHeight="1">
      <c r="B55" s="39"/>
      <c r="C55" s="40"/>
      <c r="D55" s="40"/>
      <c r="E55" s="40"/>
      <c r="F55" s="40"/>
      <c r="G55" s="40"/>
      <c r="H55" s="40"/>
      <c r="I55" s="40"/>
      <c r="J55" s="40"/>
      <c r="K55" s="43"/>
    </row>
    <row r="56" spans="2:47" s="1" customFormat="1" ht="29.25" customHeight="1">
      <c r="B56" s="39"/>
      <c r="C56" s="126" t="s">
        <v>148</v>
      </c>
      <c r="D56" s="40"/>
      <c r="E56" s="40"/>
      <c r="F56" s="40"/>
      <c r="G56" s="40"/>
      <c r="H56" s="40"/>
      <c r="I56" s="40"/>
      <c r="J56" s="113">
        <f>J84</f>
        <v>271271.07</v>
      </c>
      <c r="K56" s="43"/>
      <c r="AU56" s="24" t="s">
        <v>149</v>
      </c>
    </row>
    <row r="57" spans="2:47" s="8" customFormat="1" ht="24.95" customHeight="1">
      <c r="B57" s="127"/>
      <c r="C57" s="128"/>
      <c r="D57" s="129" t="s">
        <v>243</v>
      </c>
      <c r="E57" s="130"/>
      <c r="F57" s="130"/>
      <c r="G57" s="130"/>
      <c r="H57" s="130"/>
      <c r="I57" s="130"/>
      <c r="J57" s="131">
        <f>J85</f>
        <v>271271.07</v>
      </c>
      <c r="K57" s="132"/>
    </row>
    <row r="58" spans="2:47" s="9" customFormat="1" ht="19.899999999999999" customHeight="1">
      <c r="B58" s="133"/>
      <c r="C58" s="134"/>
      <c r="D58" s="135" t="s">
        <v>244</v>
      </c>
      <c r="E58" s="136"/>
      <c r="F58" s="136"/>
      <c r="G58" s="136"/>
      <c r="H58" s="136"/>
      <c r="I58" s="136"/>
      <c r="J58" s="137">
        <f>J86</f>
        <v>76492.350000000006</v>
      </c>
      <c r="K58" s="138"/>
    </row>
    <row r="59" spans="2:47" s="9" customFormat="1" ht="19.899999999999999" customHeight="1">
      <c r="B59" s="133"/>
      <c r="C59" s="134"/>
      <c r="D59" s="135" t="s">
        <v>835</v>
      </c>
      <c r="E59" s="136"/>
      <c r="F59" s="136"/>
      <c r="G59" s="136"/>
      <c r="H59" s="136"/>
      <c r="I59" s="136"/>
      <c r="J59" s="137">
        <f>J137</f>
        <v>3995.65</v>
      </c>
      <c r="K59" s="138"/>
    </row>
    <row r="60" spans="2:47" s="9" customFormat="1" ht="19.899999999999999" customHeight="1">
      <c r="B60" s="133"/>
      <c r="C60" s="134"/>
      <c r="D60" s="135" t="s">
        <v>246</v>
      </c>
      <c r="E60" s="136"/>
      <c r="F60" s="136"/>
      <c r="G60" s="136"/>
      <c r="H60" s="136"/>
      <c r="I60" s="136"/>
      <c r="J60" s="137">
        <f>J139</f>
        <v>145.08000000000001</v>
      </c>
      <c r="K60" s="138"/>
    </row>
    <row r="61" spans="2:47" s="9" customFormat="1" ht="19.899999999999999" customHeight="1">
      <c r="B61" s="133"/>
      <c r="C61" s="134"/>
      <c r="D61" s="135" t="s">
        <v>247</v>
      </c>
      <c r="E61" s="136"/>
      <c r="F61" s="136"/>
      <c r="G61" s="136"/>
      <c r="H61" s="136"/>
      <c r="I61" s="136"/>
      <c r="J61" s="137">
        <f>J142</f>
        <v>133071.39000000001</v>
      </c>
      <c r="K61" s="138"/>
    </row>
    <row r="62" spans="2:47" s="9" customFormat="1" ht="19.899999999999999" customHeight="1">
      <c r="B62" s="133"/>
      <c r="C62" s="134"/>
      <c r="D62" s="135" t="s">
        <v>248</v>
      </c>
      <c r="E62" s="136"/>
      <c r="F62" s="136"/>
      <c r="G62" s="136"/>
      <c r="H62" s="136"/>
      <c r="I62" s="136"/>
      <c r="J62" s="137">
        <f>J156</f>
        <v>14513.429999999997</v>
      </c>
      <c r="K62" s="138"/>
    </row>
    <row r="63" spans="2:47" s="9" customFormat="1" ht="19.899999999999999" customHeight="1">
      <c r="B63" s="133"/>
      <c r="C63" s="134"/>
      <c r="D63" s="135" t="s">
        <v>249</v>
      </c>
      <c r="E63" s="136"/>
      <c r="F63" s="136"/>
      <c r="G63" s="136"/>
      <c r="H63" s="136"/>
      <c r="I63" s="136"/>
      <c r="J63" s="137">
        <f>J185</f>
        <v>30145.47</v>
      </c>
      <c r="K63" s="138"/>
    </row>
    <row r="64" spans="2:47" s="9" customFormat="1" ht="19.899999999999999" customHeight="1">
      <c r="B64" s="133"/>
      <c r="C64" s="134"/>
      <c r="D64" s="135" t="s">
        <v>251</v>
      </c>
      <c r="E64" s="136"/>
      <c r="F64" s="136"/>
      <c r="G64" s="136"/>
      <c r="H64" s="136"/>
      <c r="I64" s="136"/>
      <c r="J64" s="137">
        <f>J200</f>
        <v>12907.7</v>
      </c>
      <c r="K64" s="138"/>
    </row>
    <row r="65" spans="2:12" s="1" customFormat="1" ht="21.75" customHeight="1">
      <c r="B65" s="39"/>
      <c r="C65" s="40"/>
      <c r="D65" s="40"/>
      <c r="E65" s="40"/>
      <c r="F65" s="40"/>
      <c r="G65" s="40"/>
      <c r="H65" s="40"/>
      <c r="I65" s="40"/>
      <c r="J65" s="40"/>
      <c r="K65" s="43"/>
    </row>
    <row r="66" spans="2:12" s="1" customFormat="1" ht="6.95" customHeight="1">
      <c r="B66" s="54"/>
      <c r="C66" s="55"/>
      <c r="D66" s="55"/>
      <c r="E66" s="55"/>
      <c r="F66" s="55"/>
      <c r="G66" s="55"/>
      <c r="H66" s="55"/>
      <c r="I66" s="55"/>
      <c r="J66" s="55"/>
      <c r="K66" s="56"/>
    </row>
    <row r="70" spans="2:12" s="1" customFormat="1" ht="6.95" customHeight="1">
      <c r="B70" s="57"/>
      <c r="C70" s="58"/>
      <c r="D70" s="58"/>
      <c r="E70" s="58"/>
      <c r="F70" s="58"/>
      <c r="G70" s="58"/>
      <c r="H70" s="58"/>
      <c r="I70" s="58"/>
      <c r="J70" s="58"/>
      <c r="K70" s="58"/>
      <c r="L70" s="39"/>
    </row>
    <row r="71" spans="2:12" s="1" customFormat="1" ht="36.950000000000003" customHeight="1">
      <c r="B71" s="39"/>
      <c r="C71" s="59" t="s">
        <v>154</v>
      </c>
      <c r="L71" s="39"/>
    </row>
    <row r="72" spans="2:12" s="1" customFormat="1" ht="6.95" customHeight="1">
      <c r="B72" s="39"/>
      <c r="L72" s="39"/>
    </row>
    <row r="73" spans="2:12" s="1" customFormat="1" ht="14.45" customHeight="1">
      <c r="B73" s="39"/>
      <c r="C73" s="61" t="s">
        <v>17</v>
      </c>
      <c r="L73" s="39"/>
    </row>
    <row r="74" spans="2:12" s="1" customFormat="1" ht="16.5" customHeight="1">
      <c r="B74" s="39"/>
      <c r="E74" s="332" t="str">
        <f>E7</f>
        <v>Kanalizace a ČOV Holašovice</v>
      </c>
      <c r="F74" s="333"/>
      <c r="G74" s="333"/>
      <c r="H74" s="333"/>
      <c r="L74" s="39"/>
    </row>
    <row r="75" spans="2:12" s="1" customFormat="1" ht="14.45" customHeight="1">
      <c r="B75" s="39"/>
      <c r="C75" s="61" t="s">
        <v>141</v>
      </c>
      <c r="L75" s="39"/>
    </row>
    <row r="76" spans="2:12" s="1" customFormat="1" ht="17.25" customHeight="1">
      <c r="B76" s="39"/>
      <c r="E76" s="304" t="str">
        <f>E9</f>
        <v>SO-04 - Příjezdová komunikace ČOV</v>
      </c>
      <c r="F76" s="334"/>
      <c r="G76" s="334"/>
      <c r="H76" s="334"/>
      <c r="L76" s="39"/>
    </row>
    <row r="77" spans="2:12" s="1" customFormat="1" ht="6.95" customHeight="1">
      <c r="B77" s="39"/>
      <c r="L77" s="39"/>
    </row>
    <row r="78" spans="2:12" s="1" customFormat="1" ht="18" customHeight="1">
      <c r="B78" s="39"/>
      <c r="C78" s="61" t="s">
        <v>23</v>
      </c>
      <c r="F78" s="139" t="str">
        <f>F12</f>
        <v>Obec Holašovice</v>
      </c>
      <c r="I78" s="61" t="s">
        <v>25</v>
      </c>
      <c r="J78" s="65" t="str">
        <f>IF(J12="","",J12)</f>
        <v>5. 3. 2018</v>
      </c>
      <c r="L78" s="39"/>
    </row>
    <row r="79" spans="2:12" s="1" customFormat="1" ht="6.95" customHeight="1">
      <c r="B79" s="39"/>
      <c r="L79" s="39"/>
    </row>
    <row r="80" spans="2:12" s="1" customFormat="1">
      <c r="B80" s="39"/>
      <c r="C80" s="61" t="s">
        <v>31</v>
      </c>
      <c r="F80" s="139" t="str">
        <f>E15</f>
        <v>Obec Jankov</v>
      </c>
      <c r="I80" s="61" t="s">
        <v>38</v>
      </c>
      <c r="J80" s="139" t="str">
        <f>E21</f>
        <v>VAK projekt s.r.o.</v>
      </c>
      <c r="L80" s="39"/>
    </row>
    <row r="81" spans="2:65" s="1" customFormat="1" ht="14.45" customHeight="1">
      <c r="B81" s="39"/>
      <c r="C81" s="61" t="s">
        <v>36</v>
      </c>
      <c r="F81" s="139" t="str">
        <f>IF(E18="","",E18)</f>
        <v xml:space="preserve"> </v>
      </c>
      <c r="L81" s="39"/>
    </row>
    <row r="82" spans="2:65" s="1" customFormat="1" ht="10.35" customHeight="1">
      <c r="B82" s="39"/>
      <c r="L82" s="39"/>
    </row>
    <row r="83" spans="2:65" s="10" customFormat="1" ht="29.25" customHeight="1">
      <c r="B83" s="140"/>
      <c r="C83" s="141" t="s">
        <v>155</v>
      </c>
      <c r="D83" s="142" t="s">
        <v>64</v>
      </c>
      <c r="E83" s="142" t="s">
        <v>60</v>
      </c>
      <c r="F83" s="142" t="s">
        <v>156</v>
      </c>
      <c r="G83" s="142" t="s">
        <v>157</v>
      </c>
      <c r="H83" s="142" t="s">
        <v>158</v>
      </c>
      <c r="I83" s="142" t="s">
        <v>159</v>
      </c>
      <c r="J83" s="142" t="s">
        <v>147</v>
      </c>
      <c r="K83" s="143" t="s">
        <v>160</v>
      </c>
      <c r="L83" s="140"/>
      <c r="M83" s="71" t="s">
        <v>161</v>
      </c>
      <c r="N83" s="72" t="s">
        <v>49</v>
      </c>
      <c r="O83" s="72" t="s">
        <v>162</v>
      </c>
      <c r="P83" s="72" t="s">
        <v>163</v>
      </c>
      <c r="Q83" s="72" t="s">
        <v>164</v>
      </c>
      <c r="R83" s="72" t="s">
        <v>165</v>
      </c>
      <c r="S83" s="72" t="s">
        <v>166</v>
      </c>
      <c r="T83" s="73" t="s">
        <v>167</v>
      </c>
    </row>
    <row r="84" spans="2:65" s="1" customFormat="1" ht="29.25" customHeight="1">
      <c r="B84" s="39"/>
      <c r="C84" s="75" t="s">
        <v>148</v>
      </c>
      <c r="J84" s="144">
        <f>BK84</f>
        <v>271271.07</v>
      </c>
      <c r="L84" s="39"/>
      <c r="M84" s="74"/>
      <c r="N84" s="66"/>
      <c r="O84" s="66"/>
      <c r="P84" s="145">
        <f>P85</f>
        <v>189.23486599999998</v>
      </c>
      <c r="Q84" s="66"/>
      <c r="R84" s="145">
        <f>R85</f>
        <v>214.05827880000001</v>
      </c>
      <c r="S84" s="66"/>
      <c r="T84" s="146">
        <f>T85</f>
        <v>0</v>
      </c>
      <c r="AT84" s="24" t="s">
        <v>78</v>
      </c>
      <c r="AU84" s="24" t="s">
        <v>149</v>
      </c>
      <c r="BK84" s="147">
        <f>BK85</f>
        <v>271271.07</v>
      </c>
    </row>
    <row r="85" spans="2:65" s="11" customFormat="1" ht="37.35" customHeight="1">
      <c r="B85" s="148"/>
      <c r="D85" s="149" t="s">
        <v>78</v>
      </c>
      <c r="E85" s="150" t="s">
        <v>252</v>
      </c>
      <c r="F85" s="150" t="s">
        <v>253</v>
      </c>
      <c r="J85" s="151">
        <f>BK85</f>
        <v>271271.07</v>
      </c>
      <c r="L85" s="148"/>
      <c r="M85" s="152"/>
      <c r="N85" s="153"/>
      <c r="O85" s="153"/>
      <c r="P85" s="154">
        <f>P86+P137+P139+P142+P156+P185+P200</f>
        <v>189.23486599999998</v>
      </c>
      <c r="Q85" s="153"/>
      <c r="R85" s="154">
        <f>R86+R137+R139+R142+R156+R185+R200</f>
        <v>214.05827880000001</v>
      </c>
      <c r="S85" s="153"/>
      <c r="T85" s="155">
        <f>T86+T137+T139+T142+T156+T185+T200</f>
        <v>0</v>
      </c>
      <c r="AR85" s="149" t="s">
        <v>87</v>
      </c>
      <c r="AT85" s="156" t="s">
        <v>78</v>
      </c>
      <c r="AU85" s="156" t="s">
        <v>79</v>
      </c>
      <c r="AY85" s="149" t="s">
        <v>170</v>
      </c>
      <c r="BK85" s="157">
        <f>BK86+BK137+BK139+BK142+BK156+BK185+BK200</f>
        <v>271271.07</v>
      </c>
    </row>
    <row r="86" spans="2:65" s="11" customFormat="1" ht="19.899999999999999" customHeight="1">
      <c r="B86" s="148"/>
      <c r="D86" s="149" t="s">
        <v>78</v>
      </c>
      <c r="E86" s="158" t="s">
        <v>87</v>
      </c>
      <c r="F86" s="158" t="s">
        <v>254</v>
      </c>
      <c r="J86" s="159">
        <f>BK86</f>
        <v>76492.350000000006</v>
      </c>
      <c r="L86" s="148"/>
      <c r="M86" s="152"/>
      <c r="N86" s="153"/>
      <c r="O86" s="153"/>
      <c r="P86" s="154">
        <f>SUM(P87:P136)</f>
        <v>95.047288000000009</v>
      </c>
      <c r="Q86" s="153"/>
      <c r="R86" s="154">
        <f>SUM(R87:R136)</f>
        <v>78.47661500000001</v>
      </c>
      <c r="S86" s="153"/>
      <c r="T86" s="155">
        <f>SUM(T87:T136)</f>
        <v>0</v>
      </c>
      <c r="AR86" s="149" t="s">
        <v>87</v>
      </c>
      <c r="AT86" s="156" t="s">
        <v>78</v>
      </c>
      <c r="AU86" s="156" t="s">
        <v>87</v>
      </c>
      <c r="AY86" s="149" t="s">
        <v>170</v>
      </c>
      <c r="BK86" s="157">
        <f>SUM(BK87:BK136)</f>
        <v>76492.350000000006</v>
      </c>
    </row>
    <row r="87" spans="2:65" s="1" customFormat="1" ht="38.25" customHeight="1">
      <c r="B87" s="160"/>
      <c r="C87" s="161" t="s">
        <v>87</v>
      </c>
      <c r="D87" s="161" t="s">
        <v>173</v>
      </c>
      <c r="E87" s="162" t="s">
        <v>303</v>
      </c>
      <c r="F87" s="163" t="s">
        <v>304</v>
      </c>
      <c r="G87" s="164" t="s">
        <v>305</v>
      </c>
      <c r="H87" s="165">
        <v>159.08000000000001</v>
      </c>
      <c r="I87" s="166">
        <v>30.6</v>
      </c>
      <c r="J87" s="166">
        <f>ROUND(I87*H87,2)</f>
        <v>4867.8500000000004</v>
      </c>
      <c r="K87" s="163" t="s">
        <v>177</v>
      </c>
      <c r="L87" s="39"/>
      <c r="M87" s="167" t="s">
        <v>5</v>
      </c>
      <c r="N87" s="168" t="s">
        <v>50</v>
      </c>
      <c r="O87" s="169">
        <v>9.7000000000000003E-2</v>
      </c>
      <c r="P87" s="169">
        <f>O87*H87</f>
        <v>15.430760000000001</v>
      </c>
      <c r="Q87" s="169">
        <v>0</v>
      </c>
      <c r="R87" s="169">
        <f>Q87*H87</f>
        <v>0</v>
      </c>
      <c r="S87" s="169">
        <v>0</v>
      </c>
      <c r="T87" s="170">
        <f>S87*H87</f>
        <v>0</v>
      </c>
      <c r="AR87" s="24" t="s">
        <v>190</v>
      </c>
      <c r="AT87" s="24" t="s">
        <v>173</v>
      </c>
      <c r="AU87" s="24" t="s">
        <v>90</v>
      </c>
      <c r="AY87" s="24" t="s">
        <v>170</v>
      </c>
      <c r="BE87" s="171">
        <f>IF(N87="základní",J87,0)</f>
        <v>4867.8500000000004</v>
      </c>
      <c r="BF87" s="171">
        <f>IF(N87="snížená",J87,0)</f>
        <v>0</v>
      </c>
      <c r="BG87" s="171">
        <f>IF(N87="zákl. přenesená",J87,0)</f>
        <v>0</v>
      </c>
      <c r="BH87" s="171">
        <f>IF(N87="sníž. přenesená",J87,0)</f>
        <v>0</v>
      </c>
      <c r="BI87" s="171">
        <f>IF(N87="nulová",J87,0)</f>
        <v>0</v>
      </c>
      <c r="BJ87" s="24" t="s">
        <v>87</v>
      </c>
      <c r="BK87" s="171">
        <f>ROUND(I87*H87,2)</f>
        <v>4867.8500000000004</v>
      </c>
      <c r="BL87" s="24" t="s">
        <v>190</v>
      </c>
      <c r="BM87" s="24" t="s">
        <v>2023</v>
      </c>
    </row>
    <row r="88" spans="2:65" s="12" customFormat="1" ht="13.5">
      <c r="B88" s="172"/>
      <c r="D88" s="173" t="s">
        <v>180</v>
      </c>
      <c r="E88" s="174" t="s">
        <v>5</v>
      </c>
      <c r="F88" s="175" t="s">
        <v>2024</v>
      </c>
      <c r="H88" s="176">
        <v>159.08000000000001</v>
      </c>
      <c r="L88" s="172"/>
      <c r="M88" s="177"/>
      <c r="N88" s="178"/>
      <c r="O88" s="178"/>
      <c r="P88" s="178"/>
      <c r="Q88" s="178"/>
      <c r="R88" s="178"/>
      <c r="S88" s="178"/>
      <c r="T88" s="179"/>
      <c r="AT88" s="174" t="s">
        <v>180</v>
      </c>
      <c r="AU88" s="174" t="s">
        <v>90</v>
      </c>
      <c r="AV88" s="12" t="s">
        <v>90</v>
      </c>
      <c r="AW88" s="12" t="s">
        <v>42</v>
      </c>
      <c r="AX88" s="12" t="s">
        <v>87</v>
      </c>
      <c r="AY88" s="174" t="s">
        <v>170</v>
      </c>
    </row>
    <row r="89" spans="2:65" s="1" customFormat="1" ht="38.25" customHeight="1">
      <c r="B89" s="160"/>
      <c r="C89" s="161" t="s">
        <v>90</v>
      </c>
      <c r="D89" s="161" t="s">
        <v>173</v>
      </c>
      <c r="E89" s="162" t="s">
        <v>2025</v>
      </c>
      <c r="F89" s="163" t="s">
        <v>2026</v>
      </c>
      <c r="G89" s="164" t="s">
        <v>305</v>
      </c>
      <c r="H89" s="165">
        <v>45.084000000000003</v>
      </c>
      <c r="I89" s="166">
        <v>51.6</v>
      </c>
      <c r="J89" s="166">
        <f>ROUND(I89*H89,2)</f>
        <v>2326.33</v>
      </c>
      <c r="K89" s="163" t="s">
        <v>177</v>
      </c>
      <c r="L89" s="39"/>
      <c r="M89" s="167" t="s">
        <v>5</v>
      </c>
      <c r="N89" s="168" t="s">
        <v>50</v>
      </c>
      <c r="O89" s="169">
        <v>0.11700000000000001</v>
      </c>
      <c r="P89" s="169">
        <f>O89*H89</f>
        <v>5.2748280000000003</v>
      </c>
      <c r="Q89" s="169">
        <v>0</v>
      </c>
      <c r="R89" s="169">
        <f>Q89*H89</f>
        <v>0</v>
      </c>
      <c r="S89" s="169">
        <v>0</v>
      </c>
      <c r="T89" s="170">
        <f>S89*H89</f>
        <v>0</v>
      </c>
      <c r="AR89" s="24" t="s">
        <v>190</v>
      </c>
      <c r="AT89" s="24" t="s">
        <v>173</v>
      </c>
      <c r="AU89" s="24" t="s">
        <v>90</v>
      </c>
      <c r="AY89" s="24" t="s">
        <v>170</v>
      </c>
      <c r="BE89" s="171">
        <f>IF(N89="základní",J89,0)</f>
        <v>2326.33</v>
      </c>
      <c r="BF89" s="171">
        <f>IF(N89="snížená",J89,0)</f>
        <v>0</v>
      </c>
      <c r="BG89" s="171">
        <f>IF(N89="zákl. přenesená",J89,0)</f>
        <v>0</v>
      </c>
      <c r="BH89" s="171">
        <f>IF(N89="sníž. přenesená",J89,0)</f>
        <v>0</v>
      </c>
      <c r="BI89" s="171">
        <f>IF(N89="nulová",J89,0)</f>
        <v>0</v>
      </c>
      <c r="BJ89" s="24" t="s">
        <v>87</v>
      </c>
      <c r="BK89" s="171">
        <f>ROUND(I89*H89,2)</f>
        <v>2326.33</v>
      </c>
      <c r="BL89" s="24" t="s">
        <v>190</v>
      </c>
      <c r="BM89" s="24" t="s">
        <v>2027</v>
      </c>
    </row>
    <row r="90" spans="2:65" s="12" customFormat="1" ht="13.5">
      <c r="B90" s="172"/>
      <c r="D90" s="173" t="s">
        <v>180</v>
      </c>
      <c r="E90" s="174" t="s">
        <v>5</v>
      </c>
      <c r="F90" s="175" t="s">
        <v>2028</v>
      </c>
      <c r="H90" s="176">
        <v>45.084000000000003</v>
      </c>
      <c r="L90" s="172"/>
      <c r="M90" s="177"/>
      <c r="N90" s="178"/>
      <c r="O90" s="178"/>
      <c r="P90" s="178"/>
      <c r="Q90" s="178"/>
      <c r="R90" s="178"/>
      <c r="S90" s="178"/>
      <c r="T90" s="179"/>
      <c r="AT90" s="174" t="s">
        <v>180</v>
      </c>
      <c r="AU90" s="174" t="s">
        <v>90</v>
      </c>
      <c r="AV90" s="12" t="s">
        <v>90</v>
      </c>
      <c r="AW90" s="12" t="s">
        <v>42</v>
      </c>
      <c r="AX90" s="12" t="s">
        <v>87</v>
      </c>
      <c r="AY90" s="174" t="s">
        <v>170</v>
      </c>
    </row>
    <row r="91" spans="2:65" s="1" customFormat="1" ht="38.25" customHeight="1">
      <c r="B91" s="160"/>
      <c r="C91" s="161" t="s">
        <v>186</v>
      </c>
      <c r="D91" s="161" t="s">
        <v>173</v>
      </c>
      <c r="E91" s="162" t="s">
        <v>2029</v>
      </c>
      <c r="F91" s="163" t="s">
        <v>2030</v>
      </c>
      <c r="G91" s="164" t="s">
        <v>305</v>
      </c>
      <c r="H91" s="165">
        <v>9.0169999999999995</v>
      </c>
      <c r="I91" s="166">
        <v>28.5</v>
      </c>
      <c r="J91" s="166">
        <f>ROUND(I91*H91,2)</f>
        <v>256.98</v>
      </c>
      <c r="K91" s="163" t="s">
        <v>177</v>
      </c>
      <c r="L91" s="39"/>
      <c r="M91" s="167" t="s">
        <v>5</v>
      </c>
      <c r="N91" s="168" t="s">
        <v>50</v>
      </c>
      <c r="O91" s="169">
        <v>5.8000000000000003E-2</v>
      </c>
      <c r="P91" s="169">
        <f>O91*H91</f>
        <v>0.52298599999999995</v>
      </c>
      <c r="Q91" s="169">
        <v>0</v>
      </c>
      <c r="R91" s="169">
        <f>Q91*H91</f>
        <v>0</v>
      </c>
      <c r="S91" s="169">
        <v>0</v>
      </c>
      <c r="T91" s="170">
        <f>S91*H91</f>
        <v>0</v>
      </c>
      <c r="AR91" s="24" t="s">
        <v>190</v>
      </c>
      <c r="AT91" s="24" t="s">
        <v>173</v>
      </c>
      <c r="AU91" s="24" t="s">
        <v>90</v>
      </c>
      <c r="AY91" s="24" t="s">
        <v>170</v>
      </c>
      <c r="BE91" s="171">
        <f>IF(N91="základní",J91,0)</f>
        <v>256.98</v>
      </c>
      <c r="BF91" s="171">
        <f>IF(N91="snížená",J91,0)</f>
        <v>0</v>
      </c>
      <c r="BG91" s="171">
        <f>IF(N91="zákl. přenesená",J91,0)</f>
        <v>0</v>
      </c>
      <c r="BH91" s="171">
        <f>IF(N91="sníž. přenesená",J91,0)</f>
        <v>0</v>
      </c>
      <c r="BI91" s="171">
        <f>IF(N91="nulová",J91,0)</f>
        <v>0</v>
      </c>
      <c r="BJ91" s="24" t="s">
        <v>87</v>
      </c>
      <c r="BK91" s="171">
        <f>ROUND(I91*H91,2)</f>
        <v>256.98</v>
      </c>
      <c r="BL91" s="24" t="s">
        <v>190</v>
      </c>
      <c r="BM91" s="24" t="s">
        <v>2031</v>
      </c>
    </row>
    <row r="92" spans="2:65" s="12" customFormat="1" ht="13.5">
      <c r="B92" s="172"/>
      <c r="D92" s="173" t="s">
        <v>180</v>
      </c>
      <c r="F92" s="175" t="s">
        <v>2032</v>
      </c>
      <c r="H92" s="176">
        <v>9.0169999999999995</v>
      </c>
      <c r="L92" s="172"/>
      <c r="M92" s="177"/>
      <c r="N92" s="178"/>
      <c r="O92" s="178"/>
      <c r="P92" s="178"/>
      <c r="Q92" s="178"/>
      <c r="R92" s="178"/>
      <c r="S92" s="178"/>
      <c r="T92" s="179"/>
      <c r="AT92" s="174" t="s">
        <v>180</v>
      </c>
      <c r="AU92" s="174" t="s">
        <v>90</v>
      </c>
      <c r="AV92" s="12" t="s">
        <v>90</v>
      </c>
      <c r="AW92" s="12" t="s">
        <v>6</v>
      </c>
      <c r="AX92" s="12" t="s">
        <v>87</v>
      </c>
      <c r="AY92" s="174" t="s">
        <v>170</v>
      </c>
    </row>
    <row r="93" spans="2:65" s="1" customFormat="1" ht="38.25" customHeight="1">
      <c r="B93" s="160"/>
      <c r="C93" s="161" t="s">
        <v>190</v>
      </c>
      <c r="D93" s="161" t="s">
        <v>173</v>
      </c>
      <c r="E93" s="162" t="s">
        <v>317</v>
      </c>
      <c r="F93" s="163" t="s">
        <v>318</v>
      </c>
      <c r="G93" s="164" t="s">
        <v>305</v>
      </c>
      <c r="H93" s="165">
        <v>1.35</v>
      </c>
      <c r="I93" s="166">
        <v>188</v>
      </c>
      <c r="J93" s="166">
        <f>ROUND(I93*H93,2)</f>
        <v>253.8</v>
      </c>
      <c r="K93" s="163" t="s">
        <v>177</v>
      </c>
      <c r="L93" s="39"/>
      <c r="M93" s="167" t="s">
        <v>5</v>
      </c>
      <c r="N93" s="168" t="s">
        <v>50</v>
      </c>
      <c r="O93" s="169">
        <v>0.58599999999999997</v>
      </c>
      <c r="P93" s="169">
        <f>O93*H93</f>
        <v>0.79110000000000003</v>
      </c>
      <c r="Q93" s="169">
        <v>0</v>
      </c>
      <c r="R93" s="169">
        <f>Q93*H93</f>
        <v>0</v>
      </c>
      <c r="S93" s="169">
        <v>0</v>
      </c>
      <c r="T93" s="170">
        <f>S93*H93</f>
        <v>0</v>
      </c>
      <c r="AR93" s="24" t="s">
        <v>190</v>
      </c>
      <c r="AT93" s="24" t="s">
        <v>173</v>
      </c>
      <c r="AU93" s="24" t="s">
        <v>90</v>
      </c>
      <c r="AY93" s="24" t="s">
        <v>170</v>
      </c>
      <c r="BE93" s="171">
        <f>IF(N93="základní",J93,0)</f>
        <v>253.8</v>
      </c>
      <c r="BF93" s="171">
        <f>IF(N93="snížená",J93,0)</f>
        <v>0</v>
      </c>
      <c r="BG93" s="171">
        <f>IF(N93="zákl. přenesená",J93,0)</f>
        <v>0</v>
      </c>
      <c r="BH93" s="171">
        <f>IF(N93="sníž. přenesená",J93,0)</f>
        <v>0</v>
      </c>
      <c r="BI93" s="171">
        <f>IF(N93="nulová",J93,0)</f>
        <v>0</v>
      </c>
      <c r="BJ93" s="24" t="s">
        <v>87</v>
      </c>
      <c r="BK93" s="171">
        <f>ROUND(I93*H93,2)</f>
        <v>253.8</v>
      </c>
      <c r="BL93" s="24" t="s">
        <v>190</v>
      </c>
      <c r="BM93" s="24" t="s">
        <v>2033</v>
      </c>
    </row>
    <row r="94" spans="2:65" s="12" customFormat="1" ht="13.5">
      <c r="B94" s="172"/>
      <c r="D94" s="173" t="s">
        <v>180</v>
      </c>
      <c r="E94" s="174" t="s">
        <v>5</v>
      </c>
      <c r="F94" s="175" t="s">
        <v>2034</v>
      </c>
      <c r="H94" s="176">
        <v>1.35</v>
      </c>
      <c r="L94" s="172"/>
      <c r="M94" s="177"/>
      <c r="N94" s="178"/>
      <c r="O94" s="178"/>
      <c r="P94" s="178"/>
      <c r="Q94" s="178"/>
      <c r="R94" s="178"/>
      <c r="S94" s="178"/>
      <c r="T94" s="179"/>
      <c r="AT94" s="174" t="s">
        <v>180</v>
      </c>
      <c r="AU94" s="174" t="s">
        <v>90</v>
      </c>
      <c r="AV94" s="12" t="s">
        <v>90</v>
      </c>
      <c r="AW94" s="12" t="s">
        <v>42</v>
      </c>
      <c r="AX94" s="12" t="s">
        <v>87</v>
      </c>
      <c r="AY94" s="174" t="s">
        <v>170</v>
      </c>
    </row>
    <row r="95" spans="2:65" s="1" customFormat="1" ht="38.25" customHeight="1">
      <c r="B95" s="160"/>
      <c r="C95" s="161" t="s">
        <v>169</v>
      </c>
      <c r="D95" s="161" t="s">
        <v>173</v>
      </c>
      <c r="E95" s="162" t="s">
        <v>322</v>
      </c>
      <c r="F95" s="163" t="s">
        <v>323</v>
      </c>
      <c r="G95" s="164" t="s">
        <v>305</v>
      </c>
      <c r="H95" s="165">
        <v>0.27</v>
      </c>
      <c r="I95" s="166">
        <v>24.7</v>
      </c>
      <c r="J95" s="166">
        <f>ROUND(I95*H95,2)</f>
        <v>6.67</v>
      </c>
      <c r="K95" s="163" t="s">
        <v>177</v>
      </c>
      <c r="L95" s="39"/>
      <c r="M95" s="167" t="s">
        <v>5</v>
      </c>
      <c r="N95" s="168" t="s">
        <v>50</v>
      </c>
      <c r="O95" s="169">
        <v>0.1</v>
      </c>
      <c r="P95" s="169">
        <f>O95*H95</f>
        <v>2.7000000000000003E-2</v>
      </c>
      <c r="Q95" s="169">
        <v>0</v>
      </c>
      <c r="R95" s="169">
        <f>Q95*H95</f>
        <v>0</v>
      </c>
      <c r="S95" s="169">
        <v>0</v>
      </c>
      <c r="T95" s="170">
        <f>S95*H95</f>
        <v>0</v>
      </c>
      <c r="AR95" s="24" t="s">
        <v>190</v>
      </c>
      <c r="AT95" s="24" t="s">
        <v>173</v>
      </c>
      <c r="AU95" s="24" t="s">
        <v>90</v>
      </c>
      <c r="AY95" s="24" t="s">
        <v>170</v>
      </c>
      <c r="BE95" s="171">
        <f>IF(N95="základní",J95,0)</f>
        <v>6.67</v>
      </c>
      <c r="BF95" s="171">
        <f>IF(N95="snížená",J95,0)</f>
        <v>0</v>
      </c>
      <c r="BG95" s="171">
        <f>IF(N95="zákl. přenesená",J95,0)</f>
        <v>0</v>
      </c>
      <c r="BH95" s="171">
        <f>IF(N95="sníž. přenesená",J95,0)</f>
        <v>0</v>
      </c>
      <c r="BI95" s="171">
        <f>IF(N95="nulová",J95,0)</f>
        <v>0</v>
      </c>
      <c r="BJ95" s="24" t="s">
        <v>87</v>
      </c>
      <c r="BK95" s="171">
        <f>ROUND(I95*H95,2)</f>
        <v>6.67</v>
      </c>
      <c r="BL95" s="24" t="s">
        <v>190</v>
      </c>
      <c r="BM95" s="24" t="s">
        <v>2035</v>
      </c>
    </row>
    <row r="96" spans="2:65" s="12" customFormat="1" ht="13.5">
      <c r="B96" s="172"/>
      <c r="D96" s="173" t="s">
        <v>180</v>
      </c>
      <c r="F96" s="175" t="s">
        <v>2036</v>
      </c>
      <c r="H96" s="176">
        <v>0.27</v>
      </c>
      <c r="L96" s="172"/>
      <c r="M96" s="177"/>
      <c r="N96" s="178"/>
      <c r="O96" s="178"/>
      <c r="P96" s="178"/>
      <c r="Q96" s="178"/>
      <c r="R96" s="178"/>
      <c r="S96" s="178"/>
      <c r="T96" s="179"/>
      <c r="AT96" s="174" t="s">
        <v>180</v>
      </c>
      <c r="AU96" s="174" t="s">
        <v>90</v>
      </c>
      <c r="AV96" s="12" t="s">
        <v>90</v>
      </c>
      <c r="AW96" s="12" t="s">
        <v>6</v>
      </c>
      <c r="AX96" s="12" t="s">
        <v>87</v>
      </c>
      <c r="AY96" s="174" t="s">
        <v>170</v>
      </c>
    </row>
    <row r="97" spans="2:65" s="1" customFormat="1" ht="38.25" customHeight="1">
      <c r="B97" s="160"/>
      <c r="C97" s="161" t="s">
        <v>197</v>
      </c>
      <c r="D97" s="161" t="s">
        <v>173</v>
      </c>
      <c r="E97" s="162" t="s">
        <v>327</v>
      </c>
      <c r="F97" s="163" t="s">
        <v>328</v>
      </c>
      <c r="G97" s="164" t="s">
        <v>305</v>
      </c>
      <c r="H97" s="165">
        <v>0.9</v>
      </c>
      <c r="I97" s="166">
        <v>290</v>
      </c>
      <c r="J97" s="166">
        <f>ROUND(I97*H97,2)</f>
        <v>261</v>
      </c>
      <c r="K97" s="163" t="s">
        <v>177</v>
      </c>
      <c r="L97" s="39"/>
      <c r="M97" s="167" t="s">
        <v>5</v>
      </c>
      <c r="N97" s="168" t="s">
        <v>50</v>
      </c>
      <c r="O97" s="169">
        <v>0.75</v>
      </c>
      <c r="P97" s="169">
        <f>O97*H97</f>
        <v>0.67500000000000004</v>
      </c>
      <c r="Q97" s="169">
        <v>0</v>
      </c>
      <c r="R97" s="169">
        <f>Q97*H97</f>
        <v>0</v>
      </c>
      <c r="S97" s="169">
        <v>0</v>
      </c>
      <c r="T97" s="170">
        <f>S97*H97</f>
        <v>0</v>
      </c>
      <c r="AR97" s="24" t="s">
        <v>190</v>
      </c>
      <c r="AT97" s="24" t="s">
        <v>173</v>
      </c>
      <c r="AU97" s="24" t="s">
        <v>90</v>
      </c>
      <c r="AY97" s="24" t="s">
        <v>170</v>
      </c>
      <c r="BE97" s="171">
        <f>IF(N97="základní",J97,0)</f>
        <v>261</v>
      </c>
      <c r="BF97" s="171">
        <f>IF(N97="snížená",J97,0)</f>
        <v>0</v>
      </c>
      <c r="BG97" s="171">
        <f>IF(N97="zákl. přenesená",J97,0)</f>
        <v>0</v>
      </c>
      <c r="BH97" s="171">
        <f>IF(N97="sníž. přenesená",J97,0)</f>
        <v>0</v>
      </c>
      <c r="BI97" s="171">
        <f>IF(N97="nulová",J97,0)</f>
        <v>0</v>
      </c>
      <c r="BJ97" s="24" t="s">
        <v>87</v>
      </c>
      <c r="BK97" s="171">
        <f>ROUND(I97*H97,2)</f>
        <v>261</v>
      </c>
      <c r="BL97" s="24" t="s">
        <v>190</v>
      </c>
      <c r="BM97" s="24" t="s">
        <v>2037</v>
      </c>
    </row>
    <row r="98" spans="2:65" s="12" customFormat="1" ht="13.5">
      <c r="B98" s="172"/>
      <c r="D98" s="173" t="s">
        <v>180</v>
      </c>
      <c r="E98" s="174" t="s">
        <v>5</v>
      </c>
      <c r="F98" s="175" t="s">
        <v>2038</v>
      </c>
      <c r="H98" s="176">
        <v>0.9</v>
      </c>
      <c r="L98" s="172"/>
      <c r="M98" s="177"/>
      <c r="N98" s="178"/>
      <c r="O98" s="178"/>
      <c r="P98" s="178"/>
      <c r="Q98" s="178"/>
      <c r="R98" s="178"/>
      <c r="S98" s="178"/>
      <c r="T98" s="179"/>
      <c r="AT98" s="174" t="s">
        <v>180</v>
      </c>
      <c r="AU98" s="174" t="s">
        <v>90</v>
      </c>
      <c r="AV98" s="12" t="s">
        <v>90</v>
      </c>
      <c r="AW98" s="12" t="s">
        <v>42</v>
      </c>
      <c r="AX98" s="12" t="s">
        <v>87</v>
      </c>
      <c r="AY98" s="174" t="s">
        <v>170</v>
      </c>
    </row>
    <row r="99" spans="2:65" s="1" customFormat="1" ht="38.25" customHeight="1">
      <c r="B99" s="160"/>
      <c r="C99" s="161" t="s">
        <v>202</v>
      </c>
      <c r="D99" s="161" t="s">
        <v>173</v>
      </c>
      <c r="E99" s="162" t="s">
        <v>332</v>
      </c>
      <c r="F99" s="163" t="s">
        <v>333</v>
      </c>
      <c r="G99" s="164" t="s">
        <v>305</v>
      </c>
      <c r="H99" s="165">
        <v>0.18</v>
      </c>
      <c r="I99" s="166">
        <v>58.1</v>
      </c>
      <c r="J99" s="166">
        <f>ROUND(I99*H99,2)</f>
        <v>10.46</v>
      </c>
      <c r="K99" s="163" t="s">
        <v>177</v>
      </c>
      <c r="L99" s="39"/>
      <c r="M99" s="167" t="s">
        <v>5</v>
      </c>
      <c r="N99" s="168" t="s">
        <v>50</v>
      </c>
      <c r="O99" s="169">
        <v>0.19800000000000001</v>
      </c>
      <c r="P99" s="169">
        <f>O99*H99</f>
        <v>3.5639999999999998E-2</v>
      </c>
      <c r="Q99" s="169">
        <v>0</v>
      </c>
      <c r="R99" s="169">
        <f>Q99*H99</f>
        <v>0</v>
      </c>
      <c r="S99" s="169">
        <v>0</v>
      </c>
      <c r="T99" s="170">
        <f>S99*H99</f>
        <v>0</v>
      </c>
      <c r="AR99" s="24" t="s">
        <v>190</v>
      </c>
      <c r="AT99" s="24" t="s">
        <v>173</v>
      </c>
      <c r="AU99" s="24" t="s">
        <v>90</v>
      </c>
      <c r="AY99" s="24" t="s">
        <v>170</v>
      </c>
      <c r="BE99" s="171">
        <f>IF(N99="základní",J99,0)</f>
        <v>10.46</v>
      </c>
      <c r="BF99" s="171">
        <f>IF(N99="snížená",J99,0)</f>
        <v>0</v>
      </c>
      <c r="BG99" s="171">
        <f>IF(N99="zákl. přenesená",J99,0)</f>
        <v>0</v>
      </c>
      <c r="BH99" s="171">
        <f>IF(N99="sníž. přenesená",J99,0)</f>
        <v>0</v>
      </c>
      <c r="BI99" s="171">
        <f>IF(N99="nulová",J99,0)</f>
        <v>0</v>
      </c>
      <c r="BJ99" s="24" t="s">
        <v>87</v>
      </c>
      <c r="BK99" s="171">
        <f>ROUND(I99*H99,2)</f>
        <v>10.46</v>
      </c>
      <c r="BL99" s="24" t="s">
        <v>190</v>
      </c>
      <c r="BM99" s="24" t="s">
        <v>2039</v>
      </c>
    </row>
    <row r="100" spans="2:65" s="12" customFormat="1" ht="13.5">
      <c r="B100" s="172"/>
      <c r="D100" s="173" t="s">
        <v>180</v>
      </c>
      <c r="F100" s="175" t="s">
        <v>2040</v>
      </c>
      <c r="H100" s="176">
        <v>0.18</v>
      </c>
      <c r="L100" s="172"/>
      <c r="M100" s="177"/>
      <c r="N100" s="178"/>
      <c r="O100" s="178"/>
      <c r="P100" s="178"/>
      <c r="Q100" s="178"/>
      <c r="R100" s="178"/>
      <c r="S100" s="178"/>
      <c r="T100" s="179"/>
      <c r="AT100" s="174" t="s">
        <v>180</v>
      </c>
      <c r="AU100" s="174" t="s">
        <v>90</v>
      </c>
      <c r="AV100" s="12" t="s">
        <v>90</v>
      </c>
      <c r="AW100" s="12" t="s">
        <v>6</v>
      </c>
      <c r="AX100" s="12" t="s">
        <v>87</v>
      </c>
      <c r="AY100" s="174" t="s">
        <v>170</v>
      </c>
    </row>
    <row r="101" spans="2:65" s="1" customFormat="1" ht="38.25" customHeight="1">
      <c r="B101" s="160"/>
      <c r="C101" s="161" t="s">
        <v>207</v>
      </c>
      <c r="D101" s="161" t="s">
        <v>173</v>
      </c>
      <c r="E101" s="162" t="s">
        <v>370</v>
      </c>
      <c r="F101" s="163" t="s">
        <v>371</v>
      </c>
      <c r="G101" s="164" t="s">
        <v>305</v>
      </c>
      <c r="H101" s="165">
        <v>2.25</v>
      </c>
      <c r="I101" s="166">
        <v>78.599999999999994</v>
      </c>
      <c r="J101" s="166">
        <f>ROUND(I101*H101,2)</f>
        <v>176.85</v>
      </c>
      <c r="K101" s="163" t="s">
        <v>177</v>
      </c>
      <c r="L101" s="39"/>
      <c r="M101" s="167" t="s">
        <v>5</v>
      </c>
      <c r="N101" s="168" t="s">
        <v>50</v>
      </c>
      <c r="O101" s="169">
        <v>0.34499999999999997</v>
      </c>
      <c r="P101" s="169">
        <f>O101*H101</f>
        <v>0.77624999999999988</v>
      </c>
      <c r="Q101" s="169">
        <v>0</v>
      </c>
      <c r="R101" s="169">
        <f>Q101*H101</f>
        <v>0</v>
      </c>
      <c r="S101" s="169">
        <v>0</v>
      </c>
      <c r="T101" s="170">
        <f>S101*H101</f>
        <v>0</v>
      </c>
      <c r="AR101" s="24" t="s">
        <v>190</v>
      </c>
      <c r="AT101" s="24" t="s">
        <v>173</v>
      </c>
      <c r="AU101" s="24" t="s">
        <v>90</v>
      </c>
      <c r="AY101" s="24" t="s">
        <v>170</v>
      </c>
      <c r="BE101" s="171">
        <f>IF(N101="základní",J101,0)</f>
        <v>176.85</v>
      </c>
      <c r="BF101" s="171">
        <f>IF(N101="snížená",J101,0)</f>
        <v>0</v>
      </c>
      <c r="BG101" s="171">
        <f>IF(N101="zákl. přenesená",J101,0)</f>
        <v>0</v>
      </c>
      <c r="BH101" s="171">
        <f>IF(N101="sníž. přenesená",J101,0)</f>
        <v>0</v>
      </c>
      <c r="BI101" s="171">
        <f>IF(N101="nulová",J101,0)</f>
        <v>0</v>
      </c>
      <c r="BJ101" s="24" t="s">
        <v>87</v>
      </c>
      <c r="BK101" s="171">
        <f>ROUND(I101*H101,2)</f>
        <v>176.85</v>
      </c>
      <c r="BL101" s="24" t="s">
        <v>190</v>
      </c>
      <c r="BM101" s="24" t="s">
        <v>2041</v>
      </c>
    </row>
    <row r="102" spans="2:65" s="12" customFormat="1" ht="13.5">
      <c r="B102" s="172"/>
      <c r="D102" s="173" t="s">
        <v>180</v>
      </c>
      <c r="E102" s="174" t="s">
        <v>5</v>
      </c>
      <c r="F102" s="175" t="s">
        <v>2042</v>
      </c>
      <c r="H102" s="176">
        <v>2.25</v>
      </c>
      <c r="L102" s="172"/>
      <c r="M102" s="177"/>
      <c r="N102" s="178"/>
      <c r="O102" s="178"/>
      <c r="P102" s="178"/>
      <c r="Q102" s="178"/>
      <c r="R102" s="178"/>
      <c r="S102" s="178"/>
      <c r="T102" s="179"/>
      <c r="AT102" s="174" t="s">
        <v>180</v>
      </c>
      <c r="AU102" s="174" t="s">
        <v>90</v>
      </c>
      <c r="AV102" s="12" t="s">
        <v>90</v>
      </c>
      <c r="AW102" s="12" t="s">
        <v>42</v>
      </c>
      <c r="AX102" s="12" t="s">
        <v>87</v>
      </c>
      <c r="AY102" s="174" t="s">
        <v>170</v>
      </c>
    </row>
    <row r="103" spans="2:65" s="1" customFormat="1" ht="38.25" customHeight="1">
      <c r="B103" s="160"/>
      <c r="C103" s="161" t="s">
        <v>211</v>
      </c>
      <c r="D103" s="161" t="s">
        <v>173</v>
      </c>
      <c r="E103" s="162" t="s">
        <v>756</v>
      </c>
      <c r="F103" s="163" t="s">
        <v>757</v>
      </c>
      <c r="G103" s="164" t="s">
        <v>305</v>
      </c>
      <c r="H103" s="165">
        <v>39.688000000000002</v>
      </c>
      <c r="I103" s="166">
        <v>230</v>
      </c>
      <c r="J103" s="166">
        <f>ROUND(I103*H103,2)</f>
        <v>9128.24</v>
      </c>
      <c r="K103" s="163" t="s">
        <v>177</v>
      </c>
      <c r="L103" s="39"/>
      <c r="M103" s="167" t="s">
        <v>5</v>
      </c>
      <c r="N103" s="168" t="s">
        <v>50</v>
      </c>
      <c r="O103" s="169">
        <v>8.3000000000000004E-2</v>
      </c>
      <c r="P103" s="169">
        <f>O103*H103</f>
        <v>3.2941040000000004</v>
      </c>
      <c r="Q103" s="169">
        <v>0</v>
      </c>
      <c r="R103" s="169">
        <f>Q103*H103</f>
        <v>0</v>
      </c>
      <c r="S103" s="169">
        <v>0</v>
      </c>
      <c r="T103" s="170">
        <f>S103*H103</f>
        <v>0</v>
      </c>
      <c r="AR103" s="24" t="s">
        <v>190</v>
      </c>
      <c r="AT103" s="24" t="s">
        <v>173</v>
      </c>
      <c r="AU103" s="24" t="s">
        <v>90</v>
      </c>
      <c r="AY103" s="24" t="s">
        <v>170</v>
      </c>
      <c r="BE103" s="171">
        <f>IF(N103="základní",J103,0)</f>
        <v>9128.24</v>
      </c>
      <c r="BF103" s="171">
        <f>IF(N103="snížená",J103,0)</f>
        <v>0</v>
      </c>
      <c r="BG103" s="171">
        <f>IF(N103="zákl. přenesená",J103,0)</f>
        <v>0</v>
      </c>
      <c r="BH103" s="171">
        <f>IF(N103="sníž. přenesená",J103,0)</f>
        <v>0</v>
      </c>
      <c r="BI103" s="171">
        <f>IF(N103="nulová",J103,0)</f>
        <v>0</v>
      </c>
      <c r="BJ103" s="24" t="s">
        <v>87</v>
      </c>
      <c r="BK103" s="171">
        <f>ROUND(I103*H103,2)</f>
        <v>9128.24</v>
      </c>
      <c r="BL103" s="24" t="s">
        <v>190</v>
      </c>
      <c r="BM103" s="24" t="s">
        <v>2043</v>
      </c>
    </row>
    <row r="104" spans="2:65" s="12" customFormat="1" ht="13.5">
      <c r="B104" s="172"/>
      <c r="D104" s="173" t="s">
        <v>180</v>
      </c>
      <c r="E104" s="174" t="s">
        <v>5</v>
      </c>
      <c r="F104" s="175" t="s">
        <v>2044</v>
      </c>
      <c r="H104" s="176">
        <v>39.688000000000002</v>
      </c>
      <c r="L104" s="172"/>
      <c r="M104" s="177"/>
      <c r="N104" s="178"/>
      <c r="O104" s="178"/>
      <c r="P104" s="178"/>
      <c r="Q104" s="178"/>
      <c r="R104" s="178"/>
      <c r="S104" s="178"/>
      <c r="T104" s="179"/>
      <c r="AT104" s="174" t="s">
        <v>180</v>
      </c>
      <c r="AU104" s="174" t="s">
        <v>90</v>
      </c>
      <c r="AV104" s="12" t="s">
        <v>90</v>
      </c>
      <c r="AW104" s="12" t="s">
        <v>42</v>
      </c>
      <c r="AX104" s="12" t="s">
        <v>87</v>
      </c>
      <c r="AY104" s="174" t="s">
        <v>170</v>
      </c>
    </row>
    <row r="105" spans="2:65" s="1" customFormat="1" ht="25.5" customHeight="1">
      <c r="B105" s="160"/>
      <c r="C105" s="161" t="s">
        <v>215</v>
      </c>
      <c r="D105" s="161" t="s">
        <v>173</v>
      </c>
      <c r="E105" s="162" t="s">
        <v>407</v>
      </c>
      <c r="F105" s="163" t="s">
        <v>408</v>
      </c>
      <c r="G105" s="164" t="s">
        <v>305</v>
      </c>
      <c r="H105" s="165">
        <v>39.688000000000002</v>
      </c>
      <c r="I105" s="166">
        <v>55.9</v>
      </c>
      <c r="J105" s="166">
        <f>ROUND(I105*H105,2)</f>
        <v>2218.56</v>
      </c>
      <c r="K105" s="163" t="s">
        <v>177</v>
      </c>
      <c r="L105" s="39"/>
      <c r="M105" s="167" t="s">
        <v>5</v>
      </c>
      <c r="N105" s="168" t="s">
        <v>50</v>
      </c>
      <c r="O105" s="169">
        <v>9.7000000000000003E-2</v>
      </c>
      <c r="P105" s="169">
        <f>O105*H105</f>
        <v>3.8497360000000005</v>
      </c>
      <c r="Q105" s="169">
        <v>0</v>
      </c>
      <c r="R105" s="169">
        <f>Q105*H105</f>
        <v>0</v>
      </c>
      <c r="S105" s="169">
        <v>0</v>
      </c>
      <c r="T105" s="170">
        <f>S105*H105</f>
        <v>0</v>
      </c>
      <c r="AR105" s="24" t="s">
        <v>190</v>
      </c>
      <c r="AT105" s="24" t="s">
        <v>173</v>
      </c>
      <c r="AU105" s="24" t="s">
        <v>90</v>
      </c>
      <c r="AY105" s="24" t="s">
        <v>170</v>
      </c>
      <c r="BE105" s="171">
        <f>IF(N105="základní",J105,0)</f>
        <v>2218.56</v>
      </c>
      <c r="BF105" s="171">
        <f>IF(N105="snížená",J105,0)</f>
        <v>0</v>
      </c>
      <c r="BG105" s="171">
        <f>IF(N105="zákl. přenesená",J105,0)</f>
        <v>0</v>
      </c>
      <c r="BH105" s="171">
        <f>IF(N105="sníž. přenesená",J105,0)</f>
        <v>0</v>
      </c>
      <c r="BI105" s="171">
        <f>IF(N105="nulová",J105,0)</f>
        <v>0</v>
      </c>
      <c r="BJ105" s="24" t="s">
        <v>87</v>
      </c>
      <c r="BK105" s="171">
        <f>ROUND(I105*H105,2)</f>
        <v>2218.56</v>
      </c>
      <c r="BL105" s="24" t="s">
        <v>190</v>
      </c>
      <c r="BM105" s="24" t="s">
        <v>2045</v>
      </c>
    </row>
    <row r="106" spans="2:65" s="12" customFormat="1" ht="13.5">
      <c r="B106" s="172"/>
      <c r="D106" s="173" t="s">
        <v>180</v>
      </c>
      <c r="E106" s="174" t="s">
        <v>5</v>
      </c>
      <c r="F106" s="175" t="s">
        <v>2046</v>
      </c>
      <c r="H106" s="176">
        <v>39.688000000000002</v>
      </c>
      <c r="L106" s="172"/>
      <c r="M106" s="177"/>
      <c r="N106" s="178"/>
      <c r="O106" s="178"/>
      <c r="P106" s="178"/>
      <c r="Q106" s="178"/>
      <c r="R106" s="178"/>
      <c r="S106" s="178"/>
      <c r="T106" s="179"/>
      <c r="AT106" s="174" t="s">
        <v>180</v>
      </c>
      <c r="AU106" s="174" t="s">
        <v>90</v>
      </c>
      <c r="AV106" s="12" t="s">
        <v>90</v>
      </c>
      <c r="AW106" s="12" t="s">
        <v>42</v>
      </c>
      <c r="AX106" s="12" t="s">
        <v>87</v>
      </c>
      <c r="AY106" s="174" t="s">
        <v>170</v>
      </c>
    </row>
    <row r="107" spans="2:65" s="1" customFormat="1" ht="51" customHeight="1">
      <c r="B107" s="160"/>
      <c r="C107" s="161" t="s">
        <v>219</v>
      </c>
      <c r="D107" s="161" t="s">
        <v>173</v>
      </c>
      <c r="E107" s="162" t="s">
        <v>2047</v>
      </c>
      <c r="F107" s="163" t="s">
        <v>2048</v>
      </c>
      <c r="G107" s="164" t="s">
        <v>305</v>
      </c>
      <c r="H107" s="165">
        <v>6.1280000000000001</v>
      </c>
      <c r="I107" s="166">
        <v>52.8</v>
      </c>
      <c r="J107" s="166">
        <f>ROUND(I107*H107,2)</f>
        <v>323.56</v>
      </c>
      <c r="K107" s="163" t="s">
        <v>177</v>
      </c>
      <c r="L107" s="39"/>
      <c r="M107" s="167" t="s">
        <v>5</v>
      </c>
      <c r="N107" s="168" t="s">
        <v>50</v>
      </c>
      <c r="O107" s="169">
        <v>5.3999999999999999E-2</v>
      </c>
      <c r="P107" s="169">
        <f>O107*H107</f>
        <v>0.33091199999999998</v>
      </c>
      <c r="Q107" s="169">
        <v>0</v>
      </c>
      <c r="R107" s="169">
        <f>Q107*H107</f>
        <v>0</v>
      </c>
      <c r="S107" s="169">
        <v>0</v>
      </c>
      <c r="T107" s="170">
        <f>S107*H107</f>
        <v>0</v>
      </c>
      <c r="AR107" s="24" t="s">
        <v>190</v>
      </c>
      <c r="AT107" s="24" t="s">
        <v>173</v>
      </c>
      <c r="AU107" s="24" t="s">
        <v>90</v>
      </c>
      <c r="AY107" s="24" t="s">
        <v>170</v>
      </c>
      <c r="BE107" s="171">
        <f>IF(N107="základní",J107,0)</f>
        <v>323.56</v>
      </c>
      <c r="BF107" s="171">
        <f>IF(N107="snížená",J107,0)</f>
        <v>0</v>
      </c>
      <c r="BG107" s="171">
        <f>IF(N107="zákl. přenesená",J107,0)</f>
        <v>0</v>
      </c>
      <c r="BH107" s="171">
        <f>IF(N107="sníž. přenesená",J107,0)</f>
        <v>0</v>
      </c>
      <c r="BI107" s="171">
        <f>IF(N107="nulová",J107,0)</f>
        <v>0</v>
      </c>
      <c r="BJ107" s="24" t="s">
        <v>87</v>
      </c>
      <c r="BK107" s="171">
        <f>ROUND(I107*H107,2)</f>
        <v>323.56</v>
      </c>
      <c r="BL107" s="24" t="s">
        <v>190</v>
      </c>
      <c r="BM107" s="24" t="s">
        <v>2049</v>
      </c>
    </row>
    <row r="108" spans="2:65" s="12" customFormat="1" ht="13.5">
      <c r="B108" s="172"/>
      <c r="D108" s="173" t="s">
        <v>180</v>
      </c>
      <c r="E108" s="174" t="s">
        <v>5</v>
      </c>
      <c r="F108" s="175" t="s">
        <v>2050</v>
      </c>
      <c r="H108" s="176">
        <v>6.1280000000000001</v>
      </c>
      <c r="L108" s="172"/>
      <c r="M108" s="177"/>
      <c r="N108" s="178"/>
      <c r="O108" s="178"/>
      <c r="P108" s="178"/>
      <c r="Q108" s="178"/>
      <c r="R108" s="178"/>
      <c r="S108" s="178"/>
      <c r="T108" s="179"/>
      <c r="AT108" s="174" t="s">
        <v>180</v>
      </c>
      <c r="AU108" s="174" t="s">
        <v>90</v>
      </c>
      <c r="AV108" s="12" t="s">
        <v>90</v>
      </c>
      <c r="AW108" s="12" t="s">
        <v>42</v>
      </c>
      <c r="AX108" s="12" t="s">
        <v>87</v>
      </c>
      <c r="AY108" s="174" t="s">
        <v>170</v>
      </c>
    </row>
    <row r="109" spans="2:65" s="1" customFormat="1" ht="38.25" customHeight="1">
      <c r="B109" s="160"/>
      <c r="C109" s="161" t="s">
        <v>321</v>
      </c>
      <c r="D109" s="161" t="s">
        <v>173</v>
      </c>
      <c r="E109" s="162" t="s">
        <v>2051</v>
      </c>
      <c r="F109" s="163" t="s">
        <v>2052</v>
      </c>
      <c r="G109" s="164" t="s">
        <v>305</v>
      </c>
      <c r="H109" s="165">
        <v>38.643000000000001</v>
      </c>
      <c r="I109" s="166">
        <v>75.900000000000006</v>
      </c>
      <c r="J109" s="166">
        <f>ROUND(I109*H109,2)</f>
        <v>2933</v>
      </c>
      <c r="K109" s="163" t="s">
        <v>177</v>
      </c>
      <c r="L109" s="39"/>
      <c r="M109" s="167" t="s">
        <v>5</v>
      </c>
      <c r="N109" s="168" t="s">
        <v>50</v>
      </c>
      <c r="O109" s="169">
        <v>0.05</v>
      </c>
      <c r="P109" s="169">
        <f>O109*H109</f>
        <v>1.93215</v>
      </c>
      <c r="Q109" s="169">
        <v>0</v>
      </c>
      <c r="R109" s="169">
        <f>Q109*H109</f>
        <v>0</v>
      </c>
      <c r="S109" s="169">
        <v>0</v>
      </c>
      <c r="T109" s="170">
        <f>S109*H109</f>
        <v>0</v>
      </c>
      <c r="AR109" s="24" t="s">
        <v>190</v>
      </c>
      <c r="AT109" s="24" t="s">
        <v>173</v>
      </c>
      <c r="AU109" s="24" t="s">
        <v>90</v>
      </c>
      <c r="AY109" s="24" t="s">
        <v>170</v>
      </c>
      <c r="BE109" s="171">
        <f>IF(N109="základní",J109,0)</f>
        <v>2933</v>
      </c>
      <c r="BF109" s="171">
        <f>IF(N109="snížená",J109,0)</f>
        <v>0</v>
      </c>
      <c r="BG109" s="171">
        <f>IF(N109="zákl. přenesená",J109,0)</f>
        <v>0</v>
      </c>
      <c r="BH109" s="171">
        <f>IF(N109="sníž. přenesená",J109,0)</f>
        <v>0</v>
      </c>
      <c r="BI109" s="171">
        <f>IF(N109="nulová",J109,0)</f>
        <v>0</v>
      </c>
      <c r="BJ109" s="24" t="s">
        <v>87</v>
      </c>
      <c r="BK109" s="171">
        <f>ROUND(I109*H109,2)</f>
        <v>2933</v>
      </c>
      <c r="BL109" s="24" t="s">
        <v>190</v>
      </c>
      <c r="BM109" s="24" t="s">
        <v>2053</v>
      </c>
    </row>
    <row r="110" spans="2:65" s="12" customFormat="1" ht="13.5">
      <c r="B110" s="172"/>
      <c r="D110" s="173" t="s">
        <v>180</v>
      </c>
      <c r="E110" s="174" t="s">
        <v>5</v>
      </c>
      <c r="F110" s="175" t="s">
        <v>2054</v>
      </c>
      <c r="H110" s="176">
        <v>38.643000000000001</v>
      </c>
      <c r="L110" s="172"/>
      <c r="M110" s="177"/>
      <c r="N110" s="178"/>
      <c r="O110" s="178"/>
      <c r="P110" s="178"/>
      <c r="Q110" s="178"/>
      <c r="R110" s="178"/>
      <c r="S110" s="178"/>
      <c r="T110" s="179"/>
      <c r="AT110" s="174" t="s">
        <v>180</v>
      </c>
      <c r="AU110" s="174" t="s">
        <v>90</v>
      </c>
      <c r="AV110" s="12" t="s">
        <v>90</v>
      </c>
      <c r="AW110" s="12" t="s">
        <v>42</v>
      </c>
      <c r="AX110" s="12" t="s">
        <v>87</v>
      </c>
      <c r="AY110" s="174" t="s">
        <v>170</v>
      </c>
    </row>
    <row r="111" spans="2:65" s="1" customFormat="1" ht="16.5" customHeight="1">
      <c r="B111" s="160"/>
      <c r="C111" s="193" t="s">
        <v>326</v>
      </c>
      <c r="D111" s="193" t="s">
        <v>452</v>
      </c>
      <c r="E111" s="194" t="s">
        <v>453</v>
      </c>
      <c r="F111" s="195" t="s">
        <v>454</v>
      </c>
      <c r="G111" s="196" t="s">
        <v>422</v>
      </c>
      <c r="H111" s="197">
        <v>77.286000000000001</v>
      </c>
      <c r="I111" s="198">
        <v>200</v>
      </c>
      <c r="J111" s="198">
        <f>ROUND(I111*H111,2)</f>
        <v>15457.2</v>
      </c>
      <c r="K111" s="195" t="s">
        <v>177</v>
      </c>
      <c r="L111" s="199"/>
      <c r="M111" s="200" t="s">
        <v>5</v>
      </c>
      <c r="N111" s="201" t="s">
        <v>50</v>
      </c>
      <c r="O111" s="169">
        <v>0</v>
      </c>
      <c r="P111" s="169">
        <f>O111*H111</f>
        <v>0</v>
      </c>
      <c r="Q111" s="169">
        <v>1</v>
      </c>
      <c r="R111" s="169">
        <f>Q111*H111</f>
        <v>77.286000000000001</v>
      </c>
      <c r="S111" s="169">
        <v>0</v>
      </c>
      <c r="T111" s="170">
        <f>S111*H111</f>
        <v>0</v>
      </c>
      <c r="AR111" s="24" t="s">
        <v>207</v>
      </c>
      <c r="AT111" s="24" t="s">
        <v>452</v>
      </c>
      <c r="AU111" s="24" t="s">
        <v>90</v>
      </c>
      <c r="AY111" s="24" t="s">
        <v>170</v>
      </c>
      <c r="BE111" s="171">
        <f>IF(N111="základní",J111,0)</f>
        <v>15457.2</v>
      </c>
      <c r="BF111" s="171">
        <f>IF(N111="snížená",J111,0)</f>
        <v>0</v>
      </c>
      <c r="BG111" s="171">
        <f>IF(N111="zákl. přenesená",J111,0)</f>
        <v>0</v>
      </c>
      <c r="BH111" s="171">
        <f>IF(N111="sníž. přenesená",J111,0)</f>
        <v>0</v>
      </c>
      <c r="BI111" s="171">
        <f>IF(N111="nulová",J111,0)</f>
        <v>0</v>
      </c>
      <c r="BJ111" s="24" t="s">
        <v>87</v>
      </c>
      <c r="BK111" s="171">
        <f>ROUND(I111*H111,2)</f>
        <v>15457.2</v>
      </c>
      <c r="BL111" s="24" t="s">
        <v>190</v>
      </c>
      <c r="BM111" s="24" t="s">
        <v>2055</v>
      </c>
    </row>
    <row r="112" spans="2:65" s="12" customFormat="1" ht="13.5">
      <c r="B112" s="172"/>
      <c r="D112" s="173" t="s">
        <v>180</v>
      </c>
      <c r="F112" s="175" t="s">
        <v>2056</v>
      </c>
      <c r="H112" s="176">
        <v>77.286000000000001</v>
      </c>
      <c r="L112" s="172"/>
      <c r="M112" s="177"/>
      <c r="N112" s="178"/>
      <c r="O112" s="178"/>
      <c r="P112" s="178"/>
      <c r="Q112" s="178"/>
      <c r="R112" s="178"/>
      <c r="S112" s="178"/>
      <c r="T112" s="179"/>
      <c r="AT112" s="174" t="s">
        <v>180</v>
      </c>
      <c r="AU112" s="174" t="s">
        <v>90</v>
      </c>
      <c r="AV112" s="12" t="s">
        <v>90</v>
      </c>
      <c r="AW112" s="12" t="s">
        <v>6</v>
      </c>
      <c r="AX112" s="12" t="s">
        <v>87</v>
      </c>
      <c r="AY112" s="174" t="s">
        <v>170</v>
      </c>
    </row>
    <row r="113" spans="2:65" s="1" customFormat="1" ht="16.5" customHeight="1">
      <c r="B113" s="160"/>
      <c r="C113" s="161" t="s">
        <v>331</v>
      </c>
      <c r="D113" s="161" t="s">
        <v>173</v>
      </c>
      <c r="E113" s="162" t="s">
        <v>416</v>
      </c>
      <c r="F113" s="163" t="s">
        <v>417</v>
      </c>
      <c r="G113" s="164" t="s">
        <v>305</v>
      </c>
      <c r="H113" s="165">
        <v>39.688000000000002</v>
      </c>
      <c r="I113" s="166">
        <v>15.1</v>
      </c>
      <c r="J113" s="166">
        <f>ROUND(I113*H113,2)</f>
        <v>599.29</v>
      </c>
      <c r="K113" s="163" t="s">
        <v>177</v>
      </c>
      <c r="L113" s="39"/>
      <c r="M113" s="167" t="s">
        <v>5</v>
      </c>
      <c r="N113" s="168" t="s">
        <v>50</v>
      </c>
      <c r="O113" s="169">
        <v>8.9999999999999993E-3</v>
      </c>
      <c r="P113" s="169">
        <f>O113*H113</f>
        <v>0.35719200000000001</v>
      </c>
      <c r="Q113" s="169">
        <v>0</v>
      </c>
      <c r="R113" s="169">
        <f>Q113*H113</f>
        <v>0</v>
      </c>
      <c r="S113" s="169">
        <v>0</v>
      </c>
      <c r="T113" s="170">
        <f>S113*H113</f>
        <v>0</v>
      </c>
      <c r="AR113" s="24" t="s">
        <v>190</v>
      </c>
      <c r="AT113" s="24" t="s">
        <v>173</v>
      </c>
      <c r="AU113" s="24" t="s">
        <v>90</v>
      </c>
      <c r="AY113" s="24" t="s">
        <v>170</v>
      </c>
      <c r="BE113" s="171">
        <f>IF(N113="základní",J113,0)</f>
        <v>599.29</v>
      </c>
      <c r="BF113" s="171">
        <f>IF(N113="snížená",J113,0)</f>
        <v>0</v>
      </c>
      <c r="BG113" s="171">
        <f>IF(N113="zákl. přenesená",J113,0)</f>
        <v>0</v>
      </c>
      <c r="BH113" s="171">
        <f>IF(N113="sníž. přenesená",J113,0)</f>
        <v>0</v>
      </c>
      <c r="BI113" s="171">
        <f>IF(N113="nulová",J113,0)</f>
        <v>0</v>
      </c>
      <c r="BJ113" s="24" t="s">
        <v>87</v>
      </c>
      <c r="BK113" s="171">
        <f>ROUND(I113*H113,2)</f>
        <v>599.29</v>
      </c>
      <c r="BL113" s="24" t="s">
        <v>190</v>
      </c>
      <c r="BM113" s="24" t="s">
        <v>2057</v>
      </c>
    </row>
    <row r="114" spans="2:65" s="12" customFormat="1" ht="13.5">
      <c r="B114" s="172"/>
      <c r="D114" s="173" t="s">
        <v>180</v>
      </c>
      <c r="E114" s="174" t="s">
        <v>5</v>
      </c>
      <c r="F114" s="175" t="s">
        <v>2046</v>
      </c>
      <c r="H114" s="176">
        <v>39.688000000000002</v>
      </c>
      <c r="L114" s="172"/>
      <c r="M114" s="177"/>
      <c r="N114" s="178"/>
      <c r="O114" s="178"/>
      <c r="P114" s="178"/>
      <c r="Q114" s="178"/>
      <c r="R114" s="178"/>
      <c r="S114" s="178"/>
      <c r="T114" s="179"/>
      <c r="AT114" s="174" t="s">
        <v>180</v>
      </c>
      <c r="AU114" s="174" t="s">
        <v>90</v>
      </c>
      <c r="AV114" s="12" t="s">
        <v>90</v>
      </c>
      <c r="AW114" s="12" t="s">
        <v>42</v>
      </c>
      <c r="AX114" s="12" t="s">
        <v>87</v>
      </c>
      <c r="AY114" s="174" t="s">
        <v>170</v>
      </c>
    </row>
    <row r="115" spans="2:65" s="1" customFormat="1" ht="25.5" customHeight="1">
      <c r="B115" s="160"/>
      <c r="C115" s="161" t="s">
        <v>11</v>
      </c>
      <c r="D115" s="161" t="s">
        <v>173</v>
      </c>
      <c r="E115" s="162" t="s">
        <v>420</v>
      </c>
      <c r="F115" s="163" t="s">
        <v>421</v>
      </c>
      <c r="G115" s="164" t="s">
        <v>422</v>
      </c>
      <c r="H115" s="165">
        <v>79.376000000000005</v>
      </c>
      <c r="I115" s="166">
        <v>150</v>
      </c>
      <c r="J115" s="166">
        <f>ROUND(I115*H115,2)</f>
        <v>11906.4</v>
      </c>
      <c r="K115" s="163" t="s">
        <v>177</v>
      </c>
      <c r="L115" s="39"/>
      <c r="M115" s="167" t="s">
        <v>5</v>
      </c>
      <c r="N115" s="168" t="s">
        <v>50</v>
      </c>
      <c r="O115" s="169">
        <v>0</v>
      </c>
      <c r="P115" s="169">
        <f>O115*H115</f>
        <v>0</v>
      </c>
      <c r="Q115" s="169">
        <v>0</v>
      </c>
      <c r="R115" s="169">
        <f>Q115*H115</f>
        <v>0</v>
      </c>
      <c r="S115" s="169">
        <v>0</v>
      </c>
      <c r="T115" s="170">
        <f>S115*H115</f>
        <v>0</v>
      </c>
      <c r="AR115" s="24" t="s">
        <v>190</v>
      </c>
      <c r="AT115" s="24" t="s">
        <v>173</v>
      </c>
      <c r="AU115" s="24" t="s">
        <v>90</v>
      </c>
      <c r="AY115" s="24" t="s">
        <v>170</v>
      </c>
      <c r="BE115" s="171">
        <f>IF(N115="základní",J115,0)</f>
        <v>11906.4</v>
      </c>
      <c r="BF115" s="171">
        <f>IF(N115="snížená",J115,0)</f>
        <v>0</v>
      </c>
      <c r="BG115" s="171">
        <f>IF(N115="zákl. přenesená",J115,0)</f>
        <v>0</v>
      </c>
      <c r="BH115" s="171">
        <f>IF(N115="sníž. přenesená",J115,0)</f>
        <v>0</v>
      </c>
      <c r="BI115" s="171">
        <f>IF(N115="nulová",J115,0)</f>
        <v>0</v>
      </c>
      <c r="BJ115" s="24" t="s">
        <v>87</v>
      </c>
      <c r="BK115" s="171">
        <f>ROUND(I115*H115,2)</f>
        <v>11906.4</v>
      </c>
      <c r="BL115" s="24" t="s">
        <v>190</v>
      </c>
      <c r="BM115" s="24" t="s">
        <v>2058</v>
      </c>
    </row>
    <row r="116" spans="2:65" s="12" customFormat="1" ht="13.5">
      <c r="B116" s="172"/>
      <c r="D116" s="173" t="s">
        <v>180</v>
      </c>
      <c r="E116" s="174" t="s">
        <v>5</v>
      </c>
      <c r="F116" s="175" t="s">
        <v>2046</v>
      </c>
      <c r="H116" s="176">
        <v>39.688000000000002</v>
      </c>
      <c r="L116" s="172"/>
      <c r="M116" s="177"/>
      <c r="N116" s="178"/>
      <c r="O116" s="178"/>
      <c r="P116" s="178"/>
      <c r="Q116" s="178"/>
      <c r="R116" s="178"/>
      <c r="S116" s="178"/>
      <c r="T116" s="179"/>
      <c r="AT116" s="174" t="s">
        <v>180</v>
      </c>
      <c r="AU116" s="174" t="s">
        <v>90</v>
      </c>
      <c r="AV116" s="12" t="s">
        <v>90</v>
      </c>
      <c r="AW116" s="12" t="s">
        <v>42</v>
      </c>
      <c r="AX116" s="12" t="s">
        <v>87</v>
      </c>
      <c r="AY116" s="174" t="s">
        <v>170</v>
      </c>
    </row>
    <row r="117" spans="2:65" s="12" customFormat="1" ht="13.5">
      <c r="B117" s="172"/>
      <c r="D117" s="173" t="s">
        <v>180</v>
      </c>
      <c r="F117" s="175" t="s">
        <v>2059</v>
      </c>
      <c r="H117" s="176">
        <v>79.376000000000005</v>
      </c>
      <c r="L117" s="172"/>
      <c r="M117" s="177"/>
      <c r="N117" s="178"/>
      <c r="O117" s="178"/>
      <c r="P117" s="178"/>
      <c r="Q117" s="178"/>
      <c r="R117" s="178"/>
      <c r="S117" s="178"/>
      <c r="T117" s="179"/>
      <c r="AT117" s="174" t="s">
        <v>180</v>
      </c>
      <c r="AU117" s="174" t="s">
        <v>90</v>
      </c>
      <c r="AV117" s="12" t="s">
        <v>90</v>
      </c>
      <c r="AW117" s="12" t="s">
        <v>6</v>
      </c>
      <c r="AX117" s="12" t="s">
        <v>87</v>
      </c>
      <c r="AY117" s="174" t="s">
        <v>170</v>
      </c>
    </row>
    <row r="118" spans="2:65" s="1" customFormat="1" ht="25.5" customHeight="1">
      <c r="B118" s="160"/>
      <c r="C118" s="161" t="s">
        <v>230</v>
      </c>
      <c r="D118" s="161" t="s">
        <v>173</v>
      </c>
      <c r="E118" s="162" t="s">
        <v>906</v>
      </c>
      <c r="F118" s="163" t="s">
        <v>907</v>
      </c>
      <c r="G118" s="164" t="s">
        <v>305</v>
      </c>
      <c r="H118" s="165">
        <v>1.518</v>
      </c>
      <c r="I118" s="166">
        <v>83.8</v>
      </c>
      <c r="J118" s="166">
        <f>ROUND(I118*H118,2)</f>
        <v>127.21</v>
      </c>
      <c r="K118" s="163" t="s">
        <v>177</v>
      </c>
      <c r="L118" s="39"/>
      <c r="M118" s="167" t="s">
        <v>5</v>
      </c>
      <c r="N118" s="168" t="s">
        <v>50</v>
      </c>
      <c r="O118" s="169">
        <v>0.29899999999999999</v>
      </c>
      <c r="P118" s="169">
        <f>O118*H118</f>
        <v>0.45388200000000001</v>
      </c>
      <c r="Q118" s="169">
        <v>0</v>
      </c>
      <c r="R118" s="169">
        <f>Q118*H118</f>
        <v>0</v>
      </c>
      <c r="S118" s="169">
        <v>0</v>
      </c>
      <c r="T118" s="170">
        <f>S118*H118</f>
        <v>0</v>
      </c>
      <c r="AR118" s="24" t="s">
        <v>190</v>
      </c>
      <c r="AT118" s="24" t="s">
        <v>173</v>
      </c>
      <c r="AU118" s="24" t="s">
        <v>90</v>
      </c>
      <c r="AY118" s="24" t="s">
        <v>170</v>
      </c>
      <c r="BE118" s="171">
        <f>IF(N118="základní",J118,0)</f>
        <v>127.21</v>
      </c>
      <c r="BF118" s="171">
        <f>IF(N118="snížená",J118,0)</f>
        <v>0</v>
      </c>
      <c r="BG118" s="171">
        <f>IF(N118="zákl. přenesená",J118,0)</f>
        <v>0</v>
      </c>
      <c r="BH118" s="171">
        <f>IF(N118="sníž. přenesená",J118,0)</f>
        <v>0</v>
      </c>
      <c r="BI118" s="171">
        <f>IF(N118="nulová",J118,0)</f>
        <v>0</v>
      </c>
      <c r="BJ118" s="24" t="s">
        <v>87</v>
      </c>
      <c r="BK118" s="171">
        <f>ROUND(I118*H118,2)</f>
        <v>127.21</v>
      </c>
      <c r="BL118" s="24" t="s">
        <v>190</v>
      </c>
      <c r="BM118" s="24" t="s">
        <v>2060</v>
      </c>
    </row>
    <row r="119" spans="2:65" s="1" customFormat="1" ht="38.25" customHeight="1">
      <c r="B119" s="160"/>
      <c r="C119" s="161" t="s">
        <v>225</v>
      </c>
      <c r="D119" s="161" t="s">
        <v>173</v>
      </c>
      <c r="E119" s="162" t="s">
        <v>446</v>
      </c>
      <c r="F119" s="163" t="s">
        <v>447</v>
      </c>
      <c r="G119" s="164" t="s">
        <v>305</v>
      </c>
      <c r="H119" s="165">
        <v>0.34799999999999998</v>
      </c>
      <c r="I119" s="166">
        <v>186</v>
      </c>
      <c r="J119" s="166">
        <f>ROUND(I119*H119,2)</f>
        <v>64.73</v>
      </c>
      <c r="K119" s="163" t="s">
        <v>177</v>
      </c>
      <c r="L119" s="39"/>
      <c r="M119" s="167" t="s">
        <v>5</v>
      </c>
      <c r="N119" s="168" t="s">
        <v>50</v>
      </c>
      <c r="O119" s="169">
        <v>0.28599999999999998</v>
      </c>
      <c r="P119" s="169">
        <f>O119*H119</f>
        <v>9.9527999999999991E-2</v>
      </c>
      <c r="Q119" s="169">
        <v>0</v>
      </c>
      <c r="R119" s="169">
        <f>Q119*H119</f>
        <v>0</v>
      </c>
      <c r="S119" s="169">
        <v>0</v>
      </c>
      <c r="T119" s="170">
        <f>S119*H119</f>
        <v>0</v>
      </c>
      <c r="AR119" s="24" t="s">
        <v>190</v>
      </c>
      <c r="AT119" s="24" t="s">
        <v>173</v>
      </c>
      <c r="AU119" s="24" t="s">
        <v>90</v>
      </c>
      <c r="AY119" s="24" t="s">
        <v>170</v>
      </c>
      <c r="BE119" s="171">
        <f>IF(N119="základní",J119,0)</f>
        <v>64.73</v>
      </c>
      <c r="BF119" s="171">
        <f>IF(N119="snížená",J119,0)</f>
        <v>0</v>
      </c>
      <c r="BG119" s="171">
        <f>IF(N119="zákl. přenesená",J119,0)</f>
        <v>0</v>
      </c>
      <c r="BH119" s="171">
        <f>IF(N119="sníž. přenesená",J119,0)</f>
        <v>0</v>
      </c>
      <c r="BI119" s="171">
        <f>IF(N119="nulová",J119,0)</f>
        <v>0</v>
      </c>
      <c r="BJ119" s="24" t="s">
        <v>87</v>
      </c>
      <c r="BK119" s="171">
        <f>ROUND(I119*H119,2)</f>
        <v>64.73</v>
      </c>
      <c r="BL119" s="24" t="s">
        <v>190</v>
      </c>
      <c r="BM119" s="24" t="s">
        <v>2061</v>
      </c>
    </row>
    <row r="120" spans="2:65" s="12" customFormat="1" ht="13.5">
      <c r="B120" s="172"/>
      <c r="D120" s="173" t="s">
        <v>180</v>
      </c>
      <c r="E120" s="174" t="s">
        <v>5</v>
      </c>
      <c r="F120" s="175" t="s">
        <v>2062</v>
      </c>
      <c r="H120" s="176">
        <v>0.34799999999999998</v>
      </c>
      <c r="L120" s="172"/>
      <c r="M120" s="177"/>
      <c r="N120" s="178"/>
      <c r="O120" s="178"/>
      <c r="P120" s="178"/>
      <c r="Q120" s="178"/>
      <c r="R120" s="178"/>
      <c r="S120" s="178"/>
      <c r="T120" s="179"/>
      <c r="AT120" s="174" t="s">
        <v>180</v>
      </c>
      <c r="AU120" s="174" t="s">
        <v>90</v>
      </c>
      <c r="AV120" s="12" t="s">
        <v>90</v>
      </c>
      <c r="AW120" s="12" t="s">
        <v>42</v>
      </c>
      <c r="AX120" s="12" t="s">
        <v>87</v>
      </c>
      <c r="AY120" s="174" t="s">
        <v>170</v>
      </c>
    </row>
    <row r="121" spans="2:65" s="1" customFormat="1" ht="16.5" customHeight="1">
      <c r="B121" s="160"/>
      <c r="C121" s="193" t="s">
        <v>348</v>
      </c>
      <c r="D121" s="193" t="s">
        <v>452</v>
      </c>
      <c r="E121" s="194" t="s">
        <v>2063</v>
      </c>
      <c r="F121" s="195" t="s">
        <v>2064</v>
      </c>
      <c r="G121" s="196" t="s">
        <v>422</v>
      </c>
      <c r="H121" s="197">
        <v>0.69599999999999995</v>
      </c>
      <c r="I121" s="198">
        <v>250</v>
      </c>
      <c r="J121" s="198">
        <f>ROUND(I121*H121,2)</f>
        <v>174</v>
      </c>
      <c r="K121" s="195" t="s">
        <v>177</v>
      </c>
      <c r="L121" s="199"/>
      <c r="M121" s="200" t="s">
        <v>5</v>
      </c>
      <c r="N121" s="201" t="s">
        <v>50</v>
      </c>
      <c r="O121" s="169">
        <v>0</v>
      </c>
      <c r="P121" s="169">
        <f>O121*H121</f>
        <v>0</v>
      </c>
      <c r="Q121" s="169">
        <v>1</v>
      </c>
      <c r="R121" s="169">
        <f>Q121*H121</f>
        <v>0.69599999999999995</v>
      </c>
      <c r="S121" s="169">
        <v>0</v>
      </c>
      <c r="T121" s="170">
        <f>S121*H121</f>
        <v>0</v>
      </c>
      <c r="AR121" s="24" t="s">
        <v>207</v>
      </c>
      <c r="AT121" s="24" t="s">
        <v>452</v>
      </c>
      <c r="AU121" s="24" t="s">
        <v>90</v>
      </c>
      <c r="AY121" s="24" t="s">
        <v>170</v>
      </c>
      <c r="BE121" s="171">
        <f>IF(N121="základní",J121,0)</f>
        <v>174</v>
      </c>
      <c r="BF121" s="171">
        <f>IF(N121="snížená",J121,0)</f>
        <v>0</v>
      </c>
      <c r="BG121" s="171">
        <f>IF(N121="zákl. přenesená",J121,0)</f>
        <v>0</v>
      </c>
      <c r="BH121" s="171">
        <f>IF(N121="sníž. přenesená",J121,0)</f>
        <v>0</v>
      </c>
      <c r="BI121" s="171">
        <f>IF(N121="nulová",J121,0)</f>
        <v>0</v>
      </c>
      <c r="BJ121" s="24" t="s">
        <v>87</v>
      </c>
      <c r="BK121" s="171">
        <f>ROUND(I121*H121,2)</f>
        <v>174</v>
      </c>
      <c r="BL121" s="24" t="s">
        <v>190</v>
      </c>
      <c r="BM121" s="24" t="s">
        <v>2065</v>
      </c>
    </row>
    <row r="122" spans="2:65" s="12" customFormat="1" ht="13.5">
      <c r="B122" s="172"/>
      <c r="D122" s="173" t="s">
        <v>180</v>
      </c>
      <c r="F122" s="175" t="s">
        <v>2066</v>
      </c>
      <c r="H122" s="176">
        <v>0.69599999999999995</v>
      </c>
      <c r="L122" s="172"/>
      <c r="M122" s="177"/>
      <c r="N122" s="178"/>
      <c r="O122" s="178"/>
      <c r="P122" s="178"/>
      <c r="Q122" s="178"/>
      <c r="R122" s="178"/>
      <c r="S122" s="178"/>
      <c r="T122" s="179"/>
      <c r="AT122" s="174" t="s">
        <v>180</v>
      </c>
      <c r="AU122" s="174" t="s">
        <v>90</v>
      </c>
      <c r="AV122" s="12" t="s">
        <v>90</v>
      </c>
      <c r="AW122" s="12" t="s">
        <v>6</v>
      </c>
      <c r="AX122" s="12" t="s">
        <v>87</v>
      </c>
      <c r="AY122" s="174" t="s">
        <v>170</v>
      </c>
    </row>
    <row r="123" spans="2:65" s="1" customFormat="1" ht="25.5" customHeight="1">
      <c r="B123" s="160"/>
      <c r="C123" s="161" t="s">
        <v>361</v>
      </c>
      <c r="D123" s="161" t="s">
        <v>173</v>
      </c>
      <c r="E123" s="162" t="s">
        <v>2067</v>
      </c>
      <c r="F123" s="163" t="s">
        <v>2068</v>
      </c>
      <c r="G123" s="164" t="s">
        <v>257</v>
      </c>
      <c r="H123" s="165">
        <v>174.3</v>
      </c>
      <c r="I123" s="166">
        <v>57.9</v>
      </c>
      <c r="J123" s="166">
        <f>ROUND(I123*H123,2)</f>
        <v>10091.969999999999</v>
      </c>
      <c r="K123" s="163" t="s">
        <v>177</v>
      </c>
      <c r="L123" s="39"/>
      <c r="M123" s="167" t="s">
        <v>5</v>
      </c>
      <c r="N123" s="168" t="s">
        <v>50</v>
      </c>
      <c r="O123" s="169">
        <v>0.254</v>
      </c>
      <c r="P123" s="169">
        <f>O123*H123</f>
        <v>44.272200000000005</v>
      </c>
      <c r="Q123" s="169">
        <v>0</v>
      </c>
      <c r="R123" s="169">
        <f>Q123*H123</f>
        <v>0</v>
      </c>
      <c r="S123" s="169">
        <v>0</v>
      </c>
      <c r="T123" s="170">
        <f>S123*H123</f>
        <v>0</v>
      </c>
      <c r="AR123" s="24" t="s">
        <v>190</v>
      </c>
      <c r="AT123" s="24" t="s">
        <v>173</v>
      </c>
      <c r="AU123" s="24" t="s">
        <v>90</v>
      </c>
      <c r="AY123" s="24" t="s">
        <v>170</v>
      </c>
      <c r="BE123" s="171">
        <f>IF(N123="základní",J123,0)</f>
        <v>10091.969999999999</v>
      </c>
      <c r="BF123" s="171">
        <f>IF(N123="snížená",J123,0)</f>
        <v>0</v>
      </c>
      <c r="BG123" s="171">
        <f>IF(N123="zákl. přenesená",J123,0)</f>
        <v>0</v>
      </c>
      <c r="BH123" s="171">
        <f>IF(N123="sníž. přenesená",J123,0)</f>
        <v>0</v>
      </c>
      <c r="BI123" s="171">
        <f>IF(N123="nulová",J123,0)</f>
        <v>0</v>
      </c>
      <c r="BJ123" s="24" t="s">
        <v>87</v>
      </c>
      <c r="BK123" s="171">
        <f>ROUND(I123*H123,2)</f>
        <v>10091.969999999999</v>
      </c>
      <c r="BL123" s="24" t="s">
        <v>190</v>
      </c>
      <c r="BM123" s="24" t="s">
        <v>2069</v>
      </c>
    </row>
    <row r="124" spans="2:65" s="1" customFormat="1" ht="25.5" customHeight="1">
      <c r="B124" s="160"/>
      <c r="C124" s="161" t="s">
        <v>365</v>
      </c>
      <c r="D124" s="161" t="s">
        <v>173</v>
      </c>
      <c r="E124" s="162" t="s">
        <v>2070</v>
      </c>
      <c r="F124" s="163" t="s">
        <v>2071</v>
      </c>
      <c r="G124" s="164" t="s">
        <v>257</v>
      </c>
      <c r="H124" s="165">
        <v>174.3</v>
      </c>
      <c r="I124" s="166">
        <v>5.19</v>
      </c>
      <c r="J124" s="166">
        <f>ROUND(I124*H124,2)</f>
        <v>904.62</v>
      </c>
      <c r="K124" s="163" t="s">
        <v>177</v>
      </c>
      <c r="L124" s="39"/>
      <c r="M124" s="167" t="s">
        <v>5</v>
      </c>
      <c r="N124" s="168" t="s">
        <v>50</v>
      </c>
      <c r="O124" s="169">
        <v>7.0000000000000001E-3</v>
      </c>
      <c r="P124" s="169">
        <f>O124*H124</f>
        <v>1.2201000000000002</v>
      </c>
      <c r="Q124" s="169">
        <v>0</v>
      </c>
      <c r="R124" s="169">
        <f>Q124*H124</f>
        <v>0</v>
      </c>
      <c r="S124" s="169">
        <v>0</v>
      </c>
      <c r="T124" s="170">
        <f>S124*H124</f>
        <v>0</v>
      </c>
      <c r="AR124" s="24" t="s">
        <v>190</v>
      </c>
      <c r="AT124" s="24" t="s">
        <v>173</v>
      </c>
      <c r="AU124" s="24" t="s">
        <v>90</v>
      </c>
      <c r="AY124" s="24" t="s">
        <v>170</v>
      </c>
      <c r="BE124" s="171">
        <f>IF(N124="základní",J124,0)</f>
        <v>904.62</v>
      </c>
      <c r="BF124" s="171">
        <f>IF(N124="snížená",J124,0)</f>
        <v>0</v>
      </c>
      <c r="BG124" s="171">
        <f>IF(N124="zákl. přenesená",J124,0)</f>
        <v>0</v>
      </c>
      <c r="BH124" s="171">
        <f>IF(N124="sníž. přenesená",J124,0)</f>
        <v>0</v>
      </c>
      <c r="BI124" s="171">
        <f>IF(N124="nulová",J124,0)</f>
        <v>0</v>
      </c>
      <c r="BJ124" s="24" t="s">
        <v>87</v>
      </c>
      <c r="BK124" s="171">
        <f>ROUND(I124*H124,2)</f>
        <v>904.62</v>
      </c>
      <c r="BL124" s="24" t="s">
        <v>190</v>
      </c>
      <c r="BM124" s="24" t="s">
        <v>2072</v>
      </c>
    </row>
    <row r="125" spans="2:65" s="1" customFormat="1" ht="16.5" customHeight="1">
      <c r="B125" s="160"/>
      <c r="C125" s="193" t="s">
        <v>10</v>
      </c>
      <c r="D125" s="193" t="s">
        <v>452</v>
      </c>
      <c r="E125" s="194" t="s">
        <v>2073</v>
      </c>
      <c r="F125" s="195" t="s">
        <v>2074</v>
      </c>
      <c r="G125" s="196" t="s">
        <v>469</v>
      </c>
      <c r="H125" s="197">
        <v>2.6150000000000002</v>
      </c>
      <c r="I125" s="198">
        <v>98.9</v>
      </c>
      <c r="J125" s="198">
        <f>ROUND(I125*H125,2)</f>
        <v>258.62</v>
      </c>
      <c r="K125" s="195" t="s">
        <v>177</v>
      </c>
      <c r="L125" s="199"/>
      <c r="M125" s="200" t="s">
        <v>5</v>
      </c>
      <c r="N125" s="201" t="s">
        <v>50</v>
      </c>
      <c r="O125" s="169">
        <v>0</v>
      </c>
      <c r="P125" s="169">
        <f>O125*H125</f>
        <v>0</v>
      </c>
      <c r="Q125" s="169">
        <v>1E-3</v>
      </c>
      <c r="R125" s="169">
        <f>Q125*H125</f>
        <v>2.6150000000000001E-3</v>
      </c>
      <c r="S125" s="169">
        <v>0</v>
      </c>
      <c r="T125" s="170">
        <f>S125*H125</f>
        <v>0</v>
      </c>
      <c r="AR125" s="24" t="s">
        <v>207</v>
      </c>
      <c r="AT125" s="24" t="s">
        <v>452</v>
      </c>
      <c r="AU125" s="24" t="s">
        <v>90</v>
      </c>
      <c r="AY125" s="24" t="s">
        <v>170</v>
      </c>
      <c r="BE125" s="171">
        <f>IF(N125="základní",J125,0)</f>
        <v>258.62</v>
      </c>
      <c r="BF125" s="171">
        <f>IF(N125="snížená",J125,0)</f>
        <v>0</v>
      </c>
      <c r="BG125" s="171">
        <f>IF(N125="zákl. přenesená",J125,0)</f>
        <v>0</v>
      </c>
      <c r="BH125" s="171">
        <f>IF(N125="sníž. přenesená",J125,0)</f>
        <v>0</v>
      </c>
      <c r="BI125" s="171">
        <f>IF(N125="nulová",J125,0)</f>
        <v>0</v>
      </c>
      <c r="BJ125" s="24" t="s">
        <v>87</v>
      </c>
      <c r="BK125" s="171">
        <f>ROUND(I125*H125,2)</f>
        <v>258.62</v>
      </c>
      <c r="BL125" s="24" t="s">
        <v>190</v>
      </c>
      <c r="BM125" s="24" t="s">
        <v>2075</v>
      </c>
    </row>
    <row r="126" spans="2:65" s="12" customFormat="1" ht="13.5">
      <c r="B126" s="172"/>
      <c r="D126" s="173" t="s">
        <v>180</v>
      </c>
      <c r="F126" s="175" t="s">
        <v>2076</v>
      </c>
      <c r="H126" s="176">
        <v>2.6150000000000002</v>
      </c>
      <c r="L126" s="172"/>
      <c r="M126" s="177"/>
      <c r="N126" s="178"/>
      <c r="O126" s="178"/>
      <c r="P126" s="178"/>
      <c r="Q126" s="178"/>
      <c r="R126" s="178"/>
      <c r="S126" s="178"/>
      <c r="T126" s="179"/>
      <c r="AT126" s="174" t="s">
        <v>180</v>
      </c>
      <c r="AU126" s="174" t="s">
        <v>90</v>
      </c>
      <c r="AV126" s="12" t="s">
        <v>90</v>
      </c>
      <c r="AW126" s="12" t="s">
        <v>6</v>
      </c>
      <c r="AX126" s="12" t="s">
        <v>87</v>
      </c>
      <c r="AY126" s="174" t="s">
        <v>170</v>
      </c>
    </row>
    <row r="127" spans="2:65" s="1" customFormat="1" ht="25.5" customHeight="1">
      <c r="B127" s="160"/>
      <c r="C127" s="161" t="s">
        <v>143</v>
      </c>
      <c r="D127" s="161" t="s">
        <v>173</v>
      </c>
      <c r="E127" s="162" t="s">
        <v>2077</v>
      </c>
      <c r="F127" s="163" t="s">
        <v>2078</v>
      </c>
      <c r="G127" s="164" t="s">
        <v>257</v>
      </c>
      <c r="H127" s="165">
        <v>170.94</v>
      </c>
      <c r="I127" s="166">
        <v>10.3</v>
      </c>
      <c r="J127" s="166">
        <f>ROUND(I127*H127,2)</f>
        <v>1760.68</v>
      </c>
      <c r="K127" s="163" t="s">
        <v>177</v>
      </c>
      <c r="L127" s="39"/>
      <c r="M127" s="167" t="s">
        <v>5</v>
      </c>
      <c r="N127" s="168" t="s">
        <v>50</v>
      </c>
      <c r="O127" s="169">
        <v>1.7999999999999999E-2</v>
      </c>
      <c r="P127" s="169">
        <f>O127*H127</f>
        <v>3.0769199999999999</v>
      </c>
      <c r="Q127" s="169">
        <v>0</v>
      </c>
      <c r="R127" s="169">
        <f>Q127*H127</f>
        <v>0</v>
      </c>
      <c r="S127" s="169">
        <v>0</v>
      </c>
      <c r="T127" s="170">
        <f>S127*H127</f>
        <v>0</v>
      </c>
      <c r="AR127" s="24" t="s">
        <v>190</v>
      </c>
      <c r="AT127" s="24" t="s">
        <v>173</v>
      </c>
      <c r="AU127" s="24" t="s">
        <v>90</v>
      </c>
      <c r="AY127" s="24" t="s">
        <v>170</v>
      </c>
      <c r="BE127" s="171">
        <f>IF(N127="základní",J127,0)</f>
        <v>1760.68</v>
      </c>
      <c r="BF127" s="171">
        <f>IF(N127="snížená",J127,0)</f>
        <v>0</v>
      </c>
      <c r="BG127" s="171">
        <f>IF(N127="zákl. přenesená",J127,0)</f>
        <v>0</v>
      </c>
      <c r="BH127" s="171">
        <f>IF(N127="sníž. přenesená",J127,0)</f>
        <v>0</v>
      </c>
      <c r="BI127" s="171">
        <f>IF(N127="nulová",J127,0)</f>
        <v>0</v>
      </c>
      <c r="BJ127" s="24" t="s">
        <v>87</v>
      </c>
      <c r="BK127" s="171">
        <f>ROUND(I127*H127,2)</f>
        <v>1760.68</v>
      </c>
      <c r="BL127" s="24" t="s">
        <v>190</v>
      </c>
      <c r="BM127" s="24" t="s">
        <v>2079</v>
      </c>
    </row>
    <row r="128" spans="2:65" s="12" customFormat="1" ht="13.5">
      <c r="B128" s="172"/>
      <c r="D128" s="173" t="s">
        <v>180</v>
      </c>
      <c r="E128" s="174" t="s">
        <v>5</v>
      </c>
      <c r="F128" s="175" t="s">
        <v>2080</v>
      </c>
      <c r="H128" s="176">
        <v>170.94</v>
      </c>
      <c r="L128" s="172"/>
      <c r="M128" s="177"/>
      <c r="N128" s="178"/>
      <c r="O128" s="178"/>
      <c r="P128" s="178"/>
      <c r="Q128" s="178"/>
      <c r="R128" s="178"/>
      <c r="S128" s="178"/>
      <c r="T128" s="179"/>
      <c r="AT128" s="174" t="s">
        <v>180</v>
      </c>
      <c r="AU128" s="174" t="s">
        <v>90</v>
      </c>
      <c r="AV128" s="12" t="s">
        <v>90</v>
      </c>
      <c r="AW128" s="12" t="s">
        <v>42</v>
      </c>
      <c r="AX128" s="12" t="s">
        <v>87</v>
      </c>
      <c r="AY128" s="174" t="s">
        <v>170</v>
      </c>
    </row>
    <row r="129" spans="2:65" s="1" customFormat="1" ht="25.5" customHeight="1">
      <c r="B129" s="160"/>
      <c r="C129" s="161" t="s">
        <v>379</v>
      </c>
      <c r="D129" s="161" t="s">
        <v>173</v>
      </c>
      <c r="E129" s="162" t="s">
        <v>2081</v>
      </c>
      <c r="F129" s="163" t="s">
        <v>2082</v>
      </c>
      <c r="G129" s="164" t="s">
        <v>487</v>
      </c>
      <c r="H129" s="165">
        <v>9</v>
      </c>
      <c r="I129" s="166">
        <v>86.4</v>
      </c>
      <c r="J129" s="166">
        <f>ROUND(I129*H129,2)</f>
        <v>777.6</v>
      </c>
      <c r="K129" s="163" t="s">
        <v>177</v>
      </c>
      <c r="L129" s="39"/>
      <c r="M129" s="167" t="s">
        <v>5</v>
      </c>
      <c r="N129" s="168" t="s">
        <v>50</v>
      </c>
      <c r="O129" s="169">
        <v>0.191</v>
      </c>
      <c r="P129" s="169">
        <f>O129*H129</f>
        <v>1.7190000000000001</v>
      </c>
      <c r="Q129" s="169">
        <v>0</v>
      </c>
      <c r="R129" s="169">
        <f>Q129*H129</f>
        <v>0</v>
      </c>
      <c r="S129" s="169">
        <v>0</v>
      </c>
      <c r="T129" s="170">
        <f>S129*H129</f>
        <v>0</v>
      </c>
      <c r="AR129" s="24" t="s">
        <v>190</v>
      </c>
      <c r="AT129" s="24" t="s">
        <v>173</v>
      </c>
      <c r="AU129" s="24" t="s">
        <v>90</v>
      </c>
      <c r="AY129" s="24" t="s">
        <v>170</v>
      </c>
      <c r="BE129" s="171">
        <f>IF(N129="základní",J129,0)</f>
        <v>777.6</v>
      </c>
      <c r="BF129" s="171">
        <f>IF(N129="snížená",J129,0)</f>
        <v>0</v>
      </c>
      <c r="BG129" s="171">
        <f>IF(N129="zákl. přenesená",J129,0)</f>
        <v>0</v>
      </c>
      <c r="BH129" s="171">
        <f>IF(N129="sníž. přenesená",J129,0)</f>
        <v>0</v>
      </c>
      <c r="BI129" s="171">
        <f>IF(N129="nulová",J129,0)</f>
        <v>0</v>
      </c>
      <c r="BJ129" s="24" t="s">
        <v>87</v>
      </c>
      <c r="BK129" s="171">
        <f>ROUND(I129*H129,2)</f>
        <v>777.6</v>
      </c>
      <c r="BL129" s="24" t="s">
        <v>190</v>
      </c>
      <c r="BM129" s="24" t="s">
        <v>2083</v>
      </c>
    </row>
    <row r="130" spans="2:65" s="1" customFormat="1" ht="25.5" customHeight="1">
      <c r="B130" s="160"/>
      <c r="C130" s="161" t="s">
        <v>385</v>
      </c>
      <c r="D130" s="161" t="s">
        <v>173</v>
      </c>
      <c r="E130" s="162" t="s">
        <v>2084</v>
      </c>
      <c r="F130" s="163" t="s">
        <v>2085</v>
      </c>
      <c r="G130" s="164" t="s">
        <v>487</v>
      </c>
      <c r="H130" s="165">
        <v>9</v>
      </c>
      <c r="I130" s="166">
        <v>102</v>
      </c>
      <c r="J130" s="166">
        <f>ROUND(I130*H130,2)</f>
        <v>918</v>
      </c>
      <c r="K130" s="163" t="s">
        <v>177</v>
      </c>
      <c r="L130" s="39"/>
      <c r="M130" s="167" t="s">
        <v>5</v>
      </c>
      <c r="N130" s="168" t="s">
        <v>50</v>
      </c>
      <c r="O130" s="169">
        <v>0.39600000000000002</v>
      </c>
      <c r="P130" s="169">
        <f>O130*H130</f>
        <v>3.5640000000000001</v>
      </c>
      <c r="Q130" s="169">
        <v>0</v>
      </c>
      <c r="R130" s="169">
        <f>Q130*H130</f>
        <v>0</v>
      </c>
      <c r="S130" s="169">
        <v>0</v>
      </c>
      <c r="T130" s="170">
        <f>S130*H130</f>
        <v>0</v>
      </c>
      <c r="AR130" s="24" t="s">
        <v>190</v>
      </c>
      <c r="AT130" s="24" t="s">
        <v>173</v>
      </c>
      <c r="AU130" s="24" t="s">
        <v>90</v>
      </c>
      <c r="AY130" s="24" t="s">
        <v>170</v>
      </c>
      <c r="BE130" s="171">
        <f>IF(N130="základní",J130,0)</f>
        <v>918</v>
      </c>
      <c r="BF130" s="171">
        <f>IF(N130="snížená",J130,0)</f>
        <v>0</v>
      </c>
      <c r="BG130" s="171">
        <f>IF(N130="zákl. přenesená",J130,0)</f>
        <v>0</v>
      </c>
      <c r="BH130" s="171">
        <f>IF(N130="sníž. přenesená",J130,0)</f>
        <v>0</v>
      </c>
      <c r="BI130" s="171">
        <f>IF(N130="nulová",J130,0)</f>
        <v>0</v>
      </c>
      <c r="BJ130" s="24" t="s">
        <v>87</v>
      </c>
      <c r="BK130" s="171">
        <f>ROUND(I130*H130,2)</f>
        <v>918</v>
      </c>
      <c r="BL130" s="24" t="s">
        <v>190</v>
      </c>
      <c r="BM130" s="24" t="s">
        <v>2086</v>
      </c>
    </row>
    <row r="131" spans="2:65" s="1" customFormat="1" ht="16.5" customHeight="1">
      <c r="B131" s="160"/>
      <c r="C131" s="193" t="s">
        <v>390</v>
      </c>
      <c r="D131" s="193" t="s">
        <v>452</v>
      </c>
      <c r="E131" s="194" t="s">
        <v>2087</v>
      </c>
      <c r="F131" s="195" t="s">
        <v>2088</v>
      </c>
      <c r="G131" s="196" t="s">
        <v>487</v>
      </c>
      <c r="H131" s="197">
        <v>9</v>
      </c>
      <c r="I131" s="198">
        <v>890</v>
      </c>
      <c r="J131" s="198">
        <f>ROUND(I131*H131,2)</f>
        <v>8010</v>
      </c>
      <c r="K131" s="195" t="s">
        <v>5</v>
      </c>
      <c r="L131" s="199"/>
      <c r="M131" s="200" t="s">
        <v>5</v>
      </c>
      <c r="N131" s="201" t="s">
        <v>50</v>
      </c>
      <c r="O131" s="169">
        <v>0</v>
      </c>
      <c r="P131" s="169">
        <f>O131*H131</f>
        <v>0</v>
      </c>
      <c r="Q131" s="169">
        <v>2.3999999999999998E-3</v>
      </c>
      <c r="R131" s="169">
        <f>Q131*H131</f>
        <v>2.1599999999999998E-2</v>
      </c>
      <c r="S131" s="169">
        <v>0</v>
      </c>
      <c r="T131" s="170">
        <f>S131*H131</f>
        <v>0</v>
      </c>
      <c r="AR131" s="24" t="s">
        <v>207</v>
      </c>
      <c r="AT131" s="24" t="s">
        <v>452</v>
      </c>
      <c r="AU131" s="24" t="s">
        <v>90</v>
      </c>
      <c r="AY131" s="24" t="s">
        <v>170</v>
      </c>
      <c r="BE131" s="171">
        <f>IF(N131="základní",J131,0)</f>
        <v>8010</v>
      </c>
      <c r="BF131" s="171">
        <f>IF(N131="snížená",J131,0)</f>
        <v>0</v>
      </c>
      <c r="BG131" s="171">
        <f>IF(N131="zákl. přenesená",J131,0)</f>
        <v>0</v>
      </c>
      <c r="BH131" s="171">
        <f>IF(N131="sníž. přenesená",J131,0)</f>
        <v>0</v>
      </c>
      <c r="BI131" s="171">
        <f>IF(N131="nulová",J131,0)</f>
        <v>0</v>
      </c>
      <c r="BJ131" s="24" t="s">
        <v>87</v>
      </c>
      <c r="BK131" s="171">
        <f>ROUND(I131*H131,2)</f>
        <v>8010</v>
      </c>
      <c r="BL131" s="24" t="s">
        <v>190</v>
      </c>
      <c r="BM131" s="24" t="s">
        <v>2089</v>
      </c>
    </row>
    <row r="132" spans="2:65" s="1" customFormat="1" ht="16.5" customHeight="1">
      <c r="B132" s="160"/>
      <c r="C132" s="161" t="s">
        <v>395</v>
      </c>
      <c r="D132" s="161" t="s">
        <v>173</v>
      </c>
      <c r="E132" s="162" t="s">
        <v>2090</v>
      </c>
      <c r="F132" s="163" t="s">
        <v>2091</v>
      </c>
      <c r="G132" s="164" t="s">
        <v>487</v>
      </c>
      <c r="H132" s="165">
        <v>9</v>
      </c>
      <c r="I132" s="166">
        <v>153</v>
      </c>
      <c r="J132" s="166">
        <f>ROUND(I132*H132,2)</f>
        <v>1377</v>
      </c>
      <c r="K132" s="163" t="s">
        <v>177</v>
      </c>
      <c r="L132" s="39"/>
      <c r="M132" s="167" t="s">
        <v>5</v>
      </c>
      <c r="N132" s="168" t="s">
        <v>50</v>
      </c>
      <c r="O132" s="169">
        <v>0.57399999999999995</v>
      </c>
      <c r="P132" s="169">
        <f>O132*H132</f>
        <v>5.1659999999999995</v>
      </c>
      <c r="Q132" s="169">
        <v>5.0000000000000002E-5</v>
      </c>
      <c r="R132" s="169">
        <f>Q132*H132</f>
        <v>4.5000000000000004E-4</v>
      </c>
      <c r="S132" s="169">
        <v>0</v>
      </c>
      <c r="T132" s="170">
        <f>S132*H132</f>
        <v>0</v>
      </c>
      <c r="AR132" s="24" t="s">
        <v>190</v>
      </c>
      <c r="AT132" s="24" t="s">
        <v>173</v>
      </c>
      <c r="AU132" s="24" t="s">
        <v>90</v>
      </c>
      <c r="AY132" s="24" t="s">
        <v>170</v>
      </c>
      <c r="BE132" s="171">
        <f>IF(N132="základní",J132,0)</f>
        <v>1377</v>
      </c>
      <c r="BF132" s="171">
        <f>IF(N132="snížená",J132,0)</f>
        <v>0</v>
      </c>
      <c r="BG132" s="171">
        <f>IF(N132="zákl. přenesená",J132,0)</f>
        <v>0</v>
      </c>
      <c r="BH132" s="171">
        <f>IF(N132="sníž. přenesená",J132,0)</f>
        <v>0</v>
      </c>
      <c r="BI132" s="171">
        <f>IF(N132="nulová",J132,0)</f>
        <v>0</v>
      </c>
      <c r="BJ132" s="24" t="s">
        <v>87</v>
      </c>
      <c r="BK132" s="171">
        <f>ROUND(I132*H132,2)</f>
        <v>1377</v>
      </c>
      <c r="BL132" s="24" t="s">
        <v>190</v>
      </c>
      <c r="BM132" s="24" t="s">
        <v>2092</v>
      </c>
    </row>
    <row r="133" spans="2:65" s="1" customFormat="1" ht="16.5" customHeight="1">
      <c r="B133" s="160"/>
      <c r="C133" s="193" t="s">
        <v>401</v>
      </c>
      <c r="D133" s="193" t="s">
        <v>452</v>
      </c>
      <c r="E133" s="194" t="s">
        <v>2093</v>
      </c>
      <c r="F133" s="195" t="s">
        <v>2094</v>
      </c>
      <c r="G133" s="196" t="s">
        <v>305</v>
      </c>
      <c r="H133" s="197">
        <v>0.72299999999999998</v>
      </c>
      <c r="I133" s="198">
        <v>1010</v>
      </c>
      <c r="J133" s="198">
        <f>ROUND(I133*H133,2)</f>
        <v>730.23</v>
      </c>
      <c r="K133" s="195" t="s">
        <v>177</v>
      </c>
      <c r="L133" s="199"/>
      <c r="M133" s="200" t="s">
        <v>5</v>
      </c>
      <c r="N133" s="201" t="s">
        <v>50</v>
      </c>
      <c r="O133" s="169">
        <v>0</v>
      </c>
      <c r="P133" s="169">
        <f>O133*H133</f>
        <v>0</v>
      </c>
      <c r="Q133" s="169">
        <v>0.65</v>
      </c>
      <c r="R133" s="169">
        <f>Q133*H133</f>
        <v>0.46994999999999998</v>
      </c>
      <c r="S133" s="169">
        <v>0</v>
      </c>
      <c r="T133" s="170">
        <f>S133*H133</f>
        <v>0</v>
      </c>
      <c r="AR133" s="24" t="s">
        <v>207</v>
      </c>
      <c r="AT133" s="24" t="s">
        <v>452</v>
      </c>
      <c r="AU133" s="24" t="s">
        <v>90</v>
      </c>
      <c r="AY133" s="24" t="s">
        <v>170</v>
      </c>
      <c r="BE133" s="171">
        <f>IF(N133="základní",J133,0)</f>
        <v>730.23</v>
      </c>
      <c r="BF133" s="171">
        <f>IF(N133="snížená",J133,0)</f>
        <v>0</v>
      </c>
      <c r="BG133" s="171">
        <f>IF(N133="zákl. přenesená",J133,0)</f>
        <v>0</v>
      </c>
      <c r="BH133" s="171">
        <f>IF(N133="sníž. přenesená",J133,0)</f>
        <v>0</v>
      </c>
      <c r="BI133" s="171">
        <f>IF(N133="nulová",J133,0)</f>
        <v>0</v>
      </c>
      <c r="BJ133" s="24" t="s">
        <v>87</v>
      </c>
      <c r="BK133" s="171">
        <f>ROUND(I133*H133,2)</f>
        <v>730.23</v>
      </c>
      <c r="BL133" s="24" t="s">
        <v>190</v>
      </c>
      <c r="BM133" s="24" t="s">
        <v>2095</v>
      </c>
    </row>
    <row r="134" spans="2:65" s="12" customFormat="1" ht="13.5">
      <c r="B134" s="172"/>
      <c r="D134" s="173" t="s">
        <v>180</v>
      </c>
      <c r="E134" s="174" t="s">
        <v>5</v>
      </c>
      <c r="F134" s="175" t="s">
        <v>2096</v>
      </c>
      <c r="H134" s="176">
        <v>0.68899999999999995</v>
      </c>
      <c r="L134" s="172"/>
      <c r="M134" s="177"/>
      <c r="N134" s="178"/>
      <c r="O134" s="178"/>
      <c r="P134" s="178"/>
      <c r="Q134" s="178"/>
      <c r="R134" s="178"/>
      <c r="S134" s="178"/>
      <c r="T134" s="179"/>
      <c r="AT134" s="174" t="s">
        <v>180</v>
      </c>
      <c r="AU134" s="174" t="s">
        <v>90</v>
      </c>
      <c r="AV134" s="12" t="s">
        <v>90</v>
      </c>
      <c r="AW134" s="12" t="s">
        <v>42</v>
      </c>
      <c r="AX134" s="12" t="s">
        <v>87</v>
      </c>
      <c r="AY134" s="174" t="s">
        <v>170</v>
      </c>
    </row>
    <row r="135" spans="2:65" s="12" customFormat="1" ht="13.5">
      <c r="B135" s="172"/>
      <c r="D135" s="173" t="s">
        <v>180</v>
      </c>
      <c r="F135" s="175" t="s">
        <v>2097</v>
      </c>
      <c r="H135" s="176">
        <v>0.72299999999999998</v>
      </c>
      <c r="L135" s="172"/>
      <c r="M135" s="177"/>
      <c r="N135" s="178"/>
      <c r="O135" s="178"/>
      <c r="P135" s="178"/>
      <c r="Q135" s="178"/>
      <c r="R135" s="178"/>
      <c r="S135" s="178"/>
      <c r="T135" s="179"/>
      <c r="AT135" s="174" t="s">
        <v>180</v>
      </c>
      <c r="AU135" s="174" t="s">
        <v>90</v>
      </c>
      <c r="AV135" s="12" t="s">
        <v>90</v>
      </c>
      <c r="AW135" s="12" t="s">
        <v>6</v>
      </c>
      <c r="AX135" s="12" t="s">
        <v>87</v>
      </c>
      <c r="AY135" s="174" t="s">
        <v>170</v>
      </c>
    </row>
    <row r="136" spans="2:65" s="1" customFormat="1" ht="16.5" customHeight="1">
      <c r="B136" s="160"/>
      <c r="C136" s="161" t="s">
        <v>406</v>
      </c>
      <c r="D136" s="161" t="s">
        <v>173</v>
      </c>
      <c r="E136" s="162" t="s">
        <v>2098</v>
      </c>
      <c r="F136" s="163" t="s">
        <v>2099</v>
      </c>
      <c r="G136" s="164" t="s">
        <v>487</v>
      </c>
      <c r="H136" s="165">
        <v>9</v>
      </c>
      <c r="I136" s="166">
        <v>63.5</v>
      </c>
      <c r="J136" s="166">
        <f>ROUND(I136*H136,2)</f>
        <v>571.5</v>
      </c>
      <c r="K136" s="163" t="s">
        <v>177</v>
      </c>
      <c r="L136" s="39"/>
      <c r="M136" s="167" t="s">
        <v>5</v>
      </c>
      <c r="N136" s="168" t="s">
        <v>50</v>
      </c>
      <c r="O136" s="169">
        <v>0.24199999999999999</v>
      </c>
      <c r="P136" s="169">
        <f>O136*H136</f>
        <v>2.1779999999999999</v>
      </c>
      <c r="Q136" s="169">
        <v>0</v>
      </c>
      <c r="R136" s="169">
        <f>Q136*H136</f>
        <v>0</v>
      </c>
      <c r="S136" s="169">
        <v>0</v>
      </c>
      <c r="T136" s="170">
        <f>S136*H136</f>
        <v>0</v>
      </c>
      <c r="AR136" s="24" t="s">
        <v>190</v>
      </c>
      <c r="AT136" s="24" t="s">
        <v>173</v>
      </c>
      <c r="AU136" s="24" t="s">
        <v>90</v>
      </c>
      <c r="AY136" s="24" t="s">
        <v>170</v>
      </c>
      <c r="BE136" s="171">
        <f>IF(N136="základní",J136,0)</f>
        <v>571.5</v>
      </c>
      <c r="BF136" s="171">
        <f>IF(N136="snížená",J136,0)</f>
        <v>0</v>
      </c>
      <c r="BG136" s="171">
        <f>IF(N136="zákl. přenesená",J136,0)</f>
        <v>0</v>
      </c>
      <c r="BH136" s="171">
        <f>IF(N136="sníž. přenesená",J136,0)</f>
        <v>0</v>
      </c>
      <c r="BI136" s="171">
        <f>IF(N136="nulová",J136,0)</f>
        <v>0</v>
      </c>
      <c r="BJ136" s="24" t="s">
        <v>87</v>
      </c>
      <c r="BK136" s="171">
        <f>ROUND(I136*H136,2)</f>
        <v>571.5</v>
      </c>
      <c r="BL136" s="24" t="s">
        <v>190</v>
      </c>
      <c r="BM136" s="24" t="s">
        <v>2100</v>
      </c>
    </row>
    <row r="137" spans="2:65" s="11" customFormat="1" ht="29.85" customHeight="1">
      <c r="B137" s="148"/>
      <c r="D137" s="149" t="s">
        <v>78</v>
      </c>
      <c r="E137" s="158" t="s">
        <v>90</v>
      </c>
      <c r="F137" s="158" t="s">
        <v>917</v>
      </c>
      <c r="J137" s="159">
        <f>BK137</f>
        <v>3995.65</v>
      </c>
      <c r="L137" s="148"/>
      <c r="M137" s="152"/>
      <c r="N137" s="153"/>
      <c r="O137" s="153"/>
      <c r="P137" s="154">
        <f>P138</f>
        <v>5.3445</v>
      </c>
      <c r="Q137" s="153"/>
      <c r="R137" s="154">
        <f>R138</f>
        <v>5.7662065</v>
      </c>
      <c r="S137" s="153"/>
      <c r="T137" s="155">
        <f>T138</f>
        <v>0</v>
      </c>
      <c r="AR137" s="149" t="s">
        <v>87</v>
      </c>
      <c r="AT137" s="156" t="s">
        <v>78</v>
      </c>
      <c r="AU137" s="156" t="s">
        <v>87</v>
      </c>
      <c r="AY137" s="149" t="s">
        <v>170</v>
      </c>
      <c r="BK137" s="157">
        <f>BK138</f>
        <v>3995.65</v>
      </c>
    </row>
    <row r="138" spans="2:65" s="1" customFormat="1" ht="38.25" customHeight="1">
      <c r="B138" s="160"/>
      <c r="C138" s="161" t="s">
        <v>410</v>
      </c>
      <c r="D138" s="161" t="s">
        <v>173</v>
      </c>
      <c r="E138" s="162" t="s">
        <v>918</v>
      </c>
      <c r="F138" s="163" t="s">
        <v>919</v>
      </c>
      <c r="G138" s="164" t="s">
        <v>282</v>
      </c>
      <c r="H138" s="165">
        <v>25.45</v>
      </c>
      <c r="I138" s="166">
        <v>157</v>
      </c>
      <c r="J138" s="166">
        <f>ROUND(I138*H138,2)</f>
        <v>3995.65</v>
      </c>
      <c r="K138" s="163" t="s">
        <v>177</v>
      </c>
      <c r="L138" s="39"/>
      <c r="M138" s="167" t="s">
        <v>5</v>
      </c>
      <c r="N138" s="168" t="s">
        <v>50</v>
      </c>
      <c r="O138" s="169">
        <v>0.21</v>
      </c>
      <c r="P138" s="169">
        <f>O138*H138</f>
        <v>5.3445</v>
      </c>
      <c r="Q138" s="169">
        <v>0.22656999999999999</v>
      </c>
      <c r="R138" s="169">
        <f>Q138*H138</f>
        <v>5.7662065</v>
      </c>
      <c r="S138" s="169">
        <v>0</v>
      </c>
      <c r="T138" s="170">
        <f>S138*H138</f>
        <v>0</v>
      </c>
      <c r="AR138" s="24" t="s">
        <v>190</v>
      </c>
      <c r="AT138" s="24" t="s">
        <v>173</v>
      </c>
      <c r="AU138" s="24" t="s">
        <v>90</v>
      </c>
      <c r="AY138" s="24" t="s">
        <v>170</v>
      </c>
      <c r="BE138" s="171">
        <f>IF(N138="základní",J138,0)</f>
        <v>3995.65</v>
      </c>
      <c r="BF138" s="171">
        <f>IF(N138="snížená",J138,0)</f>
        <v>0</v>
      </c>
      <c r="BG138" s="171">
        <f>IF(N138="zákl. přenesená",J138,0)</f>
        <v>0</v>
      </c>
      <c r="BH138" s="171">
        <f>IF(N138="sníž. přenesená",J138,0)</f>
        <v>0</v>
      </c>
      <c r="BI138" s="171">
        <f>IF(N138="nulová",J138,0)</f>
        <v>0</v>
      </c>
      <c r="BJ138" s="24" t="s">
        <v>87</v>
      </c>
      <c r="BK138" s="171">
        <f>ROUND(I138*H138,2)</f>
        <v>3995.65</v>
      </c>
      <c r="BL138" s="24" t="s">
        <v>190</v>
      </c>
      <c r="BM138" s="24" t="s">
        <v>2101</v>
      </c>
    </row>
    <row r="139" spans="2:65" s="11" customFormat="1" ht="29.85" customHeight="1">
      <c r="B139" s="148"/>
      <c r="D139" s="149" t="s">
        <v>78</v>
      </c>
      <c r="E139" s="158" t="s">
        <v>190</v>
      </c>
      <c r="F139" s="158" t="s">
        <v>478</v>
      </c>
      <c r="J139" s="159">
        <f>BK139</f>
        <v>145.08000000000001</v>
      </c>
      <c r="L139" s="148"/>
      <c r="M139" s="152"/>
      <c r="N139" s="153"/>
      <c r="O139" s="153"/>
      <c r="P139" s="154">
        <f>SUM(P140:P141)</f>
        <v>0.23705999999999999</v>
      </c>
      <c r="Q139" s="153"/>
      <c r="R139" s="154">
        <f>SUM(R140:R141)</f>
        <v>0.34033859999999999</v>
      </c>
      <c r="S139" s="153"/>
      <c r="T139" s="155">
        <f>SUM(T140:T141)</f>
        <v>0</v>
      </c>
      <c r="AR139" s="149" t="s">
        <v>87</v>
      </c>
      <c r="AT139" s="156" t="s">
        <v>78</v>
      </c>
      <c r="AU139" s="156" t="s">
        <v>87</v>
      </c>
      <c r="AY139" s="149" t="s">
        <v>170</v>
      </c>
      <c r="BK139" s="157">
        <f>SUM(BK140:BK141)</f>
        <v>145.08000000000001</v>
      </c>
    </row>
    <row r="140" spans="2:65" s="1" customFormat="1" ht="25.5" customHeight="1">
      <c r="B140" s="160"/>
      <c r="C140" s="161" t="s">
        <v>415</v>
      </c>
      <c r="D140" s="161" t="s">
        <v>173</v>
      </c>
      <c r="E140" s="162" t="s">
        <v>480</v>
      </c>
      <c r="F140" s="163" t="s">
        <v>481</v>
      </c>
      <c r="G140" s="164" t="s">
        <v>305</v>
      </c>
      <c r="H140" s="165">
        <v>0.18</v>
      </c>
      <c r="I140" s="166">
        <v>806</v>
      </c>
      <c r="J140" s="166">
        <f>ROUND(I140*H140,2)</f>
        <v>145.08000000000001</v>
      </c>
      <c r="K140" s="163" t="s">
        <v>177</v>
      </c>
      <c r="L140" s="39"/>
      <c r="M140" s="167" t="s">
        <v>5</v>
      </c>
      <c r="N140" s="168" t="s">
        <v>50</v>
      </c>
      <c r="O140" s="169">
        <v>1.3169999999999999</v>
      </c>
      <c r="P140" s="169">
        <f>O140*H140</f>
        <v>0.23705999999999999</v>
      </c>
      <c r="Q140" s="169">
        <v>1.8907700000000001</v>
      </c>
      <c r="R140" s="169">
        <f>Q140*H140</f>
        <v>0.34033859999999999</v>
      </c>
      <c r="S140" s="169">
        <v>0</v>
      </c>
      <c r="T140" s="170">
        <f>S140*H140</f>
        <v>0</v>
      </c>
      <c r="AR140" s="24" t="s">
        <v>190</v>
      </c>
      <c r="AT140" s="24" t="s">
        <v>173</v>
      </c>
      <c r="AU140" s="24" t="s">
        <v>90</v>
      </c>
      <c r="AY140" s="24" t="s">
        <v>170</v>
      </c>
      <c r="BE140" s="171">
        <f>IF(N140="základní",J140,0)</f>
        <v>145.08000000000001</v>
      </c>
      <c r="BF140" s="171">
        <f>IF(N140="snížená",J140,0)</f>
        <v>0</v>
      </c>
      <c r="BG140" s="171">
        <f>IF(N140="zákl. přenesená",J140,0)</f>
        <v>0</v>
      </c>
      <c r="BH140" s="171">
        <f>IF(N140="sníž. přenesená",J140,0)</f>
        <v>0</v>
      </c>
      <c r="BI140" s="171">
        <f>IF(N140="nulová",J140,0)</f>
        <v>0</v>
      </c>
      <c r="BJ140" s="24" t="s">
        <v>87</v>
      </c>
      <c r="BK140" s="171">
        <f>ROUND(I140*H140,2)</f>
        <v>145.08000000000001</v>
      </c>
      <c r="BL140" s="24" t="s">
        <v>190</v>
      </c>
      <c r="BM140" s="24" t="s">
        <v>2102</v>
      </c>
    </row>
    <row r="141" spans="2:65" s="12" customFormat="1" ht="13.5">
      <c r="B141" s="172"/>
      <c r="D141" s="173" t="s">
        <v>180</v>
      </c>
      <c r="E141" s="174" t="s">
        <v>5</v>
      </c>
      <c r="F141" s="175" t="s">
        <v>2103</v>
      </c>
      <c r="H141" s="176">
        <v>0.18</v>
      </c>
      <c r="L141" s="172"/>
      <c r="M141" s="177"/>
      <c r="N141" s="178"/>
      <c r="O141" s="178"/>
      <c r="P141" s="178"/>
      <c r="Q141" s="178"/>
      <c r="R141" s="178"/>
      <c r="S141" s="178"/>
      <c r="T141" s="179"/>
      <c r="AT141" s="174" t="s">
        <v>180</v>
      </c>
      <c r="AU141" s="174" t="s">
        <v>90</v>
      </c>
      <c r="AV141" s="12" t="s">
        <v>90</v>
      </c>
      <c r="AW141" s="12" t="s">
        <v>42</v>
      </c>
      <c r="AX141" s="12" t="s">
        <v>87</v>
      </c>
      <c r="AY141" s="174" t="s">
        <v>170</v>
      </c>
    </row>
    <row r="142" spans="2:65" s="11" customFormat="1" ht="29.85" customHeight="1">
      <c r="B142" s="148"/>
      <c r="D142" s="149" t="s">
        <v>78</v>
      </c>
      <c r="E142" s="158" t="s">
        <v>169</v>
      </c>
      <c r="F142" s="158" t="s">
        <v>519</v>
      </c>
      <c r="J142" s="159">
        <f>BK142</f>
        <v>133071.39000000001</v>
      </c>
      <c r="L142" s="148"/>
      <c r="M142" s="152"/>
      <c r="N142" s="153"/>
      <c r="O142" s="153"/>
      <c r="P142" s="154">
        <f>SUM(P143:P155)</f>
        <v>39.177390000000003</v>
      </c>
      <c r="Q142" s="153"/>
      <c r="R142" s="154">
        <f>SUM(R143:R155)</f>
        <v>111.25562000000001</v>
      </c>
      <c r="S142" s="153"/>
      <c r="T142" s="155">
        <f>SUM(T143:T155)</f>
        <v>0</v>
      </c>
      <c r="AR142" s="149" t="s">
        <v>87</v>
      </c>
      <c r="AT142" s="156" t="s">
        <v>78</v>
      </c>
      <c r="AU142" s="156" t="s">
        <v>87</v>
      </c>
      <c r="AY142" s="149" t="s">
        <v>170</v>
      </c>
      <c r="BK142" s="157">
        <f>SUM(BK143:BK155)</f>
        <v>133071.39000000001</v>
      </c>
    </row>
    <row r="143" spans="2:65" s="1" customFormat="1" ht="25.5" customHeight="1">
      <c r="B143" s="160"/>
      <c r="C143" s="161" t="s">
        <v>419</v>
      </c>
      <c r="D143" s="161" t="s">
        <v>173</v>
      </c>
      <c r="E143" s="162" t="s">
        <v>2104</v>
      </c>
      <c r="F143" s="163" t="s">
        <v>2105</v>
      </c>
      <c r="G143" s="164" t="s">
        <v>257</v>
      </c>
      <c r="H143" s="165">
        <v>38.299999999999997</v>
      </c>
      <c r="I143" s="166">
        <v>108</v>
      </c>
      <c r="J143" s="166">
        <f>ROUND(I143*H143,2)</f>
        <v>4136.3999999999996</v>
      </c>
      <c r="K143" s="163" t="s">
        <v>177</v>
      </c>
      <c r="L143" s="39"/>
      <c r="M143" s="167" t="s">
        <v>5</v>
      </c>
      <c r="N143" s="168" t="s">
        <v>50</v>
      </c>
      <c r="O143" s="169">
        <v>2.5999999999999999E-2</v>
      </c>
      <c r="P143" s="169">
        <f>O143*H143</f>
        <v>0.99579999999999991</v>
      </c>
      <c r="Q143" s="169">
        <v>0.27994000000000002</v>
      </c>
      <c r="R143" s="169">
        <f>Q143*H143</f>
        <v>10.721702000000001</v>
      </c>
      <c r="S143" s="169">
        <v>0</v>
      </c>
      <c r="T143" s="170">
        <f>S143*H143</f>
        <v>0</v>
      </c>
      <c r="AR143" s="24" t="s">
        <v>190</v>
      </c>
      <c r="AT143" s="24" t="s">
        <v>173</v>
      </c>
      <c r="AU143" s="24" t="s">
        <v>90</v>
      </c>
      <c r="AY143" s="24" t="s">
        <v>170</v>
      </c>
      <c r="BE143" s="171">
        <f>IF(N143="základní",J143,0)</f>
        <v>4136.3999999999996</v>
      </c>
      <c r="BF143" s="171">
        <f>IF(N143="snížená",J143,0)</f>
        <v>0</v>
      </c>
      <c r="BG143" s="171">
        <f>IF(N143="zákl. přenesená",J143,0)</f>
        <v>0</v>
      </c>
      <c r="BH143" s="171">
        <f>IF(N143="sníž. přenesená",J143,0)</f>
        <v>0</v>
      </c>
      <c r="BI143" s="171">
        <f>IF(N143="nulová",J143,0)</f>
        <v>0</v>
      </c>
      <c r="BJ143" s="24" t="s">
        <v>87</v>
      </c>
      <c r="BK143" s="171">
        <f>ROUND(I143*H143,2)</f>
        <v>4136.3999999999996</v>
      </c>
      <c r="BL143" s="24" t="s">
        <v>190</v>
      </c>
      <c r="BM143" s="24" t="s">
        <v>2106</v>
      </c>
    </row>
    <row r="144" spans="2:65" s="1" customFormat="1" ht="25.5" customHeight="1">
      <c r="B144" s="160"/>
      <c r="C144" s="161" t="s">
        <v>425</v>
      </c>
      <c r="D144" s="161" t="s">
        <v>173</v>
      </c>
      <c r="E144" s="162" t="s">
        <v>521</v>
      </c>
      <c r="F144" s="163" t="s">
        <v>522</v>
      </c>
      <c r="G144" s="164" t="s">
        <v>257</v>
      </c>
      <c r="H144" s="165">
        <v>128.81</v>
      </c>
      <c r="I144" s="166">
        <v>141</v>
      </c>
      <c r="J144" s="166">
        <f>ROUND(I144*H144,2)</f>
        <v>18162.21</v>
      </c>
      <c r="K144" s="163" t="s">
        <v>177</v>
      </c>
      <c r="L144" s="39"/>
      <c r="M144" s="167" t="s">
        <v>5</v>
      </c>
      <c r="N144" s="168" t="s">
        <v>50</v>
      </c>
      <c r="O144" s="169">
        <v>2.9000000000000001E-2</v>
      </c>
      <c r="P144" s="169">
        <f>O144*H144</f>
        <v>3.7354900000000004</v>
      </c>
      <c r="Q144" s="169">
        <v>0.378</v>
      </c>
      <c r="R144" s="169">
        <f>Q144*H144</f>
        <v>48.690179999999998</v>
      </c>
      <c r="S144" s="169">
        <v>0</v>
      </c>
      <c r="T144" s="170">
        <f>S144*H144</f>
        <v>0</v>
      </c>
      <c r="AR144" s="24" t="s">
        <v>190</v>
      </c>
      <c r="AT144" s="24" t="s">
        <v>173</v>
      </c>
      <c r="AU144" s="24" t="s">
        <v>90</v>
      </c>
      <c r="AY144" s="24" t="s">
        <v>170</v>
      </c>
      <c r="BE144" s="171">
        <f>IF(N144="základní",J144,0)</f>
        <v>18162.21</v>
      </c>
      <c r="BF144" s="171">
        <f>IF(N144="snížená",J144,0)</f>
        <v>0</v>
      </c>
      <c r="BG144" s="171">
        <f>IF(N144="zákl. přenesená",J144,0)</f>
        <v>0</v>
      </c>
      <c r="BH144" s="171">
        <f>IF(N144="sníž. přenesená",J144,0)</f>
        <v>0</v>
      </c>
      <c r="BI144" s="171">
        <f>IF(N144="nulová",J144,0)</f>
        <v>0</v>
      </c>
      <c r="BJ144" s="24" t="s">
        <v>87</v>
      </c>
      <c r="BK144" s="171">
        <f>ROUND(I144*H144,2)</f>
        <v>18162.21</v>
      </c>
      <c r="BL144" s="24" t="s">
        <v>190</v>
      </c>
      <c r="BM144" s="24" t="s">
        <v>2107</v>
      </c>
    </row>
    <row r="145" spans="2:65" s="12" customFormat="1" ht="13.5">
      <c r="B145" s="172"/>
      <c r="D145" s="173" t="s">
        <v>180</v>
      </c>
      <c r="E145" s="174" t="s">
        <v>5</v>
      </c>
      <c r="F145" s="175" t="s">
        <v>2108</v>
      </c>
      <c r="H145" s="176">
        <v>128.81</v>
      </c>
      <c r="L145" s="172"/>
      <c r="M145" s="177"/>
      <c r="N145" s="178"/>
      <c r="O145" s="178"/>
      <c r="P145" s="178"/>
      <c r="Q145" s="178"/>
      <c r="R145" s="178"/>
      <c r="S145" s="178"/>
      <c r="T145" s="179"/>
      <c r="AT145" s="174" t="s">
        <v>180</v>
      </c>
      <c r="AU145" s="174" t="s">
        <v>90</v>
      </c>
      <c r="AV145" s="12" t="s">
        <v>90</v>
      </c>
      <c r="AW145" s="12" t="s">
        <v>42</v>
      </c>
      <c r="AX145" s="12" t="s">
        <v>87</v>
      </c>
      <c r="AY145" s="174" t="s">
        <v>170</v>
      </c>
    </row>
    <row r="146" spans="2:65" s="1" customFormat="1" ht="25.5" customHeight="1">
      <c r="B146" s="160"/>
      <c r="C146" s="161" t="s">
        <v>445</v>
      </c>
      <c r="D146" s="161" t="s">
        <v>173</v>
      </c>
      <c r="E146" s="162" t="s">
        <v>529</v>
      </c>
      <c r="F146" s="163" t="s">
        <v>530</v>
      </c>
      <c r="G146" s="164" t="s">
        <v>257</v>
      </c>
      <c r="H146" s="165">
        <v>117.1</v>
      </c>
      <c r="I146" s="166">
        <v>226</v>
      </c>
      <c r="J146" s="166">
        <f>ROUND(I146*H146,2)</f>
        <v>26464.6</v>
      </c>
      <c r="K146" s="163" t="s">
        <v>177</v>
      </c>
      <c r="L146" s="39"/>
      <c r="M146" s="167" t="s">
        <v>5</v>
      </c>
      <c r="N146" s="168" t="s">
        <v>50</v>
      </c>
      <c r="O146" s="169">
        <v>2.8000000000000001E-2</v>
      </c>
      <c r="P146" s="169">
        <f>O146*H146</f>
        <v>3.2787999999999999</v>
      </c>
      <c r="Q146" s="169">
        <v>0.37190000000000001</v>
      </c>
      <c r="R146" s="169">
        <f>Q146*H146</f>
        <v>43.549489999999999</v>
      </c>
      <c r="S146" s="169">
        <v>0</v>
      </c>
      <c r="T146" s="170">
        <f>S146*H146</f>
        <v>0</v>
      </c>
      <c r="AR146" s="24" t="s">
        <v>190</v>
      </c>
      <c r="AT146" s="24" t="s">
        <v>173</v>
      </c>
      <c r="AU146" s="24" t="s">
        <v>90</v>
      </c>
      <c r="AY146" s="24" t="s">
        <v>170</v>
      </c>
      <c r="BE146" s="171">
        <f>IF(N146="základní",J146,0)</f>
        <v>26464.6</v>
      </c>
      <c r="BF146" s="171">
        <f>IF(N146="snížená",J146,0)</f>
        <v>0</v>
      </c>
      <c r="BG146" s="171">
        <f>IF(N146="zákl. přenesená",J146,0)</f>
        <v>0</v>
      </c>
      <c r="BH146" s="171">
        <f>IF(N146="sníž. přenesená",J146,0)</f>
        <v>0</v>
      </c>
      <c r="BI146" s="171">
        <f>IF(N146="nulová",J146,0)</f>
        <v>0</v>
      </c>
      <c r="BJ146" s="24" t="s">
        <v>87</v>
      </c>
      <c r="BK146" s="171">
        <f>ROUND(I146*H146,2)</f>
        <v>26464.6</v>
      </c>
      <c r="BL146" s="24" t="s">
        <v>190</v>
      </c>
      <c r="BM146" s="24" t="s">
        <v>2109</v>
      </c>
    </row>
    <row r="147" spans="2:65" s="1" customFormat="1" ht="38.25" customHeight="1">
      <c r="B147" s="160"/>
      <c r="C147" s="161" t="s">
        <v>451</v>
      </c>
      <c r="D147" s="161" t="s">
        <v>173</v>
      </c>
      <c r="E147" s="162" t="s">
        <v>2110</v>
      </c>
      <c r="F147" s="163" t="s">
        <v>2111</v>
      </c>
      <c r="G147" s="164" t="s">
        <v>257</v>
      </c>
      <c r="H147" s="165">
        <v>117.1</v>
      </c>
      <c r="I147" s="166">
        <v>323</v>
      </c>
      <c r="J147" s="166">
        <f>ROUND(I147*H147,2)</f>
        <v>37823.300000000003</v>
      </c>
      <c r="K147" s="163" t="s">
        <v>5</v>
      </c>
      <c r="L147" s="39"/>
      <c r="M147" s="167" t="s">
        <v>5</v>
      </c>
      <c r="N147" s="168" t="s">
        <v>50</v>
      </c>
      <c r="O147" s="169">
        <v>6.4000000000000001E-2</v>
      </c>
      <c r="P147" s="169">
        <f>O147*H147</f>
        <v>7.4943999999999997</v>
      </c>
      <c r="Q147" s="169">
        <v>0</v>
      </c>
      <c r="R147" s="169">
        <f>Q147*H147</f>
        <v>0</v>
      </c>
      <c r="S147" s="169">
        <v>0</v>
      </c>
      <c r="T147" s="170">
        <f>S147*H147</f>
        <v>0</v>
      </c>
      <c r="AR147" s="24" t="s">
        <v>190</v>
      </c>
      <c r="AT147" s="24" t="s">
        <v>173</v>
      </c>
      <c r="AU147" s="24" t="s">
        <v>90</v>
      </c>
      <c r="AY147" s="24" t="s">
        <v>170</v>
      </c>
      <c r="BE147" s="171">
        <f>IF(N147="základní",J147,0)</f>
        <v>37823.300000000003</v>
      </c>
      <c r="BF147" s="171">
        <f>IF(N147="snížená",J147,0)</f>
        <v>0</v>
      </c>
      <c r="BG147" s="171">
        <f>IF(N147="zákl. přenesená",J147,0)</f>
        <v>0</v>
      </c>
      <c r="BH147" s="171">
        <f>IF(N147="sníž. přenesená",J147,0)</f>
        <v>0</v>
      </c>
      <c r="BI147" s="171">
        <f>IF(N147="nulová",J147,0)</f>
        <v>0</v>
      </c>
      <c r="BJ147" s="24" t="s">
        <v>87</v>
      </c>
      <c r="BK147" s="171">
        <f>ROUND(I147*H147,2)</f>
        <v>37823.300000000003</v>
      </c>
      <c r="BL147" s="24" t="s">
        <v>190</v>
      </c>
      <c r="BM147" s="24" t="s">
        <v>2112</v>
      </c>
    </row>
    <row r="148" spans="2:65" s="1" customFormat="1" ht="25.5" customHeight="1">
      <c r="B148" s="160"/>
      <c r="C148" s="161" t="s">
        <v>457</v>
      </c>
      <c r="D148" s="161" t="s">
        <v>173</v>
      </c>
      <c r="E148" s="162" t="s">
        <v>2113</v>
      </c>
      <c r="F148" s="163" t="s">
        <v>2114</v>
      </c>
      <c r="G148" s="164" t="s">
        <v>257</v>
      </c>
      <c r="H148" s="165">
        <v>117.1</v>
      </c>
      <c r="I148" s="166">
        <v>11.7</v>
      </c>
      <c r="J148" s="166">
        <f>ROUND(I148*H148,2)</f>
        <v>1370.07</v>
      </c>
      <c r="K148" s="163" t="s">
        <v>177</v>
      </c>
      <c r="L148" s="39"/>
      <c r="M148" s="167" t="s">
        <v>5</v>
      </c>
      <c r="N148" s="168" t="s">
        <v>50</v>
      </c>
      <c r="O148" s="169">
        <v>4.0000000000000001E-3</v>
      </c>
      <c r="P148" s="169">
        <f>O148*H148</f>
        <v>0.46839999999999998</v>
      </c>
      <c r="Q148" s="169">
        <v>0</v>
      </c>
      <c r="R148" s="169">
        <f>Q148*H148</f>
        <v>0</v>
      </c>
      <c r="S148" s="169">
        <v>0</v>
      </c>
      <c r="T148" s="170">
        <f>S148*H148</f>
        <v>0</v>
      </c>
      <c r="AR148" s="24" t="s">
        <v>190</v>
      </c>
      <c r="AT148" s="24" t="s">
        <v>173</v>
      </c>
      <c r="AU148" s="24" t="s">
        <v>90</v>
      </c>
      <c r="AY148" s="24" t="s">
        <v>170</v>
      </c>
      <c r="BE148" s="171">
        <f>IF(N148="základní",J148,0)</f>
        <v>1370.07</v>
      </c>
      <c r="BF148" s="171">
        <f>IF(N148="snížená",J148,0)</f>
        <v>0</v>
      </c>
      <c r="BG148" s="171">
        <f>IF(N148="zákl. přenesená",J148,0)</f>
        <v>0</v>
      </c>
      <c r="BH148" s="171">
        <f>IF(N148="sníž. přenesená",J148,0)</f>
        <v>0</v>
      </c>
      <c r="BI148" s="171">
        <f>IF(N148="nulová",J148,0)</f>
        <v>0</v>
      </c>
      <c r="BJ148" s="24" t="s">
        <v>87</v>
      </c>
      <c r="BK148" s="171">
        <f>ROUND(I148*H148,2)</f>
        <v>1370.07</v>
      </c>
      <c r="BL148" s="24" t="s">
        <v>190</v>
      </c>
      <c r="BM148" s="24" t="s">
        <v>2115</v>
      </c>
    </row>
    <row r="149" spans="2:65" s="1" customFormat="1" ht="25.5" customHeight="1">
      <c r="B149" s="160"/>
      <c r="C149" s="161" t="s">
        <v>462</v>
      </c>
      <c r="D149" s="161" t="s">
        <v>173</v>
      </c>
      <c r="E149" s="162" t="s">
        <v>2116</v>
      </c>
      <c r="F149" s="163" t="s">
        <v>2117</v>
      </c>
      <c r="G149" s="164" t="s">
        <v>257</v>
      </c>
      <c r="H149" s="165">
        <v>117.1</v>
      </c>
      <c r="I149" s="166">
        <v>4.37</v>
      </c>
      <c r="J149" s="166">
        <f>ROUND(I149*H149,2)</f>
        <v>511.73</v>
      </c>
      <c r="K149" s="163" t="s">
        <v>177</v>
      </c>
      <c r="L149" s="39"/>
      <c r="M149" s="167" t="s">
        <v>5</v>
      </c>
      <c r="N149" s="168" t="s">
        <v>50</v>
      </c>
      <c r="O149" s="169">
        <v>2E-3</v>
      </c>
      <c r="P149" s="169">
        <f>O149*H149</f>
        <v>0.23419999999999999</v>
      </c>
      <c r="Q149" s="169">
        <v>0</v>
      </c>
      <c r="R149" s="169">
        <f>Q149*H149</f>
        <v>0</v>
      </c>
      <c r="S149" s="169">
        <v>0</v>
      </c>
      <c r="T149" s="170">
        <f>S149*H149</f>
        <v>0</v>
      </c>
      <c r="AR149" s="24" t="s">
        <v>190</v>
      </c>
      <c r="AT149" s="24" t="s">
        <v>173</v>
      </c>
      <c r="AU149" s="24" t="s">
        <v>90</v>
      </c>
      <c r="AY149" s="24" t="s">
        <v>170</v>
      </c>
      <c r="BE149" s="171">
        <f>IF(N149="základní",J149,0)</f>
        <v>511.73</v>
      </c>
      <c r="BF149" s="171">
        <f>IF(N149="snížená",J149,0)</f>
        <v>0</v>
      </c>
      <c r="BG149" s="171">
        <f>IF(N149="zákl. přenesená",J149,0)</f>
        <v>0</v>
      </c>
      <c r="BH149" s="171">
        <f>IF(N149="sníž. přenesená",J149,0)</f>
        <v>0</v>
      </c>
      <c r="BI149" s="171">
        <f>IF(N149="nulová",J149,0)</f>
        <v>0</v>
      </c>
      <c r="BJ149" s="24" t="s">
        <v>87</v>
      </c>
      <c r="BK149" s="171">
        <f>ROUND(I149*H149,2)</f>
        <v>511.73</v>
      </c>
      <c r="BL149" s="24" t="s">
        <v>190</v>
      </c>
      <c r="BM149" s="24" t="s">
        <v>2118</v>
      </c>
    </row>
    <row r="150" spans="2:65" s="12" customFormat="1" ht="13.5">
      <c r="B150" s="172"/>
      <c r="D150" s="173" t="s">
        <v>180</v>
      </c>
      <c r="E150" s="174" t="s">
        <v>5</v>
      </c>
      <c r="F150" s="175" t="s">
        <v>2119</v>
      </c>
      <c r="H150" s="176">
        <v>117.1</v>
      </c>
      <c r="L150" s="172"/>
      <c r="M150" s="177"/>
      <c r="N150" s="178"/>
      <c r="O150" s="178"/>
      <c r="P150" s="178"/>
      <c r="Q150" s="178"/>
      <c r="R150" s="178"/>
      <c r="S150" s="178"/>
      <c r="T150" s="179"/>
      <c r="AT150" s="174" t="s">
        <v>180</v>
      </c>
      <c r="AU150" s="174" t="s">
        <v>90</v>
      </c>
      <c r="AV150" s="12" t="s">
        <v>90</v>
      </c>
      <c r="AW150" s="12" t="s">
        <v>42</v>
      </c>
      <c r="AX150" s="12" t="s">
        <v>87</v>
      </c>
      <c r="AY150" s="174" t="s">
        <v>170</v>
      </c>
    </row>
    <row r="151" spans="2:65" s="1" customFormat="1" ht="38.25" customHeight="1">
      <c r="B151" s="160"/>
      <c r="C151" s="161" t="s">
        <v>466</v>
      </c>
      <c r="D151" s="161" t="s">
        <v>173</v>
      </c>
      <c r="E151" s="162" t="s">
        <v>2120</v>
      </c>
      <c r="F151" s="163" t="s">
        <v>2121</v>
      </c>
      <c r="G151" s="164" t="s">
        <v>257</v>
      </c>
      <c r="H151" s="165">
        <v>117.1</v>
      </c>
      <c r="I151" s="166">
        <v>234</v>
      </c>
      <c r="J151" s="166">
        <f>ROUND(I151*H151,2)</f>
        <v>27401.4</v>
      </c>
      <c r="K151" s="163" t="s">
        <v>177</v>
      </c>
      <c r="L151" s="39"/>
      <c r="M151" s="167" t="s">
        <v>5</v>
      </c>
      <c r="N151" s="168" t="s">
        <v>50</v>
      </c>
      <c r="O151" s="169">
        <v>1.2999999999999999E-2</v>
      </c>
      <c r="P151" s="169">
        <f>O151*H151</f>
        <v>1.5222999999999998</v>
      </c>
      <c r="Q151" s="169">
        <v>0</v>
      </c>
      <c r="R151" s="169">
        <f>Q151*H151</f>
        <v>0</v>
      </c>
      <c r="S151" s="169">
        <v>0</v>
      </c>
      <c r="T151" s="170">
        <f>S151*H151</f>
        <v>0</v>
      </c>
      <c r="AR151" s="24" t="s">
        <v>190</v>
      </c>
      <c r="AT151" s="24" t="s">
        <v>173</v>
      </c>
      <c r="AU151" s="24" t="s">
        <v>90</v>
      </c>
      <c r="AY151" s="24" t="s">
        <v>170</v>
      </c>
      <c r="BE151" s="171">
        <f>IF(N151="základní",J151,0)</f>
        <v>27401.4</v>
      </c>
      <c r="BF151" s="171">
        <f>IF(N151="snížená",J151,0)</f>
        <v>0</v>
      </c>
      <c r="BG151" s="171">
        <f>IF(N151="zákl. přenesená",J151,0)</f>
        <v>0</v>
      </c>
      <c r="BH151" s="171">
        <f>IF(N151="sníž. přenesená",J151,0)</f>
        <v>0</v>
      </c>
      <c r="BI151" s="171">
        <f>IF(N151="nulová",J151,0)</f>
        <v>0</v>
      </c>
      <c r="BJ151" s="24" t="s">
        <v>87</v>
      </c>
      <c r="BK151" s="171">
        <f>ROUND(I151*H151,2)</f>
        <v>27401.4</v>
      </c>
      <c r="BL151" s="24" t="s">
        <v>190</v>
      </c>
      <c r="BM151" s="24" t="s">
        <v>2122</v>
      </c>
    </row>
    <row r="152" spans="2:65" s="1" customFormat="1" ht="51" customHeight="1">
      <c r="B152" s="160"/>
      <c r="C152" s="161" t="s">
        <v>473</v>
      </c>
      <c r="D152" s="161" t="s">
        <v>173</v>
      </c>
      <c r="E152" s="162" t="s">
        <v>2123</v>
      </c>
      <c r="F152" s="163" t="s">
        <v>2124</v>
      </c>
      <c r="G152" s="164" t="s">
        <v>257</v>
      </c>
      <c r="H152" s="165">
        <v>38.299999999999997</v>
      </c>
      <c r="I152" s="166">
        <v>234</v>
      </c>
      <c r="J152" s="166">
        <f>ROUND(I152*H152,2)</f>
        <v>8962.2000000000007</v>
      </c>
      <c r="K152" s="163" t="s">
        <v>177</v>
      </c>
      <c r="L152" s="39"/>
      <c r="M152" s="167" t="s">
        <v>5</v>
      </c>
      <c r="N152" s="168" t="s">
        <v>50</v>
      </c>
      <c r="O152" s="169">
        <v>0.56000000000000005</v>
      </c>
      <c r="P152" s="169">
        <f>O152*H152</f>
        <v>21.448</v>
      </c>
      <c r="Q152" s="169">
        <v>8.4250000000000005E-2</v>
      </c>
      <c r="R152" s="169">
        <f>Q152*H152</f>
        <v>3.2267749999999999</v>
      </c>
      <c r="S152" s="169">
        <v>0</v>
      </c>
      <c r="T152" s="170">
        <f>S152*H152</f>
        <v>0</v>
      </c>
      <c r="AR152" s="24" t="s">
        <v>190</v>
      </c>
      <c r="AT152" s="24" t="s">
        <v>173</v>
      </c>
      <c r="AU152" s="24" t="s">
        <v>90</v>
      </c>
      <c r="AY152" s="24" t="s">
        <v>170</v>
      </c>
      <c r="BE152" s="171">
        <f>IF(N152="základní",J152,0)</f>
        <v>8962.2000000000007</v>
      </c>
      <c r="BF152" s="171">
        <f>IF(N152="snížená",J152,0)</f>
        <v>0</v>
      </c>
      <c r="BG152" s="171">
        <f>IF(N152="zákl. přenesená",J152,0)</f>
        <v>0</v>
      </c>
      <c r="BH152" s="171">
        <f>IF(N152="sníž. přenesená",J152,0)</f>
        <v>0</v>
      </c>
      <c r="BI152" s="171">
        <f>IF(N152="nulová",J152,0)</f>
        <v>0</v>
      </c>
      <c r="BJ152" s="24" t="s">
        <v>87</v>
      </c>
      <c r="BK152" s="171">
        <f>ROUND(I152*H152,2)</f>
        <v>8962.2000000000007</v>
      </c>
      <c r="BL152" s="24" t="s">
        <v>190</v>
      </c>
      <c r="BM152" s="24" t="s">
        <v>2125</v>
      </c>
    </row>
    <row r="153" spans="2:65" s="12" customFormat="1" ht="13.5">
      <c r="B153" s="172"/>
      <c r="D153" s="173" t="s">
        <v>180</v>
      </c>
      <c r="E153" s="174" t="s">
        <v>5</v>
      </c>
      <c r="F153" s="175" t="s">
        <v>2126</v>
      </c>
      <c r="H153" s="176">
        <v>38.299999999999997</v>
      </c>
      <c r="L153" s="172"/>
      <c r="M153" s="177"/>
      <c r="N153" s="178"/>
      <c r="O153" s="178"/>
      <c r="P153" s="178"/>
      <c r="Q153" s="178"/>
      <c r="R153" s="178"/>
      <c r="S153" s="178"/>
      <c r="T153" s="179"/>
      <c r="AT153" s="174" t="s">
        <v>180</v>
      </c>
      <c r="AU153" s="174" t="s">
        <v>90</v>
      </c>
      <c r="AV153" s="12" t="s">
        <v>90</v>
      </c>
      <c r="AW153" s="12" t="s">
        <v>42</v>
      </c>
      <c r="AX153" s="12" t="s">
        <v>87</v>
      </c>
      <c r="AY153" s="174" t="s">
        <v>170</v>
      </c>
    </row>
    <row r="154" spans="2:65" s="1" customFormat="1" ht="16.5" customHeight="1">
      <c r="B154" s="160"/>
      <c r="C154" s="193" t="s">
        <v>479</v>
      </c>
      <c r="D154" s="193" t="s">
        <v>452</v>
      </c>
      <c r="E154" s="194" t="s">
        <v>2127</v>
      </c>
      <c r="F154" s="195" t="s">
        <v>2128</v>
      </c>
      <c r="G154" s="196" t="s">
        <v>257</v>
      </c>
      <c r="H154" s="197">
        <v>38.683</v>
      </c>
      <c r="I154" s="198">
        <v>213</v>
      </c>
      <c r="J154" s="198">
        <f>ROUND(I154*H154,2)</f>
        <v>8239.48</v>
      </c>
      <c r="K154" s="195" t="s">
        <v>177</v>
      </c>
      <c r="L154" s="199"/>
      <c r="M154" s="200" t="s">
        <v>5</v>
      </c>
      <c r="N154" s="201" t="s">
        <v>50</v>
      </c>
      <c r="O154" s="169">
        <v>0</v>
      </c>
      <c r="P154" s="169">
        <f>O154*H154</f>
        <v>0</v>
      </c>
      <c r="Q154" s="169">
        <v>0.13100000000000001</v>
      </c>
      <c r="R154" s="169">
        <f>Q154*H154</f>
        <v>5.0674730000000006</v>
      </c>
      <c r="S154" s="169">
        <v>0</v>
      </c>
      <c r="T154" s="170">
        <f>S154*H154</f>
        <v>0</v>
      </c>
      <c r="AR154" s="24" t="s">
        <v>207</v>
      </c>
      <c r="AT154" s="24" t="s">
        <v>452</v>
      </c>
      <c r="AU154" s="24" t="s">
        <v>90</v>
      </c>
      <c r="AY154" s="24" t="s">
        <v>170</v>
      </c>
      <c r="BE154" s="171">
        <f>IF(N154="základní",J154,0)</f>
        <v>8239.48</v>
      </c>
      <c r="BF154" s="171">
        <f>IF(N154="snížená",J154,0)</f>
        <v>0</v>
      </c>
      <c r="BG154" s="171">
        <f>IF(N154="zákl. přenesená",J154,0)</f>
        <v>0</v>
      </c>
      <c r="BH154" s="171">
        <f>IF(N154="sníž. přenesená",J154,0)</f>
        <v>0</v>
      </c>
      <c r="BI154" s="171">
        <f>IF(N154="nulová",J154,0)</f>
        <v>0</v>
      </c>
      <c r="BJ154" s="24" t="s">
        <v>87</v>
      </c>
      <c r="BK154" s="171">
        <f>ROUND(I154*H154,2)</f>
        <v>8239.48</v>
      </c>
      <c r="BL154" s="24" t="s">
        <v>190</v>
      </c>
      <c r="BM154" s="24" t="s">
        <v>2129</v>
      </c>
    </row>
    <row r="155" spans="2:65" s="12" customFormat="1" ht="13.5">
      <c r="B155" s="172"/>
      <c r="D155" s="173" t="s">
        <v>180</v>
      </c>
      <c r="F155" s="175" t="s">
        <v>2130</v>
      </c>
      <c r="H155" s="176">
        <v>38.683</v>
      </c>
      <c r="L155" s="172"/>
      <c r="M155" s="177"/>
      <c r="N155" s="178"/>
      <c r="O155" s="178"/>
      <c r="P155" s="178"/>
      <c r="Q155" s="178"/>
      <c r="R155" s="178"/>
      <c r="S155" s="178"/>
      <c r="T155" s="179"/>
      <c r="AT155" s="174" t="s">
        <v>180</v>
      </c>
      <c r="AU155" s="174" t="s">
        <v>90</v>
      </c>
      <c r="AV155" s="12" t="s">
        <v>90</v>
      </c>
      <c r="AW155" s="12" t="s">
        <v>6</v>
      </c>
      <c r="AX155" s="12" t="s">
        <v>87</v>
      </c>
      <c r="AY155" s="174" t="s">
        <v>170</v>
      </c>
    </row>
    <row r="156" spans="2:65" s="11" customFormat="1" ht="29.85" customHeight="1">
      <c r="B156" s="148"/>
      <c r="D156" s="149" t="s">
        <v>78</v>
      </c>
      <c r="E156" s="158" t="s">
        <v>207</v>
      </c>
      <c r="F156" s="158" t="s">
        <v>557</v>
      </c>
      <c r="J156" s="159">
        <f>BK156</f>
        <v>14513.429999999997</v>
      </c>
      <c r="L156" s="148"/>
      <c r="M156" s="152"/>
      <c r="N156" s="153"/>
      <c r="O156" s="153"/>
      <c r="P156" s="154">
        <f>SUM(P157:P184)</f>
        <v>10.9636</v>
      </c>
      <c r="Q156" s="153"/>
      <c r="R156" s="154">
        <f>SUM(R157:R184)</f>
        <v>1.4020657000000001</v>
      </c>
      <c r="S156" s="153"/>
      <c r="T156" s="155">
        <f>SUM(T157:T184)</f>
        <v>0</v>
      </c>
      <c r="AR156" s="149" t="s">
        <v>87</v>
      </c>
      <c r="AT156" s="156" t="s">
        <v>78</v>
      </c>
      <c r="AU156" s="156" t="s">
        <v>87</v>
      </c>
      <c r="AY156" s="149" t="s">
        <v>170</v>
      </c>
      <c r="BK156" s="157">
        <f>SUM(BK157:BK184)</f>
        <v>14513.429999999997</v>
      </c>
    </row>
    <row r="157" spans="2:65" s="1" customFormat="1" ht="25.5" customHeight="1">
      <c r="B157" s="160"/>
      <c r="C157" s="161" t="s">
        <v>484</v>
      </c>
      <c r="D157" s="161" t="s">
        <v>173</v>
      </c>
      <c r="E157" s="162" t="s">
        <v>793</v>
      </c>
      <c r="F157" s="163" t="s">
        <v>794</v>
      </c>
      <c r="G157" s="164" t="s">
        <v>282</v>
      </c>
      <c r="H157" s="165">
        <v>1.2</v>
      </c>
      <c r="I157" s="166">
        <v>334</v>
      </c>
      <c r="J157" s="166">
        <f>ROUND(I157*H157,2)</f>
        <v>400.8</v>
      </c>
      <c r="K157" s="163" t="s">
        <v>177</v>
      </c>
      <c r="L157" s="39"/>
      <c r="M157" s="167" t="s">
        <v>5</v>
      </c>
      <c r="N157" s="168" t="s">
        <v>50</v>
      </c>
      <c r="O157" s="169">
        <v>0.25800000000000001</v>
      </c>
      <c r="P157" s="169">
        <f>O157*H157</f>
        <v>0.30959999999999999</v>
      </c>
      <c r="Q157" s="169">
        <v>2.6800000000000001E-3</v>
      </c>
      <c r="R157" s="169">
        <f>Q157*H157</f>
        <v>3.2160000000000001E-3</v>
      </c>
      <c r="S157" s="169">
        <v>0</v>
      </c>
      <c r="T157" s="170">
        <f>S157*H157</f>
        <v>0</v>
      </c>
      <c r="AR157" s="24" t="s">
        <v>190</v>
      </c>
      <c r="AT157" s="24" t="s">
        <v>173</v>
      </c>
      <c r="AU157" s="24" t="s">
        <v>90</v>
      </c>
      <c r="AY157" s="24" t="s">
        <v>170</v>
      </c>
      <c r="BE157" s="171">
        <f>IF(N157="základní",J157,0)</f>
        <v>400.8</v>
      </c>
      <c r="BF157" s="171">
        <f>IF(N157="snížená",J157,0)</f>
        <v>0</v>
      </c>
      <c r="BG157" s="171">
        <f>IF(N157="zákl. přenesená",J157,0)</f>
        <v>0</v>
      </c>
      <c r="BH157" s="171">
        <f>IF(N157="sníž. přenesená",J157,0)</f>
        <v>0</v>
      </c>
      <c r="BI157" s="171">
        <f>IF(N157="nulová",J157,0)</f>
        <v>0</v>
      </c>
      <c r="BJ157" s="24" t="s">
        <v>87</v>
      </c>
      <c r="BK157" s="171">
        <f>ROUND(I157*H157,2)</f>
        <v>400.8</v>
      </c>
      <c r="BL157" s="24" t="s">
        <v>190</v>
      </c>
      <c r="BM157" s="24" t="s">
        <v>2131</v>
      </c>
    </row>
    <row r="158" spans="2:65" s="1" customFormat="1" ht="25.5" customHeight="1">
      <c r="B158" s="160"/>
      <c r="C158" s="161" t="s">
        <v>490</v>
      </c>
      <c r="D158" s="161" t="s">
        <v>173</v>
      </c>
      <c r="E158" s="162" t="s">
        <v>797</v>
      </c>
      <c r="F158" s="163" t="s">
        <v>798</v>
      </c>
      <c r="G158" s="164" t="s">
        <v>487</v>
      </c>
      <c r="H158" s="165">
        <v>2</v>
      </c>
      <c r="I158" s="166">
        <v>187</v>
      </c>
      <c r="J158" s="166">
        <f>ROUND(I158*H158,2)</f>
        <v>374</v>
      </c>
      <c r="K158" s="163" t="s">
        <v>177</v>
      </c>
      <c r="L158" s="39"/>
      <c r="M158" s="167" t="s">
        <v>5</v>
      </c>
      <c r="N158" s="168" t="s">
        <v>50</v>
      </c>
      <c r="O158" s="169">
        <v>0.68300000000000005</v>
      </c>
      <c r="P158" s="169">
        <f>O158*H158</f>
        <v>1.3660000000000001</v>
      </c>
      <c r="Q158" s="169">
        <v>0</v>
      </c>
      <c r="R158" s="169">
        <f>Q158*H158</f>
        <v>0</v>
      </c>
      <c r="S158" s="169">
        <v>0</v>
      </c>
      <c r="T158" s="170">
        <f>S158*H158</f>
        <v>0</v>
      </c>
      <c r="AR158" s="24" t="s">
        <v>190</v>
      </c>
      <c r="AT158" s="24" t="s">
        <v>173</v>
      </c>
      <c r="AU158" s="24" t="s">
        <v>90</v>
      </c>
      <c r="AY158" s="24" t="s">
        <v>170</v>
      </c>
      <c r="BE158" s="171">
        <f>IF(N158="základní",J158,0)</f>
        <v>374</v>
      </c>
      <c r="BF158" s="171">
        <f>IF(N158="snížená",J158,0)</f>
        <v>0</v>
      </c>
      <c r="BG158" s="171">
        <f>IF(N158="zákl. přenesená",J158,0)</f>
        <v>0</v>
      </c>
      <c r="BH158" s="171">
        <f>IF(N158="sníž. přenesená",J158,0)</f>
        <v>0</v>
      </c>
      <c r="BI158" s="171">
        <f>IF(N158="nulová",J158,0)</f>
        <v>0</v>
      </c>
      <c r="BJ158" s="24" t="s">
        <v>87</v>
      </c>
      <c r="BK158" s="171">
        <f>ROUND(I158*H158,2)</f>
        <v>374</v>
      </c>
      <c r="BL158" s="24" t="s">
        <v>190</v>
      </c>
      <c r="BM158" s="24" t="s">
        <v>2132</v>
      </c>
    </row>
    <row r="159" spans="2:65" s="1" customFormat="1" ht="16.5" customHeight="1">
      <c r="B159" s="160"/>
      <c r="C159" s="193" t="s">
        <v>144</v>
      </c>
      <c r="D159" s="193" t="s">
        <v>452</v>
      </c>
      <c r="E159" s="194" t="s">
        <v>800</v>
      </c>
      <c r="F159" s="195" t="s">
        <v>801</v>
      </c>
      <c r="G159" s="196" t="s">
        <v>487</v>
      </c>
      <c r="H159" s="197">
        <v>2.02</v>
      </c>
      <c r="I159" s="198">
        <v>115</v>
      </c>
      <c r="J159" s="198">
        <f>ROUND(I159*H159,2)</f>
        <v>232.3</v>
      </c>
      <c r="K159" s="195" t="s">
        <v>177</v>
      </c>
      <c r="L159" s="199"/>
      <c r="M159" s="200" t="s">
        <v>5</v>
      </c>
      <c r="N159" s="201" t="s">
        <v>50</v>
      </c>
      <c r="O159" s="169">
        <v>0</v>
      </c>
      <c r="P159" s="169">
        <f>O159*H159</f>
        <v>0</v>
      </c>
      <c r="Q159" s="169">
        <v>6.4999999999999997E-4</v>
      </c>
      <c r="R159" s="169">
        <f>Q159*H159</f>
        <v>1.3129999999999999E-3</v>
      </c>
      <c r="S159" s="169">
        <v>0</v>
      </c>
      <c r="T159" s="170">
        <f>S159*H159</f>
        <v>0</v>
      </c>
      <c r="AR159" s="24" t="s">
        <v>207</v>
      </c>
      <c r="AT159" s="24" t="s">
        <v>452</v>
      </c>
      <c r="AU159" s="24" t="s">
        <v>90</v>
      </c>
      <c r="AY159" s="24" t="s">
        <v>170</v>
      </c>
      <c r="BE159" s="171">
        <f>IF(N159="základní",J159,0)</f>
        <v>232.3</v>
      </c>
      <c r="BF159" s="171">
        <f>IF(N159="snížená",J159,0)</f>
        <v>0</v>
      </c>
      <c r="BG159" s="171">
        <f>IF(N159="zákl. přenesená",J159,0)</f>
        <v>0</v>
      </c>
      <c r="BH159" s="171">
        <f>IF(N159="sníž. přenesená",J159,0)</f>
        <v>0</v>
      </c>
      <c r="BI159" s="171">
        <f>IF(N159="nulová",J159,0)</f>
        <v>0</v>
      </c>
      <c r="BJ159" s="24" t="s">
        <v>87</v>
      </c>
      <c r="BK159" s="171">
        <f>ROUND(I159*H159,2)</f>
        <v>232.3</v>
      </c>
      <c r="BL159" s="24" t="s">
        <v>190</v>
      </c>
      <c r="BM159" s="24" t="s">
        <v>2133</v>
      </c>
    </row>
    <row r="160" spans="2:65" s="12" customFormat="1" ht="13.5">
      <c r="B160" s="172"/>
      <c r="D160" s="173" t="s">
        <v>180</v>
      </c>
      <c r="F160" s="175" t="s">
        <v>2134</v>
      </c>
      <c r="H160" s="176">
        <v>2.02</v>
      </c>
      <c r="L160" s="172"/>
      <c r="M160" s="177"/>
      <c r="N160" s="178"/>
      <c r="O160" s="178"/>
      <c r="P160" s="178"/>
      <c r="Q160" s="178"/>
      <c r="R160" s="178"/>
      <c r="S160" s="178"/>
      <c r="T160" s="179"/>
      <c r="AT160" s="174" t="s">
        <v>180</v>
      </c>
      <c r="AU160" s="174" t="s">
        <v>90</v>
      </c>
      <c r="AV160" s="12" t="s">
        <v>90</v>
      </c>
      <c r="AW160" s="12" t="s">
        <v>6</v>
      </c>
      <c r="AX160" s="12" t="s">
        <v>87</v>
      </c>
      <c r="AY160" s="174" t="s">
        <v>170</v>
      </c>
    </row>
    <row r="161" spans="2:65" s="1" customFormat="1" ht="25.5" customHeight="1">
      <c r="B161" s="160"/>
      <c r="C161" s="161" t="s">
        <v>499</v>
      </c>
      <c r="D161" s="161" t="s">
        <v>173</v>
      </c>
      <c r="E161" s="162" t="s">
        <v>2135</v>
      </c>
      <c r="F161" s="163" t="s">
        <v>2136</v>
      </c>
      <c r="G161" s="164" t="s">
        <v>487</v>
      </c>
      <c r="H161" s="165">
        <v>1</v>
      </c>
      <c r="I161" s="166">
        <v>315</v>
      </c>
      <c r="J161" s="166">
        <f>ROUND(I161*H161,2)</f>
        <v>315</v>
      </c>
      <c r="K161" s="163" t="s">
        <v>177</v>
      </c>
      <c r="L161" s="39"/>
      <c r="M161" s="167" t="s">
        <v>5</v>
      </c>
      <c r="N161" s="168" t="s">
        <v>50</v>
      </c>
      <c r="O161" s="169">
        <v>1.1319999999999999</v>
      </c>
      <c r="P161" s="169">
        <f>O161*H161</f>
        <v>1.1319999999999999</v>
      </c>
      <c r="Q161" s="169">
        <v>1.0000000000000001E-5</v>
      </c>
      <c r="R161" s="169">
        <f>Q161*H161</f>
        <v>1.0000000000000001E-5</v>
      </c>
      <c r="S161" s="169">
        <v>0</v>
      </c>
      <c r="T161" s="170">
        <f>S161*H161</f>
        <v>0</v>
      </c>
      <c r="AR161" s="24" t="s">
        <v>190</v>
      </c>
      <c r="AT161" s="24" t="s">
        <v>173</v>
      </c>
      <c r="AU161" s="24" t="s">
        <v>90</v>
      </c>
      <c r="AY161" s="24" t="s">
        <v>170</v>
      </c>
      <c r="BE161" s="171">
        <f>IF(N161="základní",J161,0)</f>
        <v>315</v>
      </c>
      <c r="BF161" s="171">
        <f>IF(N161="snížená",J161,0)</f>
        <v>0</v>
      </c>
      <c r="BG161" s="171">
        <f>IF(N161="zákl. přenesená",J161,0)</f>
        <v>0</v>
      </c>
      <c r="BH161" s="171">
        <f>IF(N161="sníž. přenesená",J161,0)</f>
        <v>0</v>
      </c>
      <c r="BI161" s="171">
        <f>IF(N161="nulová",J161,0)</f>
        <v>0</v>
      </c>
      <c r="BJ161" s="24" t="s">
        <v>87</v>
      </c>
      <c r="BK161" s="171">
        <f>ROUND(I161*H161,2)</f>
        <v>315</v>
      </c>
      <c r="BL161" s="24" t="s">
        <v>190</v>
      </c>
      <c r="BM161" s="24" t="s">
        <v>2137</v>
      </c>
    </row>
    <row r="162" spans="2:65" s="1" customFormat="1" ht="16.5" customHeight="1">
      <c r="B162" s="160"/>
      <c r="C162" s="193" t="s">
        <v>504</v>
      </c>
      <c r="D162" s="193" t="s">
        <v>452</v>
      </c>
      <c r="E162" s="194" t="s">
        <v>2138</v>
      </c>
      <c r="F162" s="195" t="s">
        <v>2139</v>
      </c>
      <c r="G162" s="196" t="s">
        <v>487</v>
      </c>
      <c r="H162" s="197">
        <v>1.01</v>
      </c>
      <c r="I162" s="198">
        <v>176</v>
      </c>
      <c r="J162" s="198">
        <f>ROUND(I162*H162,2)</f>
        <v>177.76</v>
      </c>
      <c r="K162" s="195" t="s">
        <v>177</v>
      </c>
      <c r="L162" s="199"/>
      <c r="M162" s="200" t="s">
        <v>5</v>
      </c>
      <c r="N162" s="201" t="s">
        <v>50</v>
      </c>
      <c r="O162" s="169">
        <v>0</v>
      </c>
      <c r="P162" s="169">
        <f>O162*H162</f>
        <v>0</v>
      </c>
      <c r="Q162" s="169">
        <v>1.23E-3</v>
      </c>
      <c r="R162" s="169">
        <f>Q162*H162</f>
        <v>1.2423E-3</v>
      </c>
      <c r="S162" s="169">
        <v>0</v>
      </c>
      <c r="T162" s="170">
        <f>S162*H162</f>
        <v>0</v>
      </c>
      <c r="AR162" s="24" t="s">
        <v>207</v>
      </c>
      <c r="AT162" s="24" t="s">
        <v>452</v>
      </c>
      <c r="AU162" s="24" t="s">
        <v>90</v>
      </c>
      <c r="AY162" s="24" t="s">
        <v>170</v>
      </c>
      <c r="BE162" s="171">
        <f>IF(N162="základní",J162,0)</f>
        <v>177.76</v>
      </c>
      <c r="BF162" s="171">
        <f>IF(N162="snížená",J162,0)</f>
        <v>0</v>
      </c>
      <c r="BG162" s="171">
        <f>IF(N162="zákl. přenesená",J162,0)</f>
        <v>0</v>
      </c>
      <c r="BH162" s="171">
        <f>IF(N162="sníž. přenesená",J162,0)</f>
        <v>0</v>
      </c>
      <c r="BI162" s="171">
        <f>IF(N162="nulová",J162,0)</f>
        <v>0</v>
      </c>
      <c r="BJ162" s="24" t="s">
        <v>87</v>
      </c>
      <c r="BK162" s="171">
        <f>ROUND(I162*H162,2)</f>
        <v>177.76</v>
      </c>
      <c r="BL162" s="24" t="s">
        <v>190</v>
      </c>
      <c r="BM162" s="24" t="s">
        <v>2140</v>
      </c>
    </row>
    <row r="163" spans="2:65" s="12" customFormat="1" ht="13.5">
      <c r="B163" s="172"/>
      <c r="D163" s="173" t="s">
        <v>180</v>
      </c>
      <c r="F163" s="175" t="s">
        <v>2141</v>
      </c>
      <c r="H163" s="176">
        <v>1.01</v>
      </c>
      <c r="L163" s="172"/>
      <c r="M163" s="177"/>
      <c r="N163" s="178"/>
      <c r="O163" s="178"/>
      <c r="P163" s="178"/>
      <c r="Q163" s="178"/>
      <c r="R163" s="178"/>
      <c r="S163" s="178"/>
      <c r="T163" s="179"/>
      <c r="AT163" s="174" t="s">
        <v>180</v>
      </c>
      <c r="AU163" s="174" t="s">
        <v>90</v>
      </c>
      <c r="AV163" s="12" t="s">
        <v>90</v>
      </c>
      <c r="AW163" s="12" t="s">
        <v>6</v>
      </c>
      <c r="AX163" s="12" t="s">
        <v>87</v>
      </c>
      <c r="AY163" s="174" t="s">
        <v>170</v>
      </c>
    </row>
    <row r="164" spans="2:65" s="1" customFormat="1" ht="25.5" customHeight="1">
      <c r="B164" s="160"/>
      <c r="C164" s="161" t="s">
        <v>509</v>
      </c>
      <c r="D164" s="161" t="s">
        <v>173</v>
      </c>
      <c r="E164" s="162" t="s">
        <v>2142</v>
      </c>
      <c r="F164" s="163" t="s">
        <v>2143</v>
      </c>
      <c r="G164" s="164" t="s">
        <v>487</v>
      </c>
      <c r="H164" s="165">
        <v>1</v>
      </c>
      <c r="I164" s="166">
        <v>511</v>
      </c>
      <c r="J164" s="166">
        <f>ROUND(I164*H164,2)</f>
        <v>511</v>
      </c>
      <c r="K164" s="163" t="s">
        <v>177</v>
      </c>
      <c r="L164" s="39"/>
      <c r="M164" s="167" t="s">
        <v>5</v>
      </c>
      <c r="N164" s="168" t="s">
        <v>50</v>
      </c>
      <c r="O164" s="169">
        <v>1.8640000000000001</v>
      </c>
      <c r="P164" s="169">
        <f>O164*H164</f>
        <v>1.8640000000000001</v>
      </c>
      <c r="Q164" s="169">
        <v>0</v>
      </c>
      <c r="R164" s="169">
        <f>Q164*H164</f>
        <v>0</v>
      </c>
      <c r="S164" s="169">
        <v>0</v>
      </c>
      <c r="T164" s="170">
        <f>S164*H164</f>
        <v>0</v>
      </c>
      <c r="AR164" s="24" t="s">
        <v>190</v>
      </c>
      <c r="AT164" s="24" t="s">
        <v>173</v>
      </c>
      <c r="AU164" s="24" t="s">
        <v>90</v>
      </c>
      <c r="AY164" s="24" t="s">
        <v>170</v>
      </c>
      <c r="BE164" s="171">
        <f>IF(N164="základní",J164,0)</f>
        <v>511</v>
      </c>
      <c r="BF164" s="171">
        <f>IF(N164="snížená",J164,0)</f>
        <v>0</v>
      </c>
      <c r="BG164" s="171">
        <f>IF(N164="zákl. přenesená",J164,0)</f>
        <v>0</v>
      </c>
      <c r="BH164" s="171">
        <f>IF(N164="sníž. přenesená",J164,0)</f>
        <v>0</v>
      </c>
      <c r="BI164" s="171">
        <f>IF(N164="nulová",J164,0)</f>
        <v>0</v>
      </c>
      <c r="BJ164" s="24" t="s">
        <v>87</v>
      </c>
      <c r="BK164" s="171">
        <f>ROUND(I164*H164,2)</f>
        <v>511</v>
      </c>
      <c r="BL164" s="24" t="s">
        <v>190</v>
      </c>
      <c r="BM164" s="24" t="s">
        <v>2144</v>
      </c>
    </row>
    <row r="165" spans="2:65" s="1" customFormat="1" ht="16.5" customHeight="1">
      <c r="B165" s="160"/>
      <c r="C165" s="193" t="s">
        <v>513</v>
      </c>
      <c r="D165" s="193" t="s">
        <v>452</v>
      </c>
      <c r="E165" s="194" t="s">
        <v>611</v>
      </c>
      <c r="F165" s="195" t="s">
        <v>612</v>
      </c>
      <c r="G165" s="196" t="s">
        <v>487</v>
      </c>
      <c r="H165" s="197">
        <v>1.01</v>
      </c>
      <c r="I165" s="198">
        <v>1410</v>
      </c>
      <c r="J165" s="198">
        <f>ROUND(I165*H165,2)</f>
        <v>1424.1</v>
      </c>
      <c r="K165" s="195" t="s">
        <v>177</v>
      </c>
      <c r="L165" s="199"/>
      <c r="M165" s="200" t="s">
        <v>5</v>
      </c>
      <c r="N165" s="201" t="s">
        <v>50</v>
      </c>
      <c r="O165" s="169">
        <v>0</v>
      </c>
      <c r="P165" s="169">
        <f>O165*H165</f>
        <v>0</v>
      </c>
      <c r="Q165" s="169">
        <v>5.4200000000000003E-3</v>
      </c>
      <c r="R165" s="169">
        <f>Q165*H165</f>
        <v>5.4742000000000002E-3</v>
      </c>
      <c r="S165" s="169">
        <v>0</v>
      </c>
      <c r="T165" s="170">
        <f>S165*H165</f>
        <v>0</v>
      </c>
      <c r="AR165" s="24" t="s">
        <v>207</v>
      </c>
      <c r="AT165" s="24" t="s">
        <v>452</v>
      </c>
      <c r="AU165" s="24" t="s">
        <v>90</v>
      </c>
      <c r="AY165" s="24" t="s">
        <v>170</v>
      </c>
      <c r="BE165" s="171">
        <f>IF(N165="základní",J165,0)</f>
        <v>1424.1</v>
      </c>
      <c r="BF165" s="171">
        <f>IF(N165="snížená",J165,0)</f>
        <v>0</v>
      </c>
      <c r="BG165" s="171">
        <f>IF(N165="zákl. přenesená",J165,0)</f>
        <v>0</v>
      </c>
      <c r="BH165" s="171">
        <f>IF(N165="sníž. přenesená",J165,0)</f>
        <v>0</v>
      </c>
      <c r="BI165" s="171">
        <f>IF(N165="nulová",J165,0)</f>
        <v>0</v>
      </c>
      <c r="BJ165" s="24" t="s">
        <v>87</v>
      </c>
      <c r="BK165" s="171">
        <f>ROUND(I165*H165,2)</f>
        <v>1424.1</v>
      </c>
      <c r="BL165" s="24" t="s">
        <v>190</v>
      </c>
      <c r="BM165" s="24" t="s">
        <v>2145</v>
      </c>
    </row>
    <row r="166" spans="2:65" s="12" customFormat="1" ht="13.5">
      <c r="B166" s="172"/>
      <c r="D166" s="173" t="s">
        <v>180</v>
      </c>
      <c r="F166" s="175" t="s">
        <v>2141</v>
      </c>
      <c r="H166" s="176">
        <v>1.01</v>
      </c>
      <c r="L166" s="172"/>
      <c r="M166" s="177"/>
      <c r="N166" s="178"/>
      <c r="O166" s="178"/>
      <c r="P166" s="178"/>
      <c r="Q166" s="178"/>
      <c r="R166" s="178"/>
      <c r="S166" s="178"/>
      <c r="T166" s="179"/>
      <c r="AT166" s="174" t="s">
        <v>180</v>
      </c>
      <c r="AU166" s="174" t="s">
        <v>90</v>
      </c>
      <c r="AV166" s="12" t="s">
        <v>90</v>
      </c>
      <c r="AW166" s="12" t="s">
        <v>6</v>
      </c>
      <c r="AX166" s="12" t="s">
        <v>87</v>
      </c>
      <c r="AY166" s="174" t="s">
        <v>170</v>
      </c>
    </row>
    <row r="167" spans="2:65" s="1" customFormat="1" ht="16.5" customHeight="1">
      <c r="B167" s="160"/>
      <c r="C167" s="193" t="s">
        <v>520</v>
      </c>
      <c r="D167" s="193" t="s">
        <v>452</v>
      </c>
      <c r="E167" s="194" t="s">
        <v>2146</v>
      </c>
      <c r="F167" s="195" t="s">
        <v>2147</v>
      </c>
      <c r="G167" s="196" t="s">
        <v>487</v>
      </c>
      <c r="H167" s="197">
        <v>2.02</v>
      </c>
      <c r="I167" s="198">
        <v>127</v>
      </c>
      <c r="J167" s="198">
        <f>ROUND(I167*H167,2)</f>
        <v>256.54000000000002</v>
      </c>
      <c r="K167" s="195" t="s">
        <v>177</v>
      </c>
      <c r="L167" s="199"/>
      <c r="M167" s="200" t="s">
        <v>5</v>
      </c>
      <c r="N167" s="201" t="s">
        <v>50</v>
      </c>
      <c r="O167" s="169">
        <v>0</v>
      </c>
      <c r="P167" s="169">
        <f>O167*H167</f>
        <v>0</v>
      </c>
      <c r="Q167" s="169">
        <v>6.0000000000000002E-5</v>
      </c>
      <c r="R167" s="169">
        <f>Q167*H167</f>
        <v>1.2120000000000001E-4</v>
      </c>
      <c r="S167" s="169">
        <v>0</v>
      </c>
      <c r="T167" s="170">
        <f>S167*H167</f>
        <v>0</v>
      </c>
      <c r="AR167" s="24" t="s">
        <v>207</v>
      </c>
      <c r="AT167" s="24" t="s">
        <v>452</v>
      </c>
      <c r="AU167" s="24" t="s">
        <v>90</v>
      </c>
      <c r="AY167" s="24" t="s">
        <v>170</v>
      </c>
      <c r="BE167" s="171">
        <f>IF(N167="základní",J167,0)</f>
        <v>256.54000000000002</v>
      </c>
      <c r="BF167" s="171">
        <f>IF(N167="snížená",J167,0)</f>
        <v>0</v>
      </c>
      <c r="BG167" s="171">
        <f>IF(N167="zákl. přenesená",J167,0)</f>
        <v>0</v>
      </c>
      <c r="BH167" s="171">
        <f>IF(N167="sníž. přenesená",J167,0)</f>
        <v>0</v>
      </c>
      <c r="BI167" s="171">
        <f>IF(N167="nulová",J167,0)</f>
        <v>0</v>
      </c>
      <c r="BJ167" s="24" t="s">
        <v>87</v>
      </c>
      <c r="BK167" s="171">
        <f>ROUND(I167*H167,2)</f>
        <v>256.54000000000002</v>
      </c>
      <c r="BL167" s="24" t="s">
        <v>190</v>
      </c>
      <c r="BM167" s="24" t="s">
        <v>2148</v>
      </c>
    </row>
    <row r="168" spans="2:65" s="12" customFormat="1" ht="13.5">
      <c r="B168" s="172"/>
      <c r="D168" s="173" t="s">
        <v>180</v>
      </c>
      <c r="F168" s="175" t="s">
        <v>2134</v>
      </c>
      <c r="H168" s="176">
        <v>2.02</v>
      </c>
      <c r="L168" s="172"/>
      <c r="M168" s="177"/>
      <c r="N168" s="178"/>
      <c r="O168" s="178"/>
      <c r="P168" s="178"/>
      <c r="Q168" s="178"/>
      <c r="R168" s="178"/>
      <c r="S168" s="178"/>
      <c r="T168" s="179"/>
      <c r="AT168" s="174" t="s">
        <v>180</v>
      </c>
      <c r="AU168" s="174" t="s">
        <v>90</v>
      </c>
      <c r="AV168" s="12" t="s">
        <v>90</v>
      </c>
      <c r="AW168" s="12" t="s">
        <v>6</v>
      </c>
      <c r="AX168" s="12" t="s">
        <v>87</v>
      </c>
      <c r="AY168" s="174" t="s">
        <v>170</v>
      </c>
    </row>
    <row r="169" spans="2:65" s="1" customFormat="1" ht="16.5" customHeight="1">
      <c r="B169" s="160"/>
      <c r="C169" s="161" t="s">
        <v>524</v>
      </c>
      <c r="D169" s="161" t="s">
        <v>173</v>
      </c>
      <c r="E169" s="162" t="s">
        <v>2149</v>
      </c>
      <c r="F169" s="163" t="s">
        <v>2150</v>
      </c>
      <c r="G169" s="164" t="s">
        <v>487</v>
      </c>
      <c r="H169" s="165">
        <v>1</v>
      </c>
      <c r="I169" s="166">
        <v>1160</v>
      </c>
      <c r="J169" s="166">
        <f>ROUND(I169*H169,2)</f>
        <v>1160</v>
      </c>
      <c r="K169" s="163" t="s">
        <v>177</v>
      </c>
      <c r="L169" s="39"/>
      <c r="M169" s="167" t="s">
        <v>5</v>
      </c>
      <c r="N169" s="168" t="s">
        <v>50</v>
      </c>
      <c r="O169" s="169">
        <v>4.1980000000000004</v>
      </c>
      <c r="P169" s="169">
        <f>O169*H169</f>
        <v>4.1980000000000004</v>
      </c>
      <c r="Q169" s="169">
        <v>0.34089999999999998</v>
      </c>
      <c r="R169" s="169">
        <f>Q169*H169</f>
        <v>0.34089999999999998</v>
      </c>
      <c r="S169" s="169">
        <v>0</v>
      </c>
      <c r="T169" s="170">
        <f>S169*H169</f>
        <v>0</v>
      </c>
      <c r="AR169" s="24" t="s">
        <v>190</v>
      </c>
      <c r="AT169" s="24" t="s">
        <v>173</v>
      </c>
      <c r="AU169" s="24" t="s">
        <v>90</v>
      </c>
      <c r="AY169" s="24" t="s">
        <v>170</v>
      </c>
      <c r="BE169" s="171">
        <f>IF(N169="základní",J169,0)</f>
        <v>1160</v>
      </c>
      <c r="BF169" s="171">
        <f>IF(N169="snížená",J169,0)</f>
        <v>0</v>
      </c>
      <c r="BG169" s="171">
        <f>IF(N169="zákl. přenesená",J169,0)</f>
        <v>0</v>
      </c>
      <c r="BH169" s="171">
        <f>IF(N169="sníž. přenesená",J169,0)</f>
        <v>0</v>
      </c>
      <c r="BI169" s="171">
        <f>IF(N169="nulová",J169,0)</f>
        <v>0</v>
      </c>
      <c r="BJ169" s="24" t="s">
        <v>87</v>
      </c>
      <c r="BK169" s="171">
        <f>ROUND(I169*H169,2)</f>
        <v>1160</v>
      </c>
      <c r="BL169" s="24" t="s">
        <v>190</v>
      </c>
      <c r="BM169" s="24" t="s">
        <v>2151</v>
      </c>
    </row>
    <row r="170" spans="2:65" s="1" customFormat="1" ht="16.5" customHeight="1">
      <c r="B170" s="160"/>
      <c r="C170" s="193" t="s">
        <v>528</v>
      </c>
      <c r="D170" s="193" t="s">
        <v>452</v>
      </c>
      <c r="E170" s="194" t="s">
        <v>2152</v>
      </c>
      <c r="F170" s="195" t="s">
        <v>2153</v>
      </c>
      <c r="G170" s="196" t="s">
        <v>487</v>
      </c>
      <c r="H170" s="197">
        <v>1.01</v>
      </c>
      <c r="I170" s="198">
        <v>707</v>
      </c>
      <c r="J170" s="198">
        <f>ROUND(I170*H170,2)</f>
        <v>714.07</v>
      </c>
      <c r="K170" s="195" t="s">
        <v>177</v>
      </c>
      <c r="L170" s="199"/>
      <c r="M170" s="200" t="s">
        <v>5</v>
      </c>
      <c r="N170" s="201" t="s">
        <v>50</v>
      </c>
      <c r="O170" s="169">
        <v>0</v>
      </c>
      <c r="P170" s="169">
        <f>O170*H170</f>
        <v>0</v>
      </c>
      <c r="Q170" s="169">
        <v>0.17</v>
      </c>
      <c r="R170" s="169">
        <f>Q170*H170</f>
        <v>0.17170000000000002</v>
      </c>
      <c r="S170" s="169">
        <v>0</v>
      </c>
      <c r="T170" s="170">
        <f>S170*H170</f>
        <v>0</v>
      </c>
      <c r="AR170" s="24" t="s">
        <v>207</v>
      </c>
      <c r="AT170" s="24" t="s">
        <v>452</v>
      </c>
      <c r="AU170" s="24" t="s">
        <v>90</v>
      </c>
      <c r="AY170" s="24" t="s">
        <v>170</v>
      </c>
      <c r="BE170" s="171">
        <f>IF(N170="základní",J170,0)</f>
        <v>714.07</v>
      </c>
      <c r="BF170" s="171">
        <f>IF(N170="snížená",J170,0)</f>
        <v>0</v>
      </c>
      <c r="BG170" s="171">
        <f>IF(N170="zákl. přenesená",J170,0)</f>
        <v>0</v>
      </c>
      <c r="BH170" s="171">
        <f>IF(N170="sníž. přenesená",J170,0)</f>
        <v>0</v>
      </c>
      <c r="BI170" s="171">
        <f>IF(N170="nulová",J170,0)</f>
        <v>0</v>
      </c>
      <c r="BJ170" s="24" t="s">
        <v>87</v>
      </c>
      <c r="BK170" s="171">
        <f>ROUND(I170*H170,2)</f>
        <v>714.07</v>
      </c>
      <c r="BL170" s="24" t="s">
        <v>190</v>
      </c>
      <c r="BM170" s="24" t="s">
        <v>2154</v>
      </c>
    </row>
    <row r="171" spans="2:65" s="12" customFormat="1" ht="13.5">
      <c r="B171" s="172"/>
      <c r="D171" s="173" t="s">
        <v>180</v>
      </c>
      <c r="F171" s="175" t="s">
        <v>2141</v>
      </c>
      <c r="H171" s="176">
        <v>1.01</v>
      </c>
      <c r="L171" s="172"/>
      <c r="M171" s="177"/>
      <c r="N171" s="178"/>
      <c r="O171" s="178"/>
      <c r="P171" s="178"/>
      <c r="Q171" s="178"/>
      <c r="R171" s="178"/>
      <c r="S171" s="178"/>
      <c r="T171" s="179"/>
      <c r="AT171" s="174" t="s">
        <v>180</v>
      </c>
      <c r="AU171" s="174" t="s">
        <v>90</v>
      </c>
      <c r="AV171" s="12" t="s">
        <v>90</v>
      </c>
      <c r="AW171" s="12" t="s">
        <v>6</v>
      </c>
      <c r="AX171" s="12" t="s">
        <v>87</v>
      </c>
      <c r="AY171" s="174" t="s">
        <v>170</v>
      </c>
    </row>
    <row r="172" spans="2:65" s="1" customFormat="1" ht="16.5" customHeight="1">
      <c r="B172" s="160"/>
      <c r="C172" s="193" t="s">
        <v>532</v>
      </c>
      <c r="D172" s="193" t="s">
        <v>452</v>
      </c>
      <c r="E172" s="194" t="s">
        <v>2155</v>
      </c>
      <c r="F172" s="195" t="s">
        <v>2156</v>
      </c>
      <c r="G172" s="196" t="s">
        <v>487</v>
      </c>
      <c r="H172" s="197">
        <v>1.01</v>
      </c>
      <c r="I172" s="198">
        <v>740</v>
      </c>
      <c r="J172" s="198">
        <f>ROUND(I172*H172,2)</f>
        <v>747.4</v>
      </c>
      <c r="K172" s="195" t="s">
        <v>177</v>
      </c>
      <c r="L172" s="199"/>
      <c r="M172" s="200" t="s">
        <v>5</v>
      </c>
      <c r="N172" s="201" t="s">
        <v>50</v>
      </c>
      <c r="O172" s="169">
        <v>0</v>
      </c>
      <c r="P172" s="169">
        <f>O172*H172</f>
        <v>0</v>
      </c>
      <c r="Q172" s="169">
        <v>0.17499999999999999</v>
      </c>
      <c r="R172" s="169">
        <f>Q172*H172</f>
        <v>0.17674999999999999</v>
      </c>
      <c r="S172" s="169">
        <v>0</v>
      </c>
      <c r="T172" s="170">
        <f>S172*H172</f>
        <v>0</v>
      </c>
      <c r="AR172" s="24" t="s">
        <v>207</v>
      </c>
      <c r="AT172" s="24" t="s">
        <v>452</v>
      </c>
      <c r="AU172" s="24" t="s">
        <v>90</v>
      </c>
      <c r="AY172" s="24" t="s">
        <v>170</v>
      </c>
      <c r="BE172" s="171">
        <f>IF(N172="základní",J172,0)</f>
        <v>747.4</v>
      </c>
      <c r="BF172" s="171">
        <f>IF(N172="snížená",J172,0)</f>
        <v>0</v>
      </c>
      <c r="BG172" s="171">
        <f>IF(N172="zákl. přenesená",J172,0)</f>
        <v>0</v>
      </c>
      <c r="BH172" s="171">
        <f>IF(N172="sníž. přenesená",J172,0)</f>
        <v>0</v>
      </c>
      <c r="BI172" s="171">
        <f>IF(N172="nulová",J172,0)</f>
        <v>0</v>
      </c>
      <c r="BJ172" s="24" t="s">
        <v>87</v>
      </c>
      <c r="BK172" s="171">
        <f>ROUND(I172*H172,2)</f>
        <v>747.4</v>
      </c>
      <c r="BL172" s="24" t="s">
        <v>190</v>
      </c>
      <c r="BM172" s="24" t="s">
        <v>2157</v>
      </c>
    </row>
    <row r="173" spans="2:65" s="12" customFormat="1" ht="13.5">
      <c r="B173" s="172"/>
      <c r="D173" s="173" t="s">
        <v>180</v>
      </c>
      <c r="F173" s="175" t="s">
        <v>2141</v>
      </c>
      <c r="H173" s="176">
        <v>1.01</v>
      </c>
      <c r="L173" s="172"/>
      <c r="M173" s="177"/>
      <c r="N173" s="178"/>
      <c r="O173" s="178"/>
      <c r="P173" s="178"/>
      <c r="Q173" s="178"/>
      <c r="R173" s="178"/>
      <c r="S173" s="178"/>
      <c r="T173" s="179"/>
      <c r="AT173" s="174" t="s">
        <v>180</v>
      </c>
      <c r="AU173" s="174" t="s">
        <v>90</v>
      </c>
      <c r="AV173" s="12" t="s">
        <v>90</v>
      </c>
      <c r="AW173" s="12" t="s">
        <v>6</v>
      </c>
      <c r="AX173" s="12" t="s">
        <v>87</v>
      </c>
      <c r="AY173" s="174" t="s">
        <v>170</v>
      </c>
    </row>
    <row r="174" spans="2:65" s="1" customFormat="1" ht="16.5" customHeight="1">
      <c r="B174" s="160"/>
      <c r="C174" s="193" t="s">
        <v>536</v>
      </c>
      <c r="D174" s="193" t="s">
        <v>452</v>
      </c>
      <c r="E174" s="194" t="s">
        <v>2158</v>
      </c>
      <c r="F174" s="195" t="s">
        <v>2159</v>
      </c>
      <c r="G174" s="196" t="s">
        <v>487</v>
      </c>
      <c r="H174" s="197">
        <v>1.01</v>
      </c>
      <c r="I174" s="198">
        <v>1595</v>
      </c>
      <c r="J174" s="198">
        <f>ROUND(I174*H174,2)</f>
        <v>1610.95</v>
      </c>
      <c r="K174" s="195" t="s">
        <v>5</v>
      </c>
      <c r="L174" s="199"/>
      <c r="M174" s="200" t="s">
        <v>5</v>
      </c>
      <c r="N174" s="201" t="s">
        <v>50</v>
      </c>
      <c r="O174" s="169">
        <v>0</v>
      </c>
      <c r="P174" s="169">
        <f>O174*H174</f>
        <v>0</v>
      </c>
      <c r="Q174" s="169">
        <v>0.35</v>
      </c>
      <c r="R174" s="169">
        <f>Q174*H174</f>
        <v>0.35349999999999998</v>
      </c>
      <c r="S174" s="169">
        <v>0</v>
      </c>
      <c r="T174" s="170">
        <f>S174*H174</f>
        <v>0</v>
      </c>
      <c r="AR174" s="24" t="s">
        <v>207</v>
      </c>
      <c r="AT174" s="24" t="s">
        <v>452</v>
      </c>
      <c r="AU174" s="24" t="s">
        <v>90</v>
      </c>
      <c r="AY174" s="24" t="s">
        <v>170</v>
      </c>
      <c r="BE174" s="171">
        <f>IF(N174="základní",J174,0)</f>
        <v>1610.95</v>
      </c>
      <c r="BF174" s="171">
        <f>IF(N174="snížená",J174,0)</f>
        <v>0</v>
      </c>
      <c r="BG174" s="171">
        <f>IF(N174="zákl. přenesená",J174,0)</f>
        <v>0</v>
      </c>
      <c r="BH174" s="171">
        <f>IF(N174="sníž. přenesená",J174,0)</f>
        <v>0</v>
      </c>
      <c r="BI174" s="171">
        <f>IF(N174="nulová",J174,0)</f>
        <v>0</v>
      </c>
      <c r="BJ174" s="24" t="s">
        <v>87</v>
      </c>
      <c r="BK174" s="171">
        <f>ROUND(I174*H174,2)</f>
        <v>1610.95</v>
      </c>
      <c r="BL174" s="24" t="s">
        <v>190</v>
      </c>
      <c r="BM174" s="24" t="s">
        <v>2160</v>
      </c>
    </row>
    <row r="175" spans="2:65" s="12" customFormat="1" ht="13.5">
      <c r="B175" s="172"/>
      <c r="D175" s="173" t="s">
        <v>180</v>
      </c>
      <c r="F175" s="175" t="s">
        <v>2141</v>
      </c>
      <c r="H175" s="176">
        <v>1.01</v>
      </c>
      <c r="L175" s="172"/>
      <c r="M175" s="177"/>
      <c r="N175" s="178"/>
      <c r="O175" s="178"/>
      <c r="P175" s="178"/>
      <c r="Q175" s="178"/>
      <c r="R175" s="178"/>
      <c r="S175" s="178"/>
      <c r="T175" s="179"/>
      <c r="AT175" s="174" t="s">
        <v>180</v>
      </c>
      <c r="AU175" s="174" t="s">
        <v>90</v>
      </c>
      <c r="AV175" s="12" t="s">
        <v>90</v>
      </c>
      <c r="AW175" s="12" t="s">
        <v>6</v>
      </c>
      <c r="AX175" s="12" t="s">
        <v>87</v>
      </c>
      <c r="AY175" s="174" t="s">
        <v>170</v>
      </c>
    </row>
    <row r="176" spans="2:65" s="1" customFormat="1" ht="25.5" customHeight="1">
      <c r="B176" s="160"/>
      <c r="C176" s="161" t="s">
        <v>540</v>
      </c>
      <c r="D176" s="161" t="s">
        <v>173</v>
      </c>
      <c r="E176" s="162" t="s">
        <v>2161</v>
      </c>
      <c r="F176" s="163" t="s">
        <v>2162</v>
      </c>
      <c r="G176" s="164" t="s">
        <v>487</v>
      </c>
      <c r="H176" s="165">
        <v>1</v>
      </c>
      <c r="I176" s="166">
        <v>1050</v>
      </c>
      <c r="J176" s="166">
        <f>ROUND(I176*H176,2)</f>
        <v>1050</v>
      </c>
      <c r="K176" s="163" t="s">
        <v>177</v>
      </c>
      <c r="L176" s="39"/>
      <c r="M176" s="167" t="s">
        <v>5</v>
      </c>
      <c r="N176" s="168" t="s">
        <v>50</v>
      </c>
      <c r="O176" s="169">
        <v>2.0640000000000001</v>
      </c>
      <c r="P176" s="169">
        <f>O176*H176</f>
        <v>2.0640000000000001</v>
      </c>
      <c r="Q176" s="169">
        <v>0.21734000000000001</v>
      </c>
      <c r="R176" s="169">
        <f>Q176*H176</f>
        <v>0.21734000000000001</v>
      </c>
      <c r="S176" s="169">
        <v>0</v>
      </c>
      <c r="T176" s="170">
        <f>S176*H176</f>
        <v>0</v>
      </c>
      <c r="AR176" s="24" t="s">
        <v>190</v>
      </c>
      <c r="AT176" s="24" t="s">
        <v>173</v>
      </c>
      <c r="AU176" s="24" t="s">
        <v>90</v>
      </c>
      <c r="AY176" s="24" t="s">
        <v>170</v>
      </c>
      <c r="BE176" s="171">
        <f>IF(N176="základní",J176,0)</f>
        <v>1050</v>
      </c>
      <c r="BF176" s="171">
        <f>IF(N176="snížená",J176,0)</f>
        <v>0</v>
      </c>
      <c r="BG176" s="171">
        <f>IF(N176="zákl. přenesená",J176,0)</f>
        <v>0</v>
      </c>
      <c r="BH176" s="171">
        <f>IF(N176="sníž. přenesená",J176,0)</f>
        <v>0</v>
      </c>
      <c r="BI176" s="171">
        <f>IF(N176="nulová",J176,0)</f>
        <v>0</v>
      </c>
      <c r="BJ176" s="24" t="s">
        <v>87</v>
      </c>
      <c r="BK176" s="171">
        <f>ROUND(I176*H176,2)</f>
        <v>1050</v>
      </c>
      <c r="BL176" s="24" t="s">
        <v>190</v>
      </c>
      <c r="BM176" s="24" t="s">
        <v>2163</v>
      </c>
    </row>
    <row r="177" spans="2:65" s="1" customFormat="1" ht="16.5" customHeight="1">
      <c r="B177" s="160"/>
      <c r="C177" s="193" t="s">
        <v>544</v>
      </c>
      <c r="D177" s="193" t="s">
        <v>452</v>
      </c>
      <c r="E177" s="194" t="s">
        <v>2164</v>
      </c>
      <c r="F177" s="195" t="s">
        <v>2165</v>
      </c>
      <c r="G177" s="196" t="s">
        <v>487</v>
      </c>
      <c r="H177" s="197">
        <v>1.01</v>
      </c>
      <c r="I177" s="198">
        <v>4480</v>
      </c>
      <c r="J177" s="198">
        <f>ROUND(I177*H177,2)</f>
        <v>4524.8</v>
      </c>
      <c r="K177" s="195" t="s">
        <v>177</v>
      </c>
      <c r="L177" s="199"/>
      <c r="M177" s="200" t="s">
        <v>5</v>
      </c>
      <c r="N177" s="201" t="s">
        <v>50</v>
      </c>
      <c r="O177" s="169">
        <v>0</v>
      </c>
      <c r="P177" s="169">
        <f>O177*H177</f>
        <v>0</v>
      </c>
      <c r="Q177" s="169">
        <v>5.0599999999999999E-2</v>
      </c>
      <c r="R177" s="169">
        <f>Q177*H177</f>
        <v>5.1105999999999999E-2</v>
      </c>
      <c r="S177" s="169">
        <v>0</v>
      </c>
      <c r="T177" s="170">
        <f>S177*H177</f>
        <v>0</v>
      </c>
      <c r="AR177" s="24" t="s">
        <v>207</v>
      </c>
      <c r="AT177" s="24" t="s">
        <v>452</v>
      </c>
      <c r="AU177" s="24" t="s">
        <v>90</v>
      </c>
      <c r="AY177" s="24" t="s">
        <v>170</v>
      </c>
      <c r="BE177" s="171">
        <f>IF(N177="základní",J177,0)</f>
        <v>4524.8</v>
      </c>
      <c r="BF177" s="171">
        <f>IF(N177="snížená",J177,0)</f>
        <v>0</v>
      </c>
      <c r="BG177" s="171">
        <f>IF(N177="zákl. přenesená",J177,0)</f>
        <v>0</v>
      </c>
      <c r="BH177" s="171">
        <f>IF(N177="sníž. přenesená",J177,0)</f>
        <v>0</v>
      </c>
      <c r="BI177" s="171">
        <f>IF(N177="nulová",J177,0)</f>
        <v>0</v>
      </c>
      <c r="BJ177" s="24" t="s">
        <v>87</v>
      </c>
      <c r="BK177" s="171">
        <f>ROUND(I177*H177,2)</f>
        <v>4524.8</v>
      </c>
      <c r="BL177" s="24" t="s">
        <v>190</v>
      </c>
      <c r="BM177" s="24" t="s">
        <v>2166</v>
      </c>
    </row>
    <row r="178" spans="2:65" s="1" customFormat="1" ht="27">
      <c r="B178" s="39"/>
      <c r="D178" s="173" t="s">
        <v>184</v>
      </c>
      <c r="F178" s="180" t="s">
        <v>2167</v>
      </c>
      <c r="L178" s="39"/>
      <c r="M178" s="181"/>
      <c r="N178" s="40"/>
      <c r="O178" s="40"/>
      <c r="P178" s="40"/>
      <c r="Q178" s="40"/>
      <c r="R178" s="40"/>
      <c r="S178" s="40"/>
      <c r="T178" s="68"/>
      <c r="AT178" s="24" t="s">
        <v>184</v>
      </c>
      <c r="AU178" s="24" t="s">
        <v>90</v>
      </c>
    </row>
    <row r="179" spans="2:65" s="12" customFormat="1" ht="13.5">
      <c r="B179" s="172"/>
      <c r="D179" s="173" t="s">
        <v>180</v>
      </c>
      <c r="F179" s="175" t="s">
        <v>2141</v>
      </c>
      <c r="H179" s="176">
        <v>1.01</v>
      </c>
      <c r="L179" s="172"/>
      <c r="M179" s="177"/>
      <c r="N179" s="178"/>
      <c r="O179" s="178"/>
      <c r="P179" s="178"/>
      <c r="Q179" s="178"/>
      <c r="R179" s="178"/>
      <c r="S179" s="178"/>
      <c r="T179" s="179"/>
      <c r="AT179" s="174" t="s">
        <v>180</v>
      </c>
      <c r="AU179" s="174" t="s">
        <v>90</v>
      </c>
      <c r="AV179" s="12" t="s">
        <v>90</v>
      </c>
      <c r="AW179" s="12" t="s">
        <v>6</v>
      </c>
      <c r="AX179" s="12" t="s">
        <v>87</v>
      </c>
      <c r="AY179" s="174" t="s">
        <v>170</v>
      </c>
    </row>
    <row r="180" spans="2:65" s="1" customFormat="1" ht="16.5" customHeight="1">
      <c r="B180" s="160"/>
      <c r="C180" s="193" t="s">
        <v>549</v>
      </c>
      <c r="D180" s="193" t="s">
        <v>452</v>
      </c>
      <c r="E180" s="194" t="s">
        <v>2168</v>
      </c>
      <c r="F180" s="195" t="s">
        <v>2169</v>
      </c>
      <c r="G180" s="196" t="s">
        <v>487</v>
      </c>
      <c r="H180" s="197">
        <v>1.01</v>
      </c>
      <c r="I180" s="198">
        <v>445</v>
      </c>
      <c r="J180" s="198">
        <f>ROUND(I180*H180,2)</f>
        <v>449.45</v>
      </c>
      <c r="K180" s="195" t="s">
        <v>5</v>
      </c>
      <c r="L180" s="199"/>
      <c r="M180" s="200" t="s">
        <v>5</v>
      </c>
      <c r="N180" s="201" t="s">
        <v>50</v>
      </c>
      <c r="O180" s="169">
        <v>0</v>
      </c>
      <c r="P180" s="169">
        <f>O180*H180</f>
        <v>0</v>
      </c>
      <c r="Q180" s="169">
        <v>7.0000000000000007E-2</v>
      </c>
      <c r="R180" s="169">
        <f>Q180*H180</f>
        <v>7.0700000000000013E-2</v>
      </c>
      <c r="S180" s="169">
        <v>0</v>
      </c>
      <c r="T180" s="170">
        <f>S180*H180</f>
        <v>0</v>
      </c>
      <c r="AR180" s="24" t="s">
        <v>207</v>
      </c>
      <c r="AT180" s="24" t="s">
        <v>452</v>
      </c>
      <c r="AU180" s="24" t="s">
        <v>90</v>
      </c>
      <c r="AY180" s="24" t="s">
        <v>170</v>
      </c>
      <c r="BE180" s="171">
        <f>IF(N180="základní",J180,0)</f>
        <v>449.45</v>
      </c>
      <c r="BF180" s="171">
        <f>IF(N180="snížená",J180,0)</f>
        <v>0</v>
      </c>
      <c r="BG180" s="171">
        <f>IF(N180="zákl. přenesená",J180,0)</f>
        <v>0</v>
      </c>
      <c r="BH180" s="171">
        <f>IF(N180="sníž. přenesená",J180,0)</f>
        <v>0</v>
      </c>
      <c r="BI180" s="171">
        <f>IF(N180="nulová",J180,0)</f>
        <v>0</v>
      </c>
      <c r="BJ180" s="24" t="s">
        <v>87</v>
      </c>
      <c r="BK180" s="171">
        <f>ROUND(I180*H180,2)</f>
        <v>449.45</v>
      </c>
      <c r="BL180" s="24" t="s">
        <v>190</v>
      </c>
      <c r="BM180" s="24" t="s">
        <v>2170</v>
      </c>
    </row>
    <row r="181" spans="2:65" s="12" customFormat="1" ht="13.5">
      <c r="B181" s="172"/>
      <c r="D181" s="173" t="s">
        <v>180</v>
      </c>
      <c r="F181" s="175" t="s">
        <v>2141</v>
      </c>
      <c r="H181" s="176">
        <v>1.01</v>
      </c>
      <c r="L181" s="172"/>
      <c r="M181" s="177"/>
      <c r="N181" s="178"/>
      <c r="O181" s="178"/>
      <c r="P181" s="178"/>
      <c r="Q181" s="178"/>
      <c r="R181" s="178"/>
      <c r="S181" s="178"/>
      <c r="T181" s="179"/>
      <c r="AT181" s="174" t="s">
        <v>180</v>
      </c>
      <c r="AU181" s="174" t="s">
        <v>90</v>
      </c>
      <c r="AV181" s="12" t="s">
        <v>90</v>
      </c>
      <c r="AW181" s="12" t="s">
        <v>6</v>
      </c>
      <c r="AX181" s="12" t="s">
        <v>87</v>
      </c>
      <c r="AY181" s="174" t="s">
        <v>170</v>
      </c>
    </row>
    <row r="182" spans="2:65" s="1" customFormat="1" ht="16.5" customHeight="1">
      <c r="B182" s="160"/>
      <c r="C182" s="193" t="s">
        <v>553</v>
      </c>
      <c r="D182" s="193" t="s">
        <v>452</v>
      </c>
      <c r="E182" s="194" t="s">
        <v>2171</v>
      </c>
      <c r="F182" s="195" t="s">
        <v>2172</v>
      </c>
      <c r="G182" s="196" t="s">
        <v>487</v>
      </c>
      <c r="H182" s="197">
        <v>1.01</v>
      </c>
      <c r="I182" s="198">
        <v>546</v>
      </c>
      <c r="J182" s="198">
        <f>ROUND(I182*H182,2)</f>
        <v>551.46</v>
      </c>
      <c r="K182" s="195" t="s">
        <v>5</v>
      </c>
      <c r="L182" s="199"/>
      <c r="M182" s="200" t="s">
        <v>5</v>
      </c>
      <c r="N182" s="201" t="s">
        <v>50</v>
      </c>
      <c r="O182" s="169">
        <v>0</v>
      </c>
      <c r="P182" s="169">
        <f>O182*H182</f>
        <v>0</v>
      </c>
      <c r="Q182" s="169">
        <v>8.5000000000000006E-3</v>
      </c>
      <c r="R182" s="169">
        <f>Q182*H182</f>
        <v>8.5850000000000006E-3</v>
      </c>
      <c r="S182" s="169">
        <v>0</v>
      </c>
      <c r="T182" s="170">
        <f>S182*H182</f>
        <v>0</v>
      </c>
      <c r="AR182" s="24" t="s">
        <v>207</v>
      </c>
      <c r="AT182" s="24" t="s">
        <v>452</v>
      </c>
      <c r="AU182" s="24" t="s">
        <v>90</v>
      </c>
      <c r="AY182" s="24" t="s">
        <v>170</v>
      </c>
      <c r="BE182" s="171">
        <f>IF(N182="základní",J182,0)</f>
        <v>551.46</v>
      </c>
      <c r="BF182" s="171">
        <f>IF(N182="snížená",J182,0)</f>
        <v>0</v>
      </c>
      <c r="BG182" s="171">
        <f>IF(N182="zákl. přenesená",J182,0)</f>
        <v>0</v>
      </c>
      <c r="BH182" s="171">
        <f>IF(N182="sníž. přenesená",J182,0)</f>
        <v>0</v>
      </c>
      <c r="BI182" s="171">
        <f>IF(N182="nulová",J182,0)</f>
        <v>0</v>
      </c>
      <c r="BJ182" s="24" t="s">
        <v>87</v>
      </c>
      <c r="BK182" s="171">
        <f>ROUND(I182*H182,2)</f>
        <v>551.46</v>
      </c>
      <c r="BL182" s="24" t="s">
        <v>190</v>
      </c>
      <c r="BM182" s="24" t="s">
        <v>2173</v>
      </c>
    </row>
    <row r="183" spans="2:65" s="12" customFormat="1" ht="13.5">
      <c r="B183" s="172"/>
      <c r="D183" s="173" t="s">
        <v>180</v>
      </c>
      <c r="F183" s="175" t="s">
        <v>2141</v>
      </c>
      <c r="H183" s="176">
        <v>1.01</v>
      </c>
      <c r="L183" s="172"/>
      <c r="M183" s="177"/>
      <c r="N183" s="178"/>
      <c r="O183" s="178"/>
      <c r="P183" s="178"/>
      <c r="Q183" s="178"/>
      <c r="R183" s="178"/>
      <c r="S183" s="178"/>
      <c r="T183" s="179"/>
      <c r="AT183" s="174" t="s">
        <v>180</v>
      </c>
      <c r="AU183" s="174" t="s">
        <v>90</v>
      </c>
      <c r="AV183" s="12" t="s">
        <v>90</v>
      </c>
      <c r="AW183" s="12" t="s">
        <v>6</v>
      </c>
      <c r="AX183" s="12" t="s">
        <v>87</v>
      </c>
      <c r="AY183" s="174" t="s">
        <v>170</v>
      </c>
    </row>
    <row r="184" spans="2:65" s="1" customFormat="1" ht="16.5" customHeight="1">
      <c r="B184" s="160"/>
      <c r="C184" s="161" t="s">
        <v>558</v>
      </c>
      <c r="D184" s="161" t="s">
        <v>173</v>
      </c>
      <c r="E184" s="162" t="s">
        <v>688</v>
      </c>
      <c r="F184" s="163" t="s">
        <v>689</v>
      </c>
      <c r="G184" s="164" t="s">
        <v>282</v>
      </c>
      <c r="H184" s="165">
        <v>1.2</v>
      </c>
      <c r="I184" s="166">
        <v>11.5</v>
      </c>
      <c r="J184" s="166">
        <f>ROUND(I184*H184,2)</f>
        <v>13.8</v>
      </c>
      <c r="K184" s="163" t="s">
        <v>177</v>
      </c>
      <c r="L184" s="39"/>
      <c r="M184" s="167" t="s">
        <v>5</v>
      </c>
      <c r="N184" s="168" t="s">
        <v>50</v>
      </c>
      <c r="O184" s="169">
        <v>2.5000000000000001E-2</v>
      </c>
      <c r="P184" s="169">
        <f>O184*H184</f>
        <v>0.03</v>
      </c>
      <c r="Q184" s="169">
        <v>9.0000000000000006E-5</v>
      </c>
      <c r="R184" s="169">
        <f>Q184*H184</f>
        <v>1.0800000000000001E-4</v>
      </c>
      <c r="S184" s="169">
        <v>0</v>
      </c>
      <c r="T184" s="170">
        <f>S184*H184</f>
        <v>0</v>
      </c>
      <c r="AR184" s="24" t="s">
        <v>190</v>
      </c>
      <c r="AT184" s="24" t="s">
        <v>173</v>
      </c>
      <c r="AU184" s="24" t="s">
        <v>90</v>
      </c>
      <c r="AY184" s="24" t="s">
        <v>170</v>
      </c>
      <c r="BE184" s="171">
        <f>IF(N184="základní",J184,0)</f>
        <v>13.8</v>
      </c>
      <c r="BF184" s="171">
        <f>IF(N184="snížená",J184,0)</f>
        <v>0</v>
      </c>
      <c r="BG184" s="171">
        <f>IF(N184="zákl. přenesená",J184,0)</f>
        <v>0</v>
      </c>
      <c r="BH184" s="171">
        <f>IF(N184="sníž. přenesená",J184,0)</f>
        <v>0</v>
      </c>
      <c r="BI184" s="171">
        <f>IF(N184="nulová",J184,0)</f>
        <v>0</v>
      </c>
      <c r="BJ184" s="24" t="s">
        <v>87</v>
      </c>
      <c r="BK184" s="171">
        <f>ROUND(I184*H184,2)</f>
        <v>13.8</v>
      </c>
      <c r="BL184" s="24" t="s">
        <v>190</v>
      </c>
      <c r="BM184" s="24" t="s">
        <v>2174</v>
      </c>
    </row>
    <row r="185" spans="2:65" s="11" customFormat="1" ht="29.85" customHeight="1">
      <c r="B185" s="148"/>
      <c r="D185" s="149" t="s">
        <v>78</v>
      </c>
      <c r="E185" s="158" t="s">
        <v>211</v>
      </c>
      <c r="F185" s="158" t="s">
        <v>696</v>
      </c>
      <c r="J185" s="159">
        <f>BK185</f>
        <v>30145.47</v>
      </c>
      <c r="L185" s="148"/>
      <c r="M185" s="152"/>
      <c r="N185" s="153"/>
      <c r="O185" s="153"/>
      <c r="P185" s="154">
        <f>SUM(P186:P199)</f>
        <v>24.337200000000003</v>
      </c>
      <c r="Q185" s="153"/>
      <c r="R185" s="154">
        <f>SUM(R186:R199)</f>
        <v>16.817433000000001</v>
      </c>
      <c r="S185" s="153"/>
      <c r="T185" s="155">
        <f>SUM(T186:T199)</f>
        <v>0</v>
      </c>
      <c r="AR185" s="149" t="s">
        <v>87</v>
      </c>
      <c r="AT185" s="156" t="s">
        <v>78</v>
      </c>
      <c r="AU185" s="156" t="s">
        <v>87</v>
      </c>
      <c r="AY185" s="149" t="s">
        <v>170</v>
      </c>
      <c r="BK185" s="157">
        <f>SUM(BK186:BK199)</f>
        <v>30145.47</v>
      </c>
    </row>
    <row r="186" spans="2:65" s="1" customFormat="1" ht="25.5" customHeight="1">
      <c r="B186" s="160"/>
      <c r="C186" s="161" t="s">
        <v>568</v>
      </c>
      <c r="D186" s="161" t="s">
        <v>173</v>
      </c>
      <c r="E186" s="162" t="s">
        <v>2175</v>
      </c>
      <c r="F186" s="163" t="s">
        <v>2176</v>
      </c>
      <c r="G186" s="164" t="s">
        <v>487</v>
      </c>
      <c r="H186" s="165">
        <v>2</v>
      </c>
      <c r="I186" s="166">
        <v>249</v>
      </c>
      <c r="J186" s="166">
        <f>ROUND(I186*H186,2)</f>
        <v>498</v>
      </c>
      <c r="K186" s="163" t="s">
        <v>177</v>
      </c>
      <c r="L186" s="39"/>
      <c r="M186" s="167" t="s">
        <v>5</v>
      </c>
      <c r="N186" s="168" t="s">
        <v>50</v>
      </c>
      <c r="O186" s="169">
        <v>0.22600000000000001</v>
      </c>
      <c r="P186" s="169">
        <f>O186*H186</f>
        <v>0.45200000000000001</v>
      </c>
      <c r="Q186" s="169">
        <v>0</v>
      </c>
      <c r="R186" s="169">
        <f>Q186*H186</f>
        <v>0</v>
      </c>
      <c r="S186" s="169">
        <v>0</v>
      </c>
      <c r="T186" s="170">
        <f>S186*H186</f>
        <v>0</v>
      </c>
      <c r="AR186" s="24" t="s">
        <v>190</v>
      </c>
      <c r="AT186" s="24" t="s">
        <v>173</v>
      </c>
      <c r="AU186" s="24" t="s">
        <v>90</v>
      </c>
      <c r="AY186" s="24" t="s">
        <v>170</v>
      </c>
      <c r="BE186" s="171">
        <f>IF(N186="základní",J186,0)</f>
        <v>498</v>
      </c>
      <c r="BF186" s="171">
        <f>IF(N186="snížená",J186,0)</f>
        <v>0</v>
      </c>
      <c r="BG186" s="171">
        <f>IF(N186="zákl. přenesená",J186,0)</f>
        <v>0</v>
      </c>
      <c r="BH186" s="171">
        <f>IF(N186="sníž. přenesená",J186,0)</f>
        <v>0</v>
      </c>
      <c r="BI186" s="171">
        <f>IF(N186="nulová",J186,0)</f>
        <v>0</v>
      </c>
      <c r="BJ186" s="24" t="s">
        <v>87</v>
      </c>
      <c r="BK186" s="171">
        <f>ROUND(I186*H186,2)</f>
        <v>498</v>
      </c>
      <c r="BL186" s="24" t="s">
        <v>190</v>
      </c>
      <c r="BM186" s="24" t="s">
        <v>2177</v>
      </c>
    </row>
    <row r="187" spans="2:65" s="1" customFormat="1" ht="16.5" customHeight="1">
      <c r="B187" s="160"/>
      <c r="C187" s="193" t="s">
        <v>574</v>
      </c>
      <c r="D187" s="193" t="s">
        <v>452</v>
      </c>
      <c r="E187" s="194" t="s">
        <v>2178</v>
      </c>
      <c r="F187" s="195" t="s">
        <v>2179</v>
      </c>
      <c r="G187" s="196" t="s">
        <v>487</v>
      </c>
      <c r="H187" s="197">
        <v>2.02</v>
      </c>
      <c r="I187" s="198">
        <v>167</v>
      </c>
      <c r="J187" s="198">
        <f>ROUND(I187*H187,2)</f>
        <v>337.34</v>
      </c>
      <c r="K187" s="195" t="s">
        <v>177</v>
      </c>
      <c r="L187" s="199"/>
      <c r="M187" s="200" t="s">
        <v>5</v>
      </c>
      <c r="N187" s="201" t="s">
        <v>50</v>
      </c>
      <c r="O187" s="169">
        <v>0</v>
      </c>
      <c r="P187" s="169">
        <f>O187*H187</f>
        <v>0</v>
      </c>
      <c r="Q187" s="169">
        <v>2.0999999999999999E-3</v>
      </c>
      <c r="R187" s="169">
        <f>Q187*H187</f>
        <v>4.2420000000000001E-3</v>
      </c>
      <c r="S187" s="169">
        <v>0</v>
      </c>
      <c r="T187" s="170">
        <f>S187*H187</f>
        <v>0</v>
      </c>
      <c r="AR187" s="24" t="s">
        <v>207</v>
      </c>
      <c r="AT187" s="24" t="s">
        <v>452</v>
      </c>
      <c r="AU187" s="24" t="s">
        <v>90</v>
      </c>
      <c r="AY187" s="24" t="s">
        <v>170</v>
      </c>
      <c r="BE187" s="171">
        <f>IF(N187="základní",J187,0)</f>
        <v>337.34</v>
      </c>
      <c r="BF187" s="171">
        <f>IF(N187="snížená",J187,0)</f>
        <v>0</v>
      </c>
      <c r="BG187" s="171">
        <f>IF(N187="zákl. přenesená",J187,0)</f>
        <v>0</v>
      </c>
      <c r="BH187" s="171">
        <f>IF(N187="sníž. přenesená",J187,0)</f>
        <v>0</v>
      </c>
      <c r="BI187" s="171">
        <f>IF(N187="nulová",J187,0)</f>
        <v>0</v>
      </c>
      <c r="BJ187" s="24" t="s">
        <v>87</v>
      </c>
      <c r="BK187" s="171">
        <f>ROUND(I187*H187,2)</f>
        <v>337.34</v>
      </c>
      <c r="BL187" s="24" t="s">
        <v>190</v>
      </c>
      <c r="BM187" s="24" t="s">
        <v>2180</v>
      </c>
    </row>
    <row r="188" spans="2:65" s="1" customFormat="1" ht="27">
      <c r="B188" s="39"/>
      <c r="D188" s="173" t="s">
        <v>184</v>
      </c>
      <c r="F188" s="180" t="s">
        <v>2181</v>
      </c>
      <c r="L188" s="39"/>
      <c r="M188" s="181"/>
      <c r="N188" s="40"/>
      <c r="O188" s="40"/>
      <c r="P188" s="40"/>
      <c r="Q188" s="40"/>
      <c r="R188" s="40"/>
      <c r="S188" s="40"/>
      <c r="T188" s="68"/>
      <c r="AT188" s="24" t="s">
        <v>184</v>
      </c>
      <c r="AU188" s="24" t="s">
        <v>90</v>
      </c>
    </row>
    <row r="189" spans="2:65" s="12" customFormat="1" ht="13.5">
      <c r="B189" s="172"/>
      <c r="D189" s="173" t="s">
        <v>180</v>
      </c>
      <c r="F189" s="175" t="s">
        <v>2134</v>
      </c>
      <c r="H189" s="176">
        <v>2.02</v>
      </c>
      <c r="L189" s="172"/>
      <c r="M189" s="177"/>
      <c r="N189" s="178"/>
      <c r="O189" s="178"/>
      <c r="P189" s="178"/>
      <c r="Q189" s="178"/>
      <c r="R189" s="178"/>
      <c r="S189" s="178"/>
      <c r="T189" s="179"/>
      <c r="AT189" s="174" t="s">
        <v>180</v>
      </c>
      <c r="AU189" s="174" t="s">
        <v>90</v>
      </c>
      <c r="AV189" s="12" t="s">
        <v>90</v>
      </c>
      <c r="AW189" s="12" t="s">
        <v>6</v>
      </c>
      <c r="AX189" s="12" t="s">
        <v>87</v>
      </c>
      <c r="AY189" s="174" t="s">
        <v>170</v>
      </c>
    </row>
    <row r="190" spans="2:65" s="1" customFormat="1" ht="38.25" customHeight="1">
      <c r="B190" s="160"/>
      <c r="C190" s="161" t="s">
        <v>581</v>
      </c>
      <c r="D190" s="161" t="s">
        <v>173</v>
      </c>
      <c r="E190" s="162" t="s">
        <v>2182</v>
      </c>
      <c r="F190" s="163" t="s">
        <v>2183</v>
      </c>
      <c r="G190" s="164" t="s">
        <v>282</v>
      </c>
      <c r="H190" s="165">
        <v>61.7</v>
      </c>
      <c r="I190" s="166">
        <v>229</v>
      </c>
      <c r="J190" s="166">
        <f>ROUND(I190*H190,2)</f>
        <v>14129.3</v>
      </c>
      <c r="K190" s="163" t="s">
        <v>177</v>
      </c>
      <c r="L190" s="39"/>
      <c r="M190" s="167" t="s">
        <v>5</v>
      </c>
      <c r="N190" s="168" t="s">
        <v>50</v>
      </c>
      <c r="O190" s="169">
        <v>0.26800000000000002</v>
      </c>
      <c r="P190" s="169">
        <f>O190*H190</f>
        <v>16.535600000000002</v>
      </c>
      <c r="Q190" s="169">
        <v>0.15540000000000001</v>
      </c>
      <c r="R190" s="169">
        <f>Q190*H190</f>
        <v>9.5881800000000013</v>
      </c>
      <c r="S190" s="169">
        <v>0</v>
      </c>
      <c r="T190" s="170">
        <f>S190*H190</f>
        <v>0</v>
      </c>
      <c r="AR190" s="24" t="s">
        <v>190</v>
      </c>
      <c r="AT190" s="24" t="s">
        <v>173</v>
      </c>
      <c r="AU190" s="24" t="s">
        <v>90</v>
      </c>
      <c r="AY190" s="24" t="s">
        <v>170</v>
      </c>
      <c r="BE190" s="171">
        <f>IF(N190="základní",J190,0)</f>
        <v>14129.3</v>
      </c>
      <c r="BF190" s="171">
        <f>IF(N190="snížená",J190,0)</f>
        <v>0</v>
      </c>
      <c r="BG190" s="171">
        <f>IF(N190="zákl. přenesená",J190,0)</f>
        <v>0</v>
      </c>
      <c r="BH190" s="171">
        <f>IF(N190="sníž. přenesená",J190,0)</f>
        <v>0</v>
      </c>
      <c r="BI190" s="171">
        <f>IF(N190="nulová",J190,0)</f>
        <v>0</v>
      </c>
      <c r="BJ190" s="24" t="s">
        <v>87</v>
      </c>
      <c r="BK190" s="171">
        <f>ROUND(I190*H190,2)</f>
        <v>14129.3</v>
      </c>
      <c r="BL190" s="24" t="s">
        <v>190</v>
      </c>
      <c r="BM190" s="24" t="s">
        <v>2184</v>
      </c>
    </row>
    <row r="191" spans="2:65" s="12" customFormat="1" ht="13.5">
      <c r="B191" s="172"/>
      <c r="D191" s="173" t="s">
        <v>180</v>
      </c>
      <c r="E191" s="174" t="s">
        <v>5</v>
      </c>
      <c r="F191" s="175" t="s">
        <v>2185</v>
      </c>
      <c r="H191" s="176">
        <v>61.7</v>
      </c>
      <c r="L191" s="172"/>
      <c r="M191" s="177"/>
      <c r="N191" s="178"/>
      <c r="O191" s="178"/>
      <c r="P191" s="178"/>
      <c r="Q191" s="178"/>
      <c r="R191" s="178"/>
      <c r="S191" s="178"/>
      <c r="T191" s="179"/>
      <c r="AT191" s="174" t="s">
        <v>180</v>
      </c>
      <c r="AU191" s="174" t="s">
        <v>90</v>
      </c>
      <c r="AV191" s="12" t="s">
        <v>90</v>
      </c>
      <c r="AW191" s="12" t="s">
        <v>42</v>
      </c>
      <c r="AX191" s="12" t="s">
        <v>87</v>
      </c>
      <c r="AY191" s="174" t="s">
        <v>170</v>
      </c>
    </row>
    <row r="192" spans="2:65" s="1" customFormat="1" ht="16.5" customHeight="1">
      <c r="B192" s="160"/>
      <c r="C192" s="193" t="s">
        <v>587</v>
      </c>
      <c r="D192" s="193" t="s">
        <v>452</v>
      </c>
      <c r="E192" s="194" t="s">
        <v>2186</v>
      </c>
      <c r="F192" s="195" t="s">
        <v>2187</v>
      </c>
      <c r="G192" s="196" t="s">
        <v>282</v>
      </c>
      <c r="H192" s="197">
        <v>62.317</v>
      </c>
      <c r="I192" s="198">
        <v>156</v>
      </c>
      <c r="J192" s="198">
        <f>ROUND(I192*H192,2)</f>
        <v>9721.4500000000007</v>
      </c>
      <c r="K192" s="195" t="s">
        <v>177</v>
      </c>
      <c r="L192" s="199"/>
      <c r="M192" s="200" t="s">
        <v>5</v>
      </c>
      <c r="N192" s="201" t="s">
        <v>50</v>
      </c>
      <c r="O192" s="169">
        <v>0</v>
      </c>
      <c r="P192" s="169">
        <f>O192*H192</f>
        <v>0</v>
      </c>
      <c r="Q192" s="169">
        <v>8.1000000000000003E-2</v>
      </c>
      <c r="R192" s="169">
        <f>Q192*H192</f>
        <v>5.0476770000000002</v>
      </c>
      <c r="S192" s="169">
        <v>0</v>
      </c>
      <c r="T192" s="170">
        <f>S192*H192</f>
        <v>0</v>
      </c>
      <c r="AR192" s="24" t="s">
        <v>207</v>
      </c>
      <c r="AT192" s="24" t="s">
        <v>452</v>
      </c>
      <c r="AU192" s="24" t="s">
        <v>90</v>
      </c>
      <c r="AY192" s="24" t="s">
        <v>170</v>
      </c>
      <c r="BE192" s="171">
        <f>IF(N192="základní",J192,0)</f>
        <v>9721.4500000000007</v>
      </c>
      <c r="BF192" s="171">
        <f>IF(N192="snížená",J192,0)</f>
        <v>0</v>
      </c>
      <c r="BG192" s="171">
        <f>IF(N192="zákl. přenesená",J192,0)</f>
        <v>0</v>
      </c>
      <c r="BH192" s="171">
        <f>IF(N192="sníž. přenesená",J192,0)</f>
        <v>0</v>
      </c>
      <c r="BI192" s="171">
        <f>IF(N192="nulová",J192,0)</f>
        <v>0</v>
      </c>
      <c r="BJ192" s="24" t="s">
        <v>87</v>
      </c>
      <c r="BK192" s="171">
        <f>ROUND(I192*H192,2)</f>
        <v>9721.4500000000007</v>
      </c>
      <c r="BL192" s="24" t="s">
        <v>190</v>
      </c>
      <c r="BM192" s="24" t="s">
        <v>2188</v>
      </c>
    </row>
    <row r="193" spans="2:65" s="12" customFormat="1" ht="13.5">
      <c r="B193" s="172"/>
      <c r="D193" s="173" t="s">
        <v>180</v>
      </c>
      <c r="F193" s="175" t="s">
        <v>2189</v>
      </c>
      <c r="H193" s="176">
        <v>62.317</v>
      </c>
      <c r="L193" s="172"/>
      <c r="M193" s="177"/>
      <c r="N193" s="178"/>
      <c r="O193" s="178"/>
      <c r="P193" s="178"/>
      <c r="Q193" s="178"/>
      <c r="R193" s="178"/>
      <c r="S193" s="178"/>
      <c r="T193" s="179"/>
      <c r="AT193" s="174" t="s">
        <v>180</v>
      </c>
      <c r="AU193" s="174" t="s">
        <v>90</v>
      </c>
      <c r="AV193" s="12" t="s">
        <v>90</v>
      </c>
      <c r="AW193" s="12" t="s">
        <v>6</v>
      </c>
      <c r="AX193" s="12" t="s">
        <v>87</v>
      </c>
      <c r="AY193" s="174" t="s">
        <v>170</v>
      </c>
    </row>
    <row r="194" spans="2:65" s="1" customFormat="1" ht="38.25" customHeight="1">
      <c r="B194" s="160"/>
      <c r="C194" s="161" t="s">
        <v>592</v>
      </c>
      <c r="D194" s="161" t="s">
        <v>173</v>
      </c>
      <c r="E194" s="162" t="s">
        <v>2190</v>
      </c>
      <c r="F194" s="163" t="s">
        <v>2191</v>
      </c>
      <c r="G194" s="164" t="s">
        <v>282</v>
      </c>
      <c r="H194" s="165">
        <v>14.1</v>
      </c>
      <c r="I194" s="166">
        <v>189</v>
      </c>
      <c r="J194" s="166">
        <f>ROUND(I194*H194,2)</f>
        <v>2664.9</v>
      </c>
      <c r="K194" s="163" t="s">
        <v>177</v>
      </c>
      <c r="L194" s="39"/>
      <c r="M194" s="167" t="s">
        <v>5</v>
      </c>
      <c r="N194" s="168" t="s">
        <v>50</v>
      </c>
      <c r="O194" s="169">
        <v>0.216</v>
      </c>
      <c r="P194" s="169">
        <f>O194*H194</f>
        <v>3.0455999999999999</v>
      </c>
      <c r="Q194" s="169">
        <v>0.1295</v>
      </c>
      <c r="R194" s="169">
        <f>Q194*H194</f>
        <v>1.82595</v>
      </c>
      <c r="S194" s="169">
        <v>0</v>
      </c>
      <c r="T194" s="170">
        <f>S194*H194</f>
        <v>0</v>
      </c>
      <c r="AR194" s="24" t="s">
        <v>190</v>
      </c>
      <c r="AT194" s="24" t="s">
        <v>173</v>
      </c>
      <c r="AU194" s="24" t="s">
        <v>90</v>
      </c>
      <c r="AY194" s="24" t="s">
        <v>170</v>
      </c>
      <c r="BE194" s="171">
        <f>IF(N194="základní",J194,0)</f>
        <v>2664.9</v>
      </c>
      <c r="BF194" s="171">
        <f>IF(N194="snížená",J194,0)</f>
        <v>0</v>
      </c>
      <c r="BG194" s="171">
        <f>IF(N194="zákl. přenesená",J194,0)</f>
        <v>0</v>
      </c>
      <c r="BH194" s="171">
        <f>IF(N194="sníž. přenesená",J194,0)</f>
        <v>0</v>
      </c>
      <c r="BI194" s="171">
        <f>IF(N194="nulová",J194,0)</f>
        <v>0</v>
      </c>
      <c r="BJ194" s="24" t="s">
        <v>87</v>
      </c>
      <c r="BK194" s="171">
        <f>ROUND(I194*H194,2)</f>
        <v>2664.9</v>
      </c>
      <c r="BL194" s="24" t="s">
        <v>190</v>
      </c>
      <c r="BM194" s="24" t="s">
        <v>2192</v>
      </c>
    </row>
    <row r="195" spans="2:65" s="1" customFormat="1" ht="16.5" customHeight="1">
      <c r="B195" s="160"/>
      <c r="C195" s="193" t="s">
        <v>597</v>
      </c>
      <c r="D195" s="193" t="s">
        <v>452</v>
      </c>
      <c r="E195" s="194" t="s">
        <v>2193</v>
      </c>
      <c r="F195" s="195" t="s">
        <v>2194</v>
      </c>
      <c r="G195" s="196" t="s">
        <v>282</v>
      </c>
      <c r="H195" s="197">
        <v>14.241</v>
      </c>
      <c r="I195" s="198">
        <v>65.900000000000006</v>
      </c>
      <c r="J195" s="198">
        <f>ROUND(I195*H195,2)</f>
        <v>938.48</v>
      </c>
      <c r="K195" s="195" t="s">
        <v>177</v>
      </c>
      <c r="L195" s="199"/>
      <c r="M195" s="200" t="s">
        <v>5</v>
      </c>
      <c r="N195" s="201" t="s">
        <v>50</v>
      </c>
      <c r="O195" s="169">
        <v>0</v>
      </c>
      <c r="P195" s="169">
        <f>O195*H195</f>
        <v>0</v>
      </c>
      <c r="Q195" s="169">
        <v>2.4E-2</v>
      </c>
      <c r="R195" s="169">
        <f>Q195*H195</f>
        <v>0.34178399999999998</v>
      </c>
      <c r="S195" s="169">
        <v>0</v>
      </c>
      <c r="T195" s="170">
        <f>S195*H195</f>
        <v>0</v>
      </c>
      <c r="AR195" s="24" t="s">
        <v>207</v>
      </c>
      <c r="AT195" s="24" t="s">
        <v>452</v>
      </c>
      <c r="AU195" s="24" t="s">
        <v>90</v>
      </c>
      <c r="AY195" s="24" t="s">
        <v>170</v>
      </c>
      <c r="BE195" s="171">
        <f>IF(N195="základní",J195,0)</f>
        <v>938.48</v>
      </c>
      <c r="BF195" s="171">
        <f>IF(N195="snížená",J195,0)</f>
        <v>0</v>
      </c>
      <c r="BG195" s="171">
        <f>IF(N195="zákl. přenesená",J195,0)</f>
        <v>0</v>
      </c>
      <c r="BH195" s="171">
        <f>IF(N195="sníž. přenesená",J195,0)</f>
        <v>0</v>
      </c>
      <c r="BI195" s="171">
        <f>IF(N195="nulová",J195,0)</f>
        <v>0</v>
      </c>
      <c r="BJ195" s="24" t="s">
        <v>87</v>
      </c>
      <c r="BK195" s="171">
        <f>ROUND(I195*H195,2)</f>
        <v>938.48</v>
      </c>
      <c r="BL195" s="24" t="s">
        <v>190</v>
      </c>
      <c r="BM195" s="24" t="s">
        <v>2195</v>
      </c>
    </row>
    <row r="196" spans="2:65" s="12" customFormat="1" ht="13.5">
      <c r="B196" s="172"/>
      <c r="D196" s="173" t="s">
        <v>180</v>
      </c>
      <c r="F196" s="175" t="s">
        <v>2196</v>
      </c>
      <c r="H196" s="176">
        <v>14.241</v>
      </c>
      <c r="L196" s="172"/>
      <c r="M196" s="177"/>
      <c r="N196" s="178"/>
      <c r="O196" s="178"/>
      <c r="P196" s="178"/>
      <c r="Q196" s="178"/>
      <c r="R196" s="178"/>
      <c r="S196" s="178"/>
      <c r="T196" s="179"/>
      <c r="AT196" s="174" t="s">
        <v>180</v>
      </c>
      <c r="AU196" s="174" t="s">
        <v>90</v>
      </c>
      <c r="AV196" s="12" t="s">
        <v>90</v>
      </c>
      <c r="AW196" s="12" t="s">
        <v>6</v>
      </c>
      <c r="AX196" s="12" t="s">
        <v>87</v>
      </c>
      <c r="AY196" s="174" t="s">
        <v>170</v>
      </c>
    </row>
    <row r="197" spans="2:65" s="1" customFormat="1" ht="38.25" customHeight="1">
      <c r="B197" s="160"/>
      <c r="C197" s="161" t="s">
        <v>601</v>
      </c>
      <c r="D197" s="161" t="s">
        <v>173</v>
      </c>
      <c r="E197" s="162" t="s">
        <v>2197</v>
      </c>
      <c r="F197" s="163" t="s">
        <v>2198</v>
      </c>
      <c r="G197" s="164" t="s">
        <v>282</v>
      </c>
      <c r="H197" s="165">
        <v>16</v>
      </c>
      <c r="I197" s="166">
        <v>41.7</v>
      </c>
      <c r="J197" s="166">
        <f>ROUND(I197*H197,2)</f>
        <v>667.2</v>
      </c>
      <c r="K197" s="163" t="s">
        <v>177</v>
      </c>
      <c r="L197" s="39"/>
      <c r="M197" s="167" t="s">
        <v>5</v>
      </c>
      <c r="N197" s="168" t="s">
        <v>50</v>
      </c>
      <c r="O197" s="169">
        <v>7.2999999999999995E-2</v>
      </c>
      <c r="P197" s="169">
        <f>O197*H197</f>
        <v>1.1679999999999999</v>
      </c>
      <c r="Q197" s="169">
        <v>5.9999999999999995E-4</v>
      </c>
      <c r="R197" s="169">
        <f>Q197*H197</f>
        <v>9.5999999999999992E-3</v>
      </c>
      <c r="S197" s="169">
        <v>0</v>
      </c>
      <c r="T197" s="170">
        <f>S197*H197</f>
        <v>0</v>
      </c>
      <c r="AR197" s="24" t="s">
        <v>190</v>
      </c>
      <c r="AT197" s="24" t="s">
        <v>173</v>
      </c>
      <c r="AU197" s="24" t="s">
        <v>90</v>
      </c>
      <c r="AY197" s="24" t="s">
        <v>170</v>
      </c>
      <c r="BE197" s="171">
        <f>IF(N197="základní",J197,0)</f>
        <v>667.2</v>
      </c>
      <c r="BF197" s="171">
        <f>IF(N197="snížená",J197,0)</f>
        <v>0</v>
      </c>
      <c r="BG197" s="171">
        <f>IF(N197="zákl. přenesená",J197,0)</f>
        <v>0</v>
      </c>
      <c r="BH197" s="171">
        <f>IF(N197="sníž. přenesená",J197,0)</f>
        <v>0</v>
      </c>
      <c r="BI197" s="171">
        <f>IF(N197="nulová",J197,0)</f>
        <v>0</v>
      </c>
      <c r="BJ197" s="24" t="s">
        <v>87</v>
      </c>
      <c r="BK197" s="171">
        <f>ROUND(I197*H197,2)</f>
        <v>667.2</v>
      </c>
      <c r="BL197" s="24" t="s">
        <v>190</v>
      </c>
      <c r="BM197" s="24" t="s">
        <v>2199</v>
      </c>
    </row>
    <row r="198" spans="2:65" s="12" customFormat="1" ht="13.5">
      <c r="B198" s="172"/>
      <c r="D198" s="173" t="s">
        <v>180</v>
      </c>
      <c r="E198" s="174" t="s">
        <v>5</v>
      </c>
      <c r="F198" s="175" t="s">
        <v>230</v>
      </c>
      <c r="H198" s="176">
        <v>16</v>
      </c>
      <c r="L198" s="172"/>
      <c r="M198" s="177"/>
      <c r="N198" s="178"/>
      <c r="O198" s="178"/>
      <c r="P198" s="178"/>
      <c r="Q198" s="178"/>
      <c r="R198" s="178"/>
      <c r="S198" s="178"/>
      <c r="T198" s="179"/>
      <c r="AT198" s="174" t="s">
        <v>180</v>
      </c>
      <c r="AU198" s="174" t="s">
        <v>90</v>
      </c>
      <c r="AV198" s="12" t="s">
        <v>90</v>
      </c>
      <c r="AW198" s="12" t="s">
        <v>42</v>
      </c>
      <c r="AX198" s="12" t="s">
        <v>87</v>
      </c>
      <c r="AY198" s="174" t="s">
        <v>170</v>
      </c>
    </row>
    <row r="199" spans="2:65" s="1" customFormat="1" ht="25.5" customHeight="1">
      <c r="B199" s="160"/>
      <c r="C199" s="161" t="s">
        <v>606</v>
      </c>
      <c r="D199" s="161" t="s">
        <v>173</v>
      </c>
      <c r="E199" s="162" t="s">
        <v>703</v>
      </c>
      <c r="F199" s="163" t="s">
        <v>704</v>
      </c>
      <c r="G199" s="164" t="s">
        <v>282</v>
      </c>
      <c r="H199" s="165">
        <v>16</v>
      </c>
      <c r="I199" s="166">
        <v>74.3</v>
      </c>
      <c r="J199" s="166">
        <f>ROUND(I199*H199,2)</f>
        <v>1188.8</v>
      </c>
      <c r="K199" s="163" t="s">
        <v>177</v>
      </c>
      <c r="L199" s="39"/>
      <c r="M199" s="167" t="s">
        <v>5</v>
      </c>
      <c r="N199" s="168" t="s">
        <v>50</v>
      </c>
      <c r="O199" s="169">
        <v>0.19600000000000001</v>
      </c>
      <c r="P199" s="169">
        <f>O199*H199</f>
        <v>3.1360000000000001</v>
      </c>
      <c r="Q199" s="169">
        <v>0</v>
      </c>
      <c r="R199" s="169">
        <f>Q199*H199</f>
        <v>0</v>
      </c>
      <c r="S199" s="169">
        <v>0</v>
      </c>
      <c r="T199" s="170">
        <f>S199*H199</f>
        <v>0</v>
      </c>
      <c r="AR199" s="24" t="s">
        <v>190</v>
      </c>
      <c r="AT199" s="24" t="s">
        <v>173</v>
      </c>
      <c r="AU199" s="24" t="s">
        <v>90</v>
      </c>
      <c r="AY199" s="24" t="s">
        <v>170</v>
      </c>
      <c r="BE199" s="171">
        <f>IF(N199="základní",J199,0)</f>
        <v>1188.8</v>
      </c>
      <c r="BF199" s="171">
        <f>IF(N199="snížená",J199,0)</f>
        <v>0</v>
      </c>
      <c r="BG199" s="171">
        <f>IF(N199="zákl. přenesená",J199,0)</f>
        <v>0</v>
      </c>
      <c r="BH199" s="171">
        <f>IF(N199="sníž. přenesená",J199,0)</f>
        <v>0</v>
      </c>
      <c r="BI199" s="171">
        <f>IF(N199="nulová",J199,0)</f>
        <v>0</v>
      </c>
      <c r="BJ199" s="24" t="s">
        <v>87</v>
      </c>
      <c r="BK199" s="171">
        <f>ROUND(I199*H199,2)</f>
        <v>1188.8</v>
      </c>
      <c r="BL199" s="24" t="s">
        <v>190</v>
      </c>
      <c r="BM199" s="24" t="s">
        <v>2200</v>
      </c>
    </row>
    <row r="200" spans="2:65" s="11" customFormat="1" ht="29.85" customHeight="1">
      <c r="B200" s="148"/>
      <c r="D200" s="149" t="s">
        <v>78</v>
      </c>
      <c r="E200" s="158" t="s">
        <v>727</v>
      </c>
      <c r="F200" s="158" t="s">
        <v>728</v>
      </c>
      <c r="J200" s="159">
        <f>BK200</f>
        <v>12907.7</v>
      </c>
      <c r="L200" s="148"/>
      <c r="M200" s="152"/>
      <c r="N200" s="153"/>
      <c r="O200" s="153"/>
      <c r="P200" s="154">
        <f>P201</f>
        <v>14.127828000000001</v>
      </c>
      <c r="Q200" s="153"/>
      <c r="R200" s="154">
        <f>R201</f>
        <v>0</v>
      </c>
      <c r="S200" s="153"/>
      <c r="T200" s="155">
        <f>T201</f>
        <v>0</v>
      </c>
      <c r="AR200" s="149" t="s">
        <v>87</v>
      </c>
      <c r="AT200" s="156" t="s">
        <v>78</v>
      </c>
      <c r="AU200" s="156" t="s">
        <v>87</v>
      </c>
      <c r="AY200" s="149" t="s">
        <v>170</v>
      </c>
      <c r="BK200" s="157">
        <f>BK201</f>
        <v>12907.7</v>
      </c>
    </row>
    <row r="201" spans="2:65" s="1" customFormat="1" ht="25.5" customHeight="1">
      <c r="B201" s="160"/>
      <c r="C201" s="161" t="s">
        <v>610</v>
      </c>
      <c r="D201" s="161" t="s">
        <v>173</v>
      </c>
      <c r="E201" s="162" t="s">
        <v>2201</v>
      </c>
      <c r="F201" s="163" t="s">
        <v>2202</v>
      </c>
      <c r="G201" s="164" t="s">
        <v>422</v>
      </c>
      <c r="H201" s="165">
        <v>214.05799999999999</v>
      </c>
      <c r="I201" s="166">
        <v>60.3</v>
      </c>
      <c r="J201" s="166">
        <f>ROUND(I201*H201,2)</f>
        <v>12907.7</v>
      </c>
      <c r="K201" s="163" t="s">
        <v>177</v>
      </c>
      <c r="L201" s="39"/>
      <c r="M201" s="167" t="s">
        <v>5</v>
      </c>
      <c r="N201" s="202" t="s">
        <v>50</v>
      </c>
      <c r="O201" s="203">
        <v>6.6000000000000003E-2</v>
      </c>
      <c r="P201" s="203">
        <f>O201*H201</f>
        <v>14.127828000000001</v>
      </c>
      <c r="Q201" s="203">
        <v>0</v>
      </c>
      <c r="R201" s="203">
        <f>Q201*H201</f>
        <v>0</v>
      </c>
      <c r="S201" s="203">
        <v>0</v>
      </c>
      <c r="T201" s="204">
        <f>S201*H201</f>
        <v>0</v>
      </c>
      <c r="AR201" s="24" t="s">
        <v>190</v>
      </c>
      <c r="AT201" s="24" t="s">
        <v>173</v>
      </c>
      <c r="AU201" s="24" t="s">
        <v>90</v>
      </c>
      <c r="AY201" s="24" t="s">
        <v>170</v>
      </c>
      <c r="BE201" s="171">
        <f>IF(N201="základní",J201,0)</f>
        <v>12907.7</v>
      </c>
      <c r="BF201" s="171">
        <f>IF(N201="snížená",J201,0)</f>
        <v>0</v>
      </c>
      <c r="BG201" s="171">
        <f>IF(N201="zákl. přenesená",J201,0)</f>
        <v>0</v>
      </c>
      <c r="BH201" s="171">
        <f>IF(N201="sníž. přenesená",J201,0)</f>
        <v>0</v>
      </c>
      <c r="BI201" s="171">
        <f>IF(N201="nulová",J201,0)</f>
        <v>0</v>
      </c>
      <c r="BJ201" s="24" t="s">
        <v>87</v>
      </c>
      <c r="BK201" s="171">
        <f>ROUND(I201*H201,2)</f>
        <v>12907.7</v>
      </c>
      <c r="BL201" s="24" t="s">
        <v>190</v>
      </c>
      <c r="BM201" s="24" t="s">
        <v>2203</v>
      </c>
    </row>
    <row r="202" spans="2:65" s="1" customFormat="1" ht="6.95" customHeight="1">
      <c r="B202" s="54"/>
      <c r="C202" s="55"/>
      <c r="D202" s="55"/>
      <c r="E202" s="55"/>
      <c r="F202" s="55"/>
      <c r="G202" s="55"/>
      <c r="H202" s="55"/>
      <c r="I202" s="55"/>
      <c r="J202" s="55"/>
      <c r="K202" s="55"/>
      <c r="L202" s="39"/>
    </row>
  </sheetData>
  <autoFilter ref="C83:K201"/>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117</v>
      </c>
      <c r="AZ2" s="185" t="s">
        <v>2204</v>
      </c>
      <c r="BA2" s="185" t="s">
        <v>235</v>
      </c>
      <c r="BB2" s="185" t="s">
        <v>5</v>
      </c>
      <c r="BC2" s="185" t="s">
        <v>2205</v>
      </c>
      <c r="BD2" s="185" t="s">
        <v>90</v>
      </c>
    </row>
    <row r="3" spans="1:70" ht="6.95" customHeight="1">
      <c r="B3" s="25"/>
      <c r="C3" s="26"/>
      <c r="D3" s="26"/>
      <c r="E3" s="26"/>
      <c r="F3" s="26"/>
      <c r="G3" s="26"/>
      <c r="H3" s="26"/>
      <c r="I3" s="26"/>
      <c r="J3" s="26"/>
      <c r="K3" s="27"/>
      <c r="AT3" s="24"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s="1" customFormat="1">
      <c r="B8" s="39"/>
      <c r="C8" s="40"/>
      <c r="D8" s="36" t="s">
        <v>141</v>
      </c>
      <c r="E8" s="40"/>
      <c r="F8" s="40"/>
      <c r="G8" s="40"/>
      <c r="H8" s="40"/>
      <c r="I8" s="40"/>
      <c r="J8" s="40"/>
      <c r="K8" s="43"/>
    </row>
    <row r="9" spans="1:70" s="1" customFormat="1" ht="36.950000000000003" customHeight="1">
      <c r="B9" s="39"/>
      <c r="C9" s="40"/>
      <c r="D9" s="40"/>
      <c r="E9" s="329" t="s">
        <v>2206</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118</v>
      </c>
      <c r="G11" s="40"/>
      <c r="H11" s="40"/>
      <c r="I11" s="36" t="s">
        <v>21</v>
      </c>
      <c r="J11" s="34" t="s">
        <v>2207</v>
      </c>
      <c r="K11" s="43"/>
    </row>
    <row r="12" spans="1:70" s="1" customFormat="1" ht="14.45" customHeight="1">
      <c r="B12" s="39"/>
      <c r="C12" s="40"/>
      <c r="D12" s="36" t="s">
        <v>23</v>
      </c>
      <c r="E12" s="40"/>
      <c r="F12" s="34" t="s">
        <v>24</v>
      </c>
      <c r="G12" s="40"/>
      <c r="H12" s="40"/>
      <c r="I12" s="36" t="s">
        <v>25</v>
      </c>
      <c r="J12" s="107" t="str">
        <f>'Rekapitulace stavby'!AN8</f>
        <v>5. 3. 2018</v>
      </c>
      <c r="K12" s="43"/>
    </row>
    <row r="13" spans="1:70" s="1" customFormat="1" ht="21.75" customHeight="1">
      <c r="B13" s="39"/>
      <c r="C13" s="40"/>
      <c r="D13" s="33" t="s">
        <v>27</v>
      </c>
      <c r="E13" s="40"/>
      <c r="F13" s="37" t="s">
        <v>28</v>
      </c>
      <c r="G13" s="40"/>
      <c r="H13" s="40"/>
      <c r="I13" s="33" t="s">
        <v>29</v>
      </c>
      <c r="J13" s="37" t="s">
        <v>242</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ROUND(J87,2)</f>
        <v>566373.84</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ROUND(SUM(BE87:BE237), 2)</f>
        <v>566373.84</v>
      </c>
      <c r="G30" s="40"/>
      <c r="H30" s="40"/>
      <c r="I30" s="115">
        <v>0.21</v>
      </c>
      <c r="J30" s="114">
        <f>ROUND(ROUND((SUM(BE87:BE237)), 2)*I30, 2)</f>
        <v>118938.51</v>
      </c>
      <c r="K30" s="43"/>
    </row>
    <row r="31" spans="2:11" s="1" customFormat="1" ht="14.45" customHeight="1">
      <c r="B31" s="39"/>
      <c r="C31" s="40"/>
      <c r="D31" s="40"/>
      <c r="E31" s="47" t="s">
        <v>51</v>
      </c>
      <c r="F31" s="114">
        <f>ROUND(SUM(BF87:BF237), 2)</f>
        <v>0</v>
      </c>
      <c r="G31" s="40"/>
      <c r="H31" s="40"/>
      <c r="I31" s="115">
        <v>0.15</v>
      </c>
      <c r="J31" s="114">
        <f>ROUND(ROUND((SUM(BF87:BF237)), 2)*I31, 2)</f>
        <v>0</v>
      </c>
      <c r="K31" s="43"/>
    </row>
    <row r="32" spans="2:11" s="1" customFormat="1" ht="14.45" hidden="1" customHeight="1">
      <c r="B32" s="39"/>
      <c r="C32" s="40"/>
      <c r="D32" s="40"/>
      <c r="E32" s="47" t="s">
        <v>52</v>
      </c>
      <c r="F32" s="114">
        <f>ROUND(SUM(BG87:BG237), 2)</f>
        <v>0</v>
      </c>
      <c r="G32" s="40"/>
      <c r="H32" s="40"/>
      <c r="I32" s="115">
        <v>0.21</v>
      </c>
      <c r="J32" s="114">
        <v>0</v>
      </c>
      <c r="K32" s="43"/>
    </row>
    <row r="33" spans="2:11" s="1" customFormat="1" ht="14.45" hidden="1" customHeight="1">
      <c r="B33" s="39"/>
      <c r="C33" s="40"/>
      <c r="D33" s="40"/>
      <c r="E33" s="47" t="s">
        <v>53</v>
      </c>
      <c r="F33" s="114">
        <f>ROUND(SUM(BH87:BH237), 2)</f>
        <v>0</v>
      </c>
      <c r="G33" s="40"/>
      <c r="H33" s="40"/>
      <c r="I33" s="115">
        <v>0.15</v>
      </c>
      <c r="J33" s="114">
        <v>0</v>
      </c>
      <c r="K33" s="43"/>
    </row>
    <row r="34" spans="2:11" s="1" customFormat="1" ht="14.45" hidden="1" customHeight="1">
      <c r="B34" s="39"/>
      <c r="C34" s="40"/>
      <c r="D34" s="40"/>
      <c r="E34" s="47" t="s">
        <v>54</v>
      </c>
      <c r="F34" s="114">
        <f>ROUND(SUM(BI87:BI237),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685312.35</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145</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Holašovice</v>
      </c>
      <c r="F45" s="328"/>
      <c r="G45" s="328"/>
      <c r="H45" s="328"/>
      <c r="I45" s="40"/>
      <c r="J45" s="40"/>
      <c r="K45" s="43"/>
    </row>
    <row r="46" spans="2:11" s="1" customFormat="1" ht="14.45" customHeight="1">
      <c r="B46" s="39"/>
      <c r="C46" s="36" t="s">
        <v>141</v>
      </c>
      <c r="D46" s="40"/>
      <c r="E46" s="40"/>
      <c r="F46" s="40"/>
      <c r="G46" s="40"/>
      <c r="H46" s="40"/>
      <c r="I46" s="40"/>
      <c r="J46" s="40"/>
      <c r="K46" s="43"/>
    </row>
    <row r="47" spans="2:11" s="1" customFormat="1" ht="17.25" customHeight="1">
      <c r="B47" s="39"/>
      <c r="C47" s="40"/>
      <c r="D47" s="40"/>
      <c r="E47" s="329" t="str">
        <f>E9</f>
        <v>SO-05 - Vodovodní přípojka pro ČOV</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Obec Holašovice</v>
      </c>
      <c r="G49" s="40"/>
      <c r="H49" s="40"/>
      <c r="I49" s="36" t="s">
        <v>25</v>
      </c>
      <c r="J49" s="107" t="str">
        <f>IF(J12="","",J12)</f>
        <v>5. 3. 2018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146</v>
      </c>
      <c r="D54" s="116"/>
      <c r="E54" s="116"/>
      <c r="F54" s="116"/>
      <c r="G54" s="116"/>
      <c r="H54" s="116"/>
      <c r="I54" s="116"/>
      <c r="J54" s="124" t="s">
        <v>147</v>
      </c>
      <c r="K54" s="125"/>
    </row>
    <row r="55" spans="2:47" s="1" customFormat="1" ht="10.35" customHeight="1">
      <c r="B55" s="39"/>
      <c r="C55" s="40"/>
      <c r="D55" s="40"/>
      <c r="E55" s="40"/>
      <c r="F55" s="40"/>
      <c r="G55" s="40"/>
      <c r="H55" s="40"/>
      <c r="I55" s="40"/>
      <c r="J55" s="40"/>
      <c r="K55" s="43"/>
    </row>
    <row r="56" spans="2:47" s="1" customFormat="1" ht="29.25" customHeight="1">
      <c r="B56" s="39"/>
      <c r="C56" s="126" t="s">
        <v>148</v>
      </c>
      <c r="D56" s="40"/>
      <c r="E56" s="40"/>
      <c r="F56" s="40"/>
      <c r="G56" s="40"/>
      <c r="H56" s="40"/>
      <c r="I56" s="40"/>
      <c r="J56" s="113">
        <f>J87</f>
        <v>566373.84</v>
      </c>
      <c r="K56" s="43"/>
      <c r="AU56" s="24" t="s">
        <v>149</v>
      </c>
    </row>
    <row r="57" spans="2:47" s="8" customFormat="1" ht="24.95" customHeight="1">
      <c r="B57" s="127"/>
      <c r="C57" s="128"/>
      <c r="D57" s="129" t="s">
        <v>243</v>
      </c>
      <c r="E57" s="130"/>
      <c r="F57" s="130"/>
      <c r="G57" s="130"/>
      <c r="H57" s="130"/>
      <c r="I57" s="130"/>
      <c r="J57" s="131">
        <f>J88</f>
        <v>560994.03999999992</v>
      </c>
      <c r="K57" s="132"/>
    </row>
    <row r="58" spans="2:47" s="9" customFormat="1" ht="19.899999999999999" customHeight="1">
      <c r="B58" s="133"/>
      <c r="C58" s="134"/>
      <c r="D58" s="135" t="s">
        <v>244</v>
      </c>
      <c r="E58" s="136"/>
      <c r="F58" s="136"/>
      <c r="G58" s="136"/>
      <c r="H58" s="136"/>
      <c r="I58" s="136"/>
      <c r="J58" s="137">
        <f>J89</f>
        <v>239931.91</v>
      </c>
      <c r="K58" s="138"/>
    </row>
    <row r="59" spans="2:47" s="9" customFormat="1" ht="19.899999999999999" customHeight="1">
      <c r="B59" s="133"/>
      <c r="C59" s="134"/>
      <c r="D59" s="135" t="s">
        <v>835</v>
      </c>
      <c r="E59" s="136"/>
      <c r="F59" s="136"/>
      <c r="G59" s="136"/>
      <c r="H59" s="136"/>
      <c r="I59" s="136"/>
      <c r="J59" s="137">
        <f>J137</f>
        <v>141.12</v>
      </c>
      <c r="K59" s="138"/>
    </row>
    <row r="60" spans="2:47" s="9" customFormat="1" ht="19.899999999999999" customHeight="1">
      <c r="B60" s="133"/>
      <c r="C60" s="134"/>
      <c r="D60" s="135" t="s">
        <v>245</v>
      </c>
      <c r="E60" s="136"/>
      <c r="F60" s="136"/>
      <c r="G60" s="136"/>
      <c r="H60" s="136"/>
      <c r="I60" s="136"/>
      <c r="J60" s="137">
        <f>J140</f>
        <v>386.13</v>
      </c>
      <c r="K60" s="138"/>
    </row>
    <row r="61" spans="2:47" s="9" customFormat="1" ht="19.899999999999999" customHeight="1">
      <c r="B61" s="133"/>
      <c r="C61" s="134"/>
      <c r="D61" s="135" t="s">
        <v>247</v>
      </c>
      <c r="E61" s="136"/>
      <c r="F61" s="136"/>
      <c r="G61" s="136"/>
      <c r="H61" s="136"/>
      <c r="I61" s="136"/>
      <c r="J61" s="137">
        <f>J145</f>
        <v>153209.79999999999</v>
      </c>
      <c r="K61" s="138"/>
    </row>
    <row r="62" spans="2:47" s="9" customFormat="1" ht="19.899999999999999" customHeight="1">
      <c r="B62" s="133"/>
      <c r="C62" s="134"/>
      <c r="D62" s="135" t="s">
        <v>248</v>
      </c>
      <c r="E62" s="136"/>
      <c r="F62" s="136"/>
      <c r="G62" s="136"/>
      <c r="H62" s="136"/>
      <c r="I62" s="136"/>
      <c r="J62" s="137">
        <f>J156</f>
        <v>83307.83</v>
      </c>
      <c r="K62" s="138"/>
    </row>
    <row r="63" spans="2:47" s="9" customFormat="1" ht="19.899999999999999" customHeight="1">
      <c r="B63" s="133"/>
      <c r="C63" s="134"/>
      <c r="D63" s="135" t="s">
        <v>249</v>
      </c>
      <c r="E63" s="136"/>
      <c r="F63" s="136"/>
      <c r="G63" s="136"/>
      <c r="H63" s="136"/>
      <c r="I63" s="136"/>
      <c r="J63" s="137">
        <f>J210</f>
        <v>58295.41</v>
      </c>
      <c r="K63" s="138"/>
    </row>
    <row r="64" spans="2:47" s="9" customFormat="1" ht="19.899999999999999" customHeight="1">
      <c r="B64" s="133"/>
      <c r="C64" s="134"/>
      <c r="D64" s="135" t="s">
        <v>250</v>
      </c>
      <c r="E64" s="136"/>
      <c r="F64" s="136"/>
      <c r="G64" s="136"/>
      <c r="H64" s="136"/>
      <c r="I64" s="136"/>
      <c r="J64" s="137">
        <f>J215</f>
        <v>23423.439999999999</v>
      </c>
      <c r="K64" s="138"/>
    </row>
    <row r="65" spans="2:12" s="9" customFormat="1" ht="19.899999999999999" customHeight="1">
      <c r="B65" s="133"/>
      <c r="C65" s="134"/>
      <c r="D65" s="135" t="s">
        <v>251</v>
      </c>
      <c r="E65" s="136"/>
      <c r="F65" s="136"/>
      <c r="G65" s="136"/>
      <c r="H65" s="136"/>
      <c r="I65" s="136"/>
      <c r="J65" s="137">
        <f>J221</f>
        <v>2298.4</v>
      </c>
      <c r="K65" s="138"/>
    </row>
    <row r="66" spans="2:12" s="8" customFormat="1" ht="24.95" customHeight="1">
      <c r="B66" s="127"/>
      <c r="C66" s="128"/>
      <c r="D66" s="129" t="s">
        <v>837</v>
      </c>
      <c r="E66" s="130"/>
      <c r="F66" s="130"/>
      <c r="G66" s="130"/>
      <c r="H66" s="130"/>
      <c r="I66" s="130"/>
      <c r="J66" s="131">
        <f>J223</f>
        <v>5379.8</v>
      </c>
      <c r="K66" s="132"/>
    </row>
    <row r="67" spans="2:12" s="9" customFormat="1" ht="19.899999999999999" customHeight="1">
      <c r="B67" s="133"/>
      <c r="C67" s="134"/>
      <c r="D67" s="135" t="s">
        <v>841</v>
      </c>
      <c r="E67" s="136"/>
      <c r="F67" s="136"/>
      <c r="G67" s="136"/>
      <c r="H67" s="136"/>
      <c r="I67" s="136"/>
      <c r="J67" s="137">
        <f>J224</f>
        <v>5379.8</v>
      </c>
      <c r="K67" s="138"/>
    </row>
    <row r="68" spans="2:12" s="1" customFormat="1" ht="21.75" customHeight="1">
      <c r="B68" s="39"/>
      <c r="C68" s="40"/>
      <c r="D68" s="40"/>
      <c r="E68" s="40"/>
      <c r="F68" s="40"/>
      <c r="G68" s="40"/>
      <c r="H68" s="40"/>
      <c r="I68" s="40"/>
      <c r="J68" s="40"/>
      <c r="K68" s="43"/>
    </row>
    <row r="69" spans="2:12" s="1" customFormat="1" ht="6.95" customHeight="1">
      <c r="B69" s="54"/>
      <c r="C69" s="55"/>
      <c r="D69" s="55"/>
      <c r="E69" s="55"/>
      <c r="F69" s="55"/>
      <c r="G69" s="55"/>
      <c r="H69" s="55"/>
      <c r="I69" s="55"/>
      <c r="J69" s="55"/>
      <c r="K69" s="56"/>
    </row>
    <row r="73" spans="2:12" s="1" customFormat="1" ht="6.95" customHeight="1">
      <c r="B73" s="57"/>
      <c r="C73" s="58"/>
      <c r="D73" s="58"/>
      <c r="E73" s="58"/>
      <c r="F73" s="58"/>
      <c r="G73" s="58"/>
      <c r="H73" s="58"/>
      <c r="I73" s="58"/>
      <c r="J73" s="58"/>
      <c r="K73" s="58"/>
      <c r="L73" s="39"/>
    </row>
    <row r="74" spans="2:12" s="1" customFormat="1" ht="36.950000000000003" customHeight="1">
      <c r="B74" s="39"/>
      <c r="C74" s="59" t="s">
        <v>154</v>
      </c>
      <c r="L74" s="39"/>
    </row>
    <row r="75" spans="2:12" s="1" customFormat="1" ht="6.95" customHeight="1">
      <c r="B75" s="39"/>
      <c r="L75" s="39"/>
    </row>
    <row r="76" spans="2:12" s="1" customFormat="1" ht="14.45" customHeight="1">
      <c r="B76" s="39"/>
      <c r="C76" s="61" t="s">
        <v>17</v>
      </c>
      <c r="L76" s="39"/>
    </row>
    <row r="77" spans="2:12" s="1" customFormat="1" ht="16.5" customHeight="1">
      <c r="B77" s="39"/>
      <c r="E77" s="332" t="str">
        <f>E7</f>
        <v>Kanalizace a ČOV Holašovice</v>
      </c>
      <c r="F77" s="333"/>
      <c r="G77" s="333"/>
      <c r="H77" s="333"/>
      <c r="L77" s="39"/>
    </row>
    <row r="78" spans="2:12" s="1" customFormat="1" ht="14.45" customHeight="1">
      <c r="B78" s="39"/>
      <c r="C78" s="61" t="s">
        <v>141</v>
      </c>
      <c r="L78" s="39"/>
    </row>
    <row r="79" spans="2:12" s="1" customFormat="1" ht="17.25" customHeight="1">
      <c r="B79" s="39"/>
      <c r="E79" s="304" t="str">
        <f>E9</f>
        <v>SO-05 - Vodovodní přípojka pro ČOV</v>
      </c>
      <c r="F79" s="334"/>
      <c r="G79" s="334"/>
      <c r="H79" s="334"/>
      <c r="L79" s="39"/>
    </row>
    <row r="80" spans="2:12" s="1" customFormat="1" ht="6.95" customHeight="1">
      <c r="B80" s="39"/>
      <c r="L80" s="39"/>
    </row>
    <row r="81" spans="2:65" s="1" customFormat="1" ht="18" customHeight="1">
      <c r="B81" s="39"/>
      <c r="C81" s="61" t="s">
        <v>23</v>
      </c>
      <c r="F81" s="139" t="str">
        <f>F12</f>
        <v>Obec Holašovice</v>
      </c>
      <c r="I81" s="61" t="s">
        <v>25</v>
      </c>
      <c r="J81" s="65" t="str">
        <f>IF(J12="","",J12)</f>
        <v>5. 3. 2018</v>
      </c>
      <c r="L81" s="39"/>
    </row>
    <row r="82" spans="2:65" s="1" customFormat="1" ht="6.95" customHeight="1">
      <c r="B82" s="39"/>
      <c r="L82" s="39"/>
    </row>
    <row r="83" spans="2:65" s="1" customFormat="1">
      <c r="B83" s="39"/>
      <c r="C83" s="61" t="s">
        <v>31</v>
      </c>
      <c r="F83" s="139" t="str">
        <f>E15</f>
        <v>Obec Jankov</v>
      </c>
      <c r="I83" s="61" t="s">
        <v>38</v>
      </c>
      <c r="J83" s="139" t="str">
        <f>E21</f>
        <v>VAK projekt s.r.o.</v>
      </c>
      <c r="L83" s="39"/>
    </row>
    <row r="84" spans="2:65" s="1" customFormat="1" ht="14.45" customHeight="1">
      <c r="B84" s="39"/>
      <c r="C84" s="61" t="s">
        <v>36</v>
      </c>
      <c r="F84" s="139" t="str">
        <f>IF(E18="","",E18)</f>
        <v xml:space="preserve"> </v>
      </c>
      <c r="L84" s="39"/>
    </row>
    <row r="85" spans="2:65" s="1" customFormat="1" ht="10.35" customHeight="1">
      <c r="B85" s="39"/>
      <c r="L85" s="39"/>
    </row>
    <row r="86" spans="2:65" s="10" customFormat="1" ht="29.25" customHeight="1">
      <c r="B86" s="140"/>
      <c r="C86" s="141" t="s">
        <v>155</v>
      </c>
      <c r="D86" s="142" t="s">
        <v>64</v>
      </c>
      <c r="E86" s="142" t="s">
        <v>60</v>
      </c>
      <c r="F86" s="142" t="s">
        <v>156</v>
      </c>
      <c r="G86" s="142" t="s">
        <v>157</v>
      </c>
      <c r="H86" s="142" t="s">
        <v>158</v>
      </c>
      <c r="I86" s="142" t="s">
        <v>159</v>
      </c>
      <c r="J86" s="142" t="s">
        <v>147</v>
      </c>
      <c r="K86" s="143" t="s">
        <v>160</v>
      </c>
      <c r="L86" s="140"/>
      <c r="M86" s="71" t="s">
        <v>161</v>
      </c>
      <c r="N86" s="72" t="s">
        <v>49</v>
      </c>
      <c r="O86" s="72" t="s">
        <v>162</v>
      </c>
      <c r="P86" s="72" t="s">
        <v>163</v>
      </c>
      <c r="Q86" s="72" t="s">
        <v>164</v>
      </c>
      <c r="R86" s="72" t="s">
        <v>165</v>
      </c>
      <c r="S86" s="72" t="s">
        <v>166</v>
      </c>
      <c r="T86" s="73" t="s">
        <v>167</v>
      </c>
    </row>
    <row r="87" spans="2:65" s="1" customFormat="1" ht="29.25" customHeight="1">
      <c r="B87" s="39"/>
      <c r="C87" s="75" t="s">
        <v>148</v>
      </c>
      <c r="J87" s="144">
        <f>BK87</f>
        <v>566373.84</v>
      </c>
      <c r="L87" s="39"/>
      <c r="M87" s="74"/>
      <c r="N87" s="66"/>
      <c r="O87" s="66"/>
      <c r="P87" s="145">
        <f>P88+P223</f>
        <v>790.70139399999994</v>
      </c>
      <c r="Q87" s="66"/>
      <c r="R87" s="145">
        <f>R88+R223</f>
        <v>2.70903246</v>
      </c>
      <c r="S87" s="66"/>
      <c r="T87" s="146">
        <f>T88+T223</f>
        <v>57.36383</v>
      </c>
      <c r="AT87" s="24" t="s">
        <v>78</v>
      </c>
      <c r="AU87" s="24" t="s">
        <v>149</v>
      </c>
      <c r="BK87" s="147">
        <f>BK88+BK223</f>
        <v>566373.84</v>
      </c>
    </row>
    <row r="88" spans="2:65" s="11" customFormat="1" ht="37.35" customHeight="1">
      <c r="B88" s="148"/>
      <c r="D88" s="149" t="s">
        <v>78</v>
      </c>
      <c r="E88" s="150" t="s">
        <v>252</v>
      </c>
      <c r="F88" s="150" t="s">
        <v>253</v>
      </c>
      <c r="J88" s="151">
        <f>BK88</f>
        <v>560994.03999999992</v>
      </c>
      <c r="L88" s="148"/>
      <c r="M88" s="152"/>
      <c r="N88" s="153"/>
      <c r="O88" s="153"/>
      <c r="P88" s="154">
        <f>P89+P137+P140+P145+P156+P210+P215+P221</f>
        <v>789.17275899999993</v>
      </c>
      <c r="Q88" s="153"/>
      <c r="R88" s="154">
        <f>R89+R137+R140+R145+R156+R210+R215+R221</f>
        <v>2.7037392599999999</v>
      </c>
      <c r="S88" s="153"/>
      <c r="T88" s="155">
        <f>T89+T137+T140+T145+T156+T210+T215+T221</f>
        <v>57.36383</v>
      </c>
      <c r="AR88" s="149" t="s">
        <v>87</v>
      </c>
      <c r="AT88" s="156" t="s">
        <v>78</v>
      </c>
      <c r="AU88" s="156" t="s">
        <v>79</v>
      </c>
      <c r="AY88" s="149" t="s">
        <v>170</v>
      </c>
      <c r="BK88" s="157">
        <f>BK89+BK137+BK140+BK145+BK156+BK210+BK215+BK221</f>
        <v>560994.03999999992</v>
      </c>
    </row>
    <row r="89" spans="2:65" s="11" customFormat="1" ht="19.899999999999999" customHeight="1">
      <c r="B89" s="148"/>
      <c r="D89" s="149" t="s">
        <v>78</v>
      </c>
      <c r="E89" s="158" t="s">
        <v>87</v>
      </c>
      <c r="F89" s="158" t="s">
        <v>254</v>
      </c>
      <c r="J89" s="159">
        <f>BK89</f>
        <v>239931.91</v>
      </c>
      <c r="L89" s="148"/>
      <c r="M89" s="152"/>
      <c r="N89" s="153"/>
      <c r="O89" s="153"/>
      <c r="P89" s="154">
        <f>SUM(P90:P136)</f>
        <v>506.35742699999986</v>
      </c>
      <c r="Q89" s="153"/>
      <c r="R89" s="154">
        <f>SUM(R90:R136)</f>
        <v>0.32585100000000006</v>
      </c>
      <c r="S89" s="153"/>
      <c r="T89" s="155">
        <f>SUM(T90:T136)</f>
        <v>57.36383</v>
      </c>
      <c r="AR89" s="149" t="s">
        <v>87</v>
      </c>
      <c r="AT89" s="156" t="s">
        <v>78</v>
      </c>
      <c r="AU89" s="156" t="s">
        <v>87</v>
      </c>
      <c r="AY89" s="149" t="s">
        <v>170</v>
      </c>
      <c r="BK89" s="157">
        <f>SUM(BK90:BK136)</f>
        <v>239931.91</v>
      </c>
    </row>
    <row r="90" spans="2:65" s="1" customFormat="1" ht="38.25" customHeight="1">
      <c r="B90" s="160"/>
      <c r="C90" s="161" t="s">
        <v>87</v>
      </c>
      <c r="D90" s="161" t="s">
        <v>173</v>
      </c>
      <c r="E90" s="162" t="s">
        <v>255</v>
      </c>
      <c r="F90" s="163" t="s">
        <v>256</v>
      </c>
      <c r="G90" s="164" t="s">
        <v>257</v>
      </c>
      <c r="H90" s="165">
        <v>143.32</v>
      </c>
      <c r="I90" s="166">
        <v>63.6</v>
      </c>
      <c r="J90" s="166">
        <f>ROUND(I90*H90,2)</f>
        <v>9115.15</v>
      </c>
      <c r="K90" s="163" t="s">
        <v>177</v>
      </c>
      <c r="L90" s="39"/>
      <c r="M90" s="167" t="s">
        <v>5</v>
      </c>
      <c r="N90" s="168" t="s">
        <v>50</v>
      </c>
      <c r="O90" s="169">
        <v>0.13</v>
      </c>
      <c r="P90" s="169">
        <f>O90*H90</f>
        <v>18.631599999999999</v>
      </c>
      <c r="Q90" s="169">
        <v>0</v>
      </c>
      <c r="R90" s="169">
        <f>Q90*H90</f>
        <v>0</v>
      </c>
      <c r="S90" s="169">
        <v>0.22</v>
      </c>
      <c r="T90" s="170">
        <f>S90*H90</f>
        <v>31.5304</v>
      </c>
      <c r="AR90" s="24" t="s">
        <v>190</v>
      </c>
      <c r="AT90" s="24" t="s">
        <v>173</v>
      </c>
      <c r="AU90" s="24" t="s">
        <v>90</v>
      </c>
      <c r="AY90" s="24" t="s">
        <v>170</v>
      </c>
      <c r="BE90" s="171">
        <f>IF(N90="základní",J90,0)</f>
        <v>9115.15</v>
      </c>
      <c r="BF90" s="171">
        <f>IF(N90="snížená",J90,0)</f>
        <v>0</v>
      </c>
      <c r="BG90" s="171">
        <f>IF(N90="zákl. přenesená",J90,0)</f>
        <v>0</v>
      </c>
      <c r="BH90" s="171">
        <f>IF(N90="sníž. přenesená",J90,0)</f>
        <v>0</v>
      </c>
      <c r="BI90" s="171">
        <f>IF(N90="nulová",J90,0)</f>
        <v>0</v>
      </c>
      <c r="BJ90" s="24" t="s">
        <v>87</v>
      </c>
      <c r="BK90" s="171">
        <f>ROUND(I90*H90,2)</f>
        <v>9115.15</v>
      </c>
      <c r="BL90" s="24" t="s">
        <v>190</v>
      </c>
      <c r="BM90" s="24" t="s">
        <v>2208</v>
      </c>
    </row>
    <row r="91" spans="2:65" s="12" customFormat="1" ht="13.5">
      <c r="B91" s="172"/>
      <c r="D91" s="173" t="s">
        <v>180</v>
      </c>
      <c r="E91" s="174" t="s">
        <v>5</v>
      </c>
      <c r="F91" s="175" t="s">
        <v>2209</v>
      </c>
      <c r="H91" s="176">
        <v>143.32</v>
      </c>
      <c r="L91" s="172"/>
      <c r="M91" s="177"/>
      <c r="N91" s="178"/>
      <c r="O91" s="178"/>
      <c r="P91" s="178"/>
      <c r="Q91" s="178"/>
      <c r="R91" s="178"/>
      <c r="S91" s="178"/>
      <c r="T91" s="179"/>
      <c r="AT91" s="174" t="s">
        <v>180</v>
      </c>
      <c r="AU91" s="174" t="s">
        <v>90</v>
      </c>
      <c r="AV91" s="12" t="s">
        <v>90</v>
      </c>
      <c r="AW91" s="12" t="s">
        <v>42</v>
      </c>
      <c r="AX91" s="12" t="s">
        <v>87</v>
      </c>
      <c r="AY91" s="174" t="s">
        <v>170</v>
      </c>
    </row>
    <row r="92" spans="2:65" s="1" customFormat="1" ht="38.25" customHeight="1">
      <c r="B92" s="160"/>
      <c r="C92" s="161" t="s">
        <v>90</v>
      </c>
      <c r="D92" s="161" t="s">
        <v>173</v>
      </c>
      <c r="E92" s="162" t="s">
        <v>739</v>
      </c>
      <c r="F92" s="163" t="s">
        <v>740</v>
      </c>
      <c r="G92" s="164" t="s">
        <v>257</v>
      </c>
      <c r="H92" s="165">
        <v>250.81</v>
      </c>
      <c r="I92" s="166">
        <v>44.8</v>
      </c>
      <c r="J92" s="166">
        <f>ROUND(I92*H92,2)</f>
        <v>11236.29</v>
      </c>
      <c r="K92" s="163" t="s">
        <v>177</v>
      </c>
      <c r="L92" s="39"/>
      <c r="M92" s="167" t="s">
        <v>5</v>
      </c>
      <c r="N92" s="168" t="s">
        <v>50</v>
      </c>
      <c r="O92" s="169">
        <v>8.9999999999999993E-3</v>
      </c>
      <c r="P92" s="169">
        <f>O92*H92</f>
        <v>2.2572899999999998</v>
      </c>
      <c r="Q92" s="169">
        <v>6.0000000000000002E-5</v>
      </c>
      <c r="R92" s="169">
        <f>Q92*H92</f>
        <v>1.5048600000000001E-2</v>
      </c>
      <c r="S92" s="169">
        <v>0.10299999999999999</v>
      </c>
      <c r="T92" s="170">
        <f>S92*H92</f>
        <v>25.83343</v>
      </c>
      <c r="AR92" s="24" t="s">
        <v>190</v>
      </c>
      <c r="AT92" s="24" t="s">
        <v>173</v>
      </c>
      <c r="AU92" s="24" t="s">
        <v>90</v>
      </c>
      <c r="AY92" s="24" t="s">
        <v>170</v>
      </c>
      <c r="BE92" s="171">
        <f>IF(N92="základní",J92,0)</f>
        <v>11236.29</v>
      </c>
      <c r="BF92" s="171">
        <f>IF(N92="snížená",J92,0)</f>
        <v>0</v>
      </c>
      <c r="BG92" s="171">
        <f>IF(N92="zákl. přenesená",J92,0)</f>
        <v>0</v>
      </c>
      <c r="BH92" s="171">
        <f>IF(N92="sníž. přenesená",J92,0)</f>
        <v>0</v>
      </c>
      <c r="BI92" s="171">
        <f>IF(N92="nulová",J92,0)</f>
        <v>0</v>
      </c>
      <c r="BJ92" s="24" t="s">
        <v>87</v>
      </c>
      <c r="BK92" s="171">
        <f>ROUND(I92*H92,2)</f>
        <v>11236.29</v>
      </c>
      <c r="BL92" s="24" t="s">
        <v>190</v>
      </c>
      <c r="BM92" s="24" t="s">
        <v>2210</v>
      </c>
    </row>
    <row r="93" spans="2:65" s="12" customFormat="1" ht="13.5">
      <c r="B93" s="172"/>
      <c r="D93" s="173" t="s">
        <v>180</v>
      </c>
      <c r="E93" s="174" t="s">
        <v>5</v>
      </c>
      <c r="F93" s="175" t="s">
        <v>2211</v>
      </c>
      <c r="H93" s="176">
        <v>250.81</v>
      </c>
      <c r="L93" s="172"/>
      <c r="M93" s="177"/>
      <c r="N93" s="178"/>
      <c r="O93" s="178"/>
      <c r="P93" s="178"/>
      <c r="Q93" s="178"/>
      <c r="R93" s="178"/>
      <c r="S93" s="178"/>
      <c r="T93" s="179"/>
      <c r="AT93" s="174" t="s">
        <v>180</v>
      </c>
      <c r="AU93" s="174" t="s">
        <v>90</v>
      </c>
      <c r="AV93" s="12" t="s">
        <v>90</v>
      </c>
      <c r="AW93" s="12" t="s">
        <v>42</v>
      </c>
      <c r="AX93" s="12" t="s">
        <v>87</v>
      </c>
      <c r="AY93" s="174" t="s">
        <v>170</v>
      </c>
    </row>
    <row r="94" spans="2:65" s="1" customFormat="1" ht="25.5" customHeight="1">
      <c r="B94" s="160"/>
      <c r="C94" s="161" t="s">
        <v>186</v>
      </c>
      <c r="D94" s="161" t="s">
        <v>173</v>
      </c>
      <c r="E94" s="162" t="s">
        <v>270</v>
      </c>
      <c r="F94" s="163" t="s">
        <v>271</v>
      </c>
      <c r="G94" s="164" t="s">
        <v>272</v>
      </c>
      <c r="H94" s="165">
        <v>43.23</v>
      </c>
      <c r="I94" s="166">
        <v>61.2</v>
      </c>
      <c r="J94" s="166">
        <f>ROUND(I94*H94,2)</f>
        <v>2645.68</v>
      </c>
      <c r="K94" s="163" t="s">
        <v>177</v>
      </c>
      <c r="L94" s="39"/>
      <c r="M94" s="167" t="s">
        <v>5</v>
      </c>
      <c r="N94" s="168" t="s">
        <v>50</v>
      </c>
      <c r="O94" s="169">
        <v>0.2</v>
      </c>
      <c r="P94" s="169">
        <f>O94*H94</f>
        <v>8.645999999999999</v>
      </c>
      <c r="Q94" s="169">
        <v>0</v>
      </c>
      <c r="R94" s="169">
        <f>Q94*H94</f>
        <v>0</v>
      </c>
      <c r="S94" s="169">
        <v>0</v>
      </c>
      <c r="T94" s="170">
        <f>S94*H94</f>
        <v>0</v>
      </c>
      <c r="AR94" s="24" t="s">
        <v>190</v>
      </c>
      <c r="AT94" s="24" t="s">
        <v>173</v>
      </c>
      <c r="AU94" s="24" t="s">
        <v>90</v>
      </c>
      <c r="AY94" s="24" t="s">
        <v>170</v>
      </c>
      <c r="BE94" s="171">
        <f>IF(N94="základní",J94,0)</f>
        <v>2645.68</v>
      </c>
      <c r="BF94" s="171">
        <f>IF(N94="snížená",J94,0)</f>
        <v>0</v>
      </c>
      <c r="BG94" s="171">
        <f>IF(N94="zákl. přenesená",J94,0)</f>
        <v>0</v>
      </c>
      <c r="BH94" s="171">
        <f>IF(N94="sníž. přenesená",J94,0)</f>
        <v>0</v>
      </c>
      <c r="BI94" s="171">
        <f>IF(N94="nulová",J94,0)</f>
        <v>0</v>
      </c>
      <c r="BJ94" s="24" t="s">
        <v>87</v>
      </c>
      <c r="BK94" s="171">
        <f>ROUND(I94*H94,2)</f>
        <v>2645.68</v>
      </c>
      <c r="BL94" s="24" t="s">
        <v>190</v>
      </c>
      <c r="BM94" s="24" t="s">
        <v>2212</v>
      </c>
    </row>
    <row r="95" spans="2:65" s="12" customFormat="1" ht="13.5">
      <c r="B95" s="172"/>
      <c r="D95" s="173" t="s">
        <v>180</v>
      </c>
      <c r="E95" s="174" t="s">
        <v>5</v>
      </c>
      <c r="F95" s="175" t="s">
        <v>2213</v>
      </c>
      <c r="H95" s="176">
        <v>43.23</v>
      </c>
      <c r="L95" s="172"/>
      <c r="M95" s="177"/>
      <c r="N95" s="178"/>
      <c r="O95" s="178"/>
      <c r="P95" s="178"/>
      <c r="Q95" s="178"/>
      <c r="R95" s="178"/>
      <c r="S95" s="178"/>
      <c r="T95" s="179"/>
      <c r="AT95" s="174" t="s">
        <v>180</v>
      </c>
      <c r="AU95" s="174" t="s">
        <v>90</v>
      </c>
      <c r="AV95" s="12" t="s">
        <v>90</v>
      </c>
      <c r="AW95" s="12" t="s">
        <v>42</v>
      </c>
      <c r="AX95" s="12" t="s">
        <v>87</v>
      </c>
      <c r="AY95" s="174" t="s">
        <v>170</v>
      </c>
    </row>
    <row r="96" spans="2:65" s="1" customFormat="1" ht="25.5" customHeight="1">
      <c r="B96" s="160"/>
      <c r="C96" s="161" t="s">
        <v>190</v>
      </c>
      <c r="D96" s="161" t="s">
        <v>173</v>
      </c>
      <c r="E96" s="162" t="s">
        <v>275</v>
      </c>
      <c r="F96" s="163" t="s">
        <v>276</v>
      </c>
      <c r="G96" s="164" t="s">
        <v>277</v>
      </c>
      <c r="H96" s="165">
        <v>5.4039999999999999</v>
      </c>
      <c r="I96" s="166">
        <v>42.2</v>
      </c>
      <c r="J96" s="166">
        <f>ROUND(I96*H96,2)</f>
        <v>228.05</v>
      </c>
      <c r="K96" s="163" t="s">
        <v>177</v>
      </c>
      <c r="L96" s="39"/>
      <c r="M96" s="167" t="s">
        <v>5</v>
      </c>
      <c r="N96" s="168" t="s">
        <v>50</v>
      </c>
      <c r="O96" s="169">
        <v>0</v>
      </c>
      <c r="P96" s="169">
        <f>O96*H96</f>
        <v>0</v>
      </c>
      <c r="Q96" s="169">
        <v>0</v>
      </c>
      <c r="R96" s="169">
        <f>Q96*H96</f>
        <v>0</v>
      </c>
      <c r="S96" s="169">
        <v>0</v>
      </c>
      <c r="T96" s="170">
        <f>S96*H96</f>
        <v>0</v>
      </c>
      <c r="AR96" s="24" t="s">
        <v>190</v>
      </c>
      <c r="AT96" s="24" t="s">
        <v>173</v>
      </c>
      <c r="AU96" s="24" t="s">
        <v>90</v>
      </c>
      <c r="AY96" s="24" t="s">
        <v>170</v>
      </c>
      <c r="BE96" s="171">
        <f>IF(N96="základní",J96,0)</f>
        <v>228.05</v>
      </c>
      <c r="BF96" s="171">
        <f>IF(N96="snížená",J96,0)</f>
        <v>0</v>
      </c>
      <c r="BG96" s="171">
        <f>IF(N96="zákl. přenesená",J96,0)</f>
        <v>0</v>
      </c>
      <c r="BH96" s="171">
        <f>IF(N96="sníž. přenesená",J96,0)</f>
        <v>0</v>
      </c>
      <c r="BI96" s="171">
        <f>IF(N96="nulová",J96,0)</f>
        <v>0</v>
      </c>
      <c r="BJ96" s="24" t="s">
        <v>87</v>
      </c>
      <c r="BK96" s="171">
        <f>ROUND(I96*H96,2)</f>
        <v>228.05</v>
      </c>
      <c r="BL96" s="24" t="s">
        <v>190</v>
      </c>
      <c r="BM96" s="24" t="s">
        <v>2214</v>
      </c>
    </row>
    <row r="97" spans="2:65" s="12" customFormat="1" ht="13.5">
      <c r="B97" s="172"/>
      <c r="D97" s="173" t="s">
        <v>180</v>
      </c>
      <c r="E97" s="174" t="s">
        <v>5</v>
      </c>
      <c r="F97" s="175" t="s">
        <v>2215</v>
      </c>
      <c r="H97" s="176">
        <v>5.4039999999999999</v>
      </c>
      <c r="L97" s="172"/>
      <c r="M97" s="177"/>
      <c r="N97" s="178"/>
      <c r="O97" s="178"/>
      <c r="P97" s="178"/>
      <c r="Q97" s="178"/>
      <c r="R97" s="178"/>
      <c r="S97" s="178"/>
      <c r="T97" s="179"/>
      <c r="AT97" s="174" t="s">
        <v>180</v>
      </c>
      <c r="AU97" s="174" t="s">
        <v>90</v>
      </c>
      <c r="AV97" s="12" t="s">
        <v>90</v>
      </c>
      <c r="AW97" s="12" t="s">
        <v>42</v>
      </c>
      <c r="AX97" s="12" t="s">
        <v>87</v>
      </c>
      <c r="AY97" s="174" t="s">
        <v>170</v>
      </c>
    </row>
    <row r="98" spans="2:65" s="1" customFormat="1" ht="38.25" customHeight="1">
      <c r="B98" s="160"/>
      <c r="C98" s="161" t="s">
        <v>169</v>
      </c>
      <c r="D98" s="161" t="s">
        <v>173</v>
      </c>
      <c r="E98" s="162" t="s">
        <v>303</v>
      </c>
      <c r="F98" s="163" t="s">
        <v>304</v>
      </c>
      <c r="G98" s="164" t="s">
        <v>305</v>
      </c>
      <c r="H98" s="165">
        <v>14.8</v>
      </c>
      <c r="I98" s="166">
        <v>30.6</v>
      </c>
      <c r="J98" s="166">
        <f>ROUND(I98*H98,2)</f>
        <v>452.88</v>
      </c>
      <c r="K98" s="163" t="s">
        <v>177</v>
      </c>
      <c r="L98" s="39"/>
      <c r="M98" s="167" t="s">
        <v>5</v>
      </c>
      <c r="N98" s="168" t="s">
        <v>50</v>
      </c>
      <c r="O98" s="169">
        <v>9.7000000000000003E-2</v>
      </c>
      <c r="P98" s="169">
        <f>O98*H98</f>
        <v>1.4356000000000002</v>
      </c>
      <c r="Q98" s="169">
        <v>0</v>
      </c>
      <c r="R98" s="169">
        <f>Q98*H98</f>
        <v>0</v>
      </c>
      <c r="S98" s="169">
        <v>0</v>
      </c>
      <c r="T98" s="170">
        <f>S98*H98</f>
        <v>0</v>
      </c>
      <c r="AR98" s="24" t="s">
        <v>190</v>
      </c>
      <c r="AT98" s="24" t="s">
        <v>173</v>
      </c>
      <c r="AU98" s="24" t="s">
        <v>90</v>
      </c>
      <c r="AY98" s="24" t="s">
        <v>170</v>
      </c>
      <c r="BE98" s="171">
        <f>IF(N98="základní",J98,0)</f>
        <v>452.88</v>
      </c>
      <c r="BF98" s="171">
        <f>IF(N98="snížená",J98,0)</f>
        <v>0</v>
      </c>
      <c r="BG98" s="171">
        <f>IF(N98="zákl. přenesená",J98,0)</f>
        <v>0</v>
      </c>
      <c r="BH98" s="171">
        <f>IF(N98="sníž. přenesená",J98,0)</f>
        <v>0</v>
      </c>
      <c r="BI98" s="171">
        <f>IF(N98="nulová",J98,0)</f>
        <v>0</v>
      </c>
      <c r="BJ98" s="24" t="s">
        <v>87</v>
      </c>
      <c r="BK98" s="171">
        <f>ROUND(I98*H98,2)</f>
        <v>452.88</v>
      </c>
      <c r="BL98" s="24" t="s">
        <v>190</v>
      </c>
      <c r="BM98" s="24" t="s">
        <v>2216</v>
      </c>
    </row>
    <row r="99" spans="2:65" s="12" customFormat="1" ht="13.5">
      <c r="B99" s="172"/>
      <c r="D99" s="173" t="s">
        <v>180</v>
      </c>
      <c r="E99" s="174" t="s">
        <v>5</v>
      </c>
      <c r="F99" s="175" t="s">
        <v>2217</v>
      </c>
      <c r="H99" s="176">
        <v>14.8</v>
      </c>
      <c r="L99" s="172"/>
      <c r="M99" s="177"/>
      <c r="N99" s="178"/>
      <c r="O99" s="178"/>
      <c r="P99" s="178"/>
      <c r="Q99" s="178"/>
      <c r="R99" s="178"/>
      <c r="S99" s="178"/>
      <c r="T99" s="179"/>
      <c r="AT99" s="174" t="s">
        <v>180</v>
      </c>
      <c r="AU99" s="174" t="s">
        <v>90</v>
      </c>
      <c r="AV99" s="12" t="s">
        <v>90</v>
      </c>
      <c r="AW99" s="12" t="s">
        <v>42</v>
      </c>
      <c r="AX99" s="12" t="s">
        <v>87</v>
      </c>
      <c r="AY99" s="174" t="s">
        <v>170</v>
      </c>
    </row>
    <row r="100" spans="2:65" s="1" customFormat="1" ht="38.25" customHeight="1">
      <c r="B100" s="160"/>
      <c r="C100" s="161" t="s">
        <v>197</v>
      </c>
      <c r="D100" s="161" t="s">
        <v>173</v>
      </c>
      <c r="E100" s="162" t="s">
        <v>317</v>
      </c>
      <c r="F100" s="163" t="s">
        <v>318</v>
      </c>
      <c r="G100" s="164" t="s">
        <v>305</v>
      </c>
      <c r="H100" s="165">
        <v>238.268</v>
      </c>
      <c r="I100" s="166">
        <v>188</v>
      </c>
      <c r="J100" s="166">
        <f>ROUND(I100*H100,2)</f>
        <v>44794.38</v>
      </c>
      <c r="K100" s="163" t="s">
        <v>177</v>
      </c>
      <c r="L100" s="39"/>
      <c r="M100" s="167" t="s">
        <v>5</v>
      </c>
      <c r="N100" s="168" t="s">
        <v>50</v>
      </c>
      <c r="O100" s="169">
        <v>0.58599999999999997</v>
      </c>
      <c r="P100" s="169">
        <f>O100*H100</f>
        <v>139.62504799999999</v>
      </c>
      <c r="Q100" s="169">
        <v>0</v>
      </c>
      <c r="R100" s="169">
        <f>Q100*H100</f>
        <v>0</v>
      </c>
      <c r="S100" s="169">
        <v>0</v>
      </c>
      <c r="T100" s="170">
        <f>S100*H100</f>
        <v>0</v>
      </c>
      <c r="AR100" s="24" t="s">
        <v>190</v>
      </c>
      <c r="AT100" s="24" t="s">
        <v>173</v>
      </c>
      <c r="AU100" s="24" t="s">
        <v>90</v>
      </c>
      <c r="AY100" s="24" t="s">
        <v>170</v>
      </c>
      <c r="BE100" s="171">
        <f>IF(N100="základní",J100,0)</f>
        <v>44794.38</v>
      </c>
      <c r="BF100" s="171">
        <f>IF(N100="snížená",J100,0)</f>
        <v>0</v>
      </c>
      <c r="BG100" s="171">
        <f>IF(N100="zákl. přenesená",J100,0)</f>
        <v>0</v>
      </c>
      <c r="BH100" s="171">
        <f>IF(N100="sníž. přenesená",J100,0)</f>
        <v>0</v>
      </c>
      <c r="BI100" s="171">
        <f>IF(N100="nulová",J100,0)</f>
        <v>0</v>
      </c>
      <c r="BJ100" s="24" t="s">
        <v>87</v>
      </c>
      <c r="BK100" s="171">
        <f>ROUND(I100*H100,2)</f>
        <v>44794.38</v>
      </c>
      <c r="BL100" s="24" t="s">
        <v>190</v>
      </c>
      <c r="BM100" s="24" t="s">
        <v>2218</v>
      </c>
    </row>
    <row r="101" spans="2:65" s="14" customFormat="1" ht="13.5">
      <c r="B101" s="205"/>
      <c r="D101" s="173" t="s">
        <v>180</v>
      </c>
      <c r="E101" s="206" t="s">
        <v>2204</v>
      </c>
      <c r="F101" s="207" t="s">
        <v>750</v>
      </c>
      <c r="H101" s="208">
        <v>238.268</v>
      </c>
      <c r="L101" s="205"/>
      <c r="M101" s="209"/>
      <c r="N101" s="210"/>
      <c r="O101" s="210"/>
      <c r="P101" s="210"/>
      <c r="Q101" s="210"/>
      <c r="R101" s="210"/>
      <c r="S101" s="210"/>
      <c r="T101" s="211"/>
      <c r="AT101" s="206" t="s">
        <v>180</v>
      </c>
      <c r="AU101" s="206" t="s">
        <v>90</v>
      </c>
      <c r="AV101" s="14" t="s">
        <v>186</v>
      </c>
      <c r="AW101" s="14" t="s">
        <v>42</v>
      </c>
      <c r="AX101" s="14" t="s">
        <v>79</v>
      </c>
      <c r="AY101" s="206" t="s">
        <v>170</v>
      </c>
    </row>
    <row r="102" spans="2:65" s="1" customFormat="1" ht="38.25" customHeight="1">
      <c r="B102" s="160"/>
      <c r="C102" s="161" t="s">
        <v>202</v>
      </c>
      <c r="D102" s="161" t="s">
        <v>173</v>
      </c>
      <c r="E102" s="162" t="s">
        <v>322</v>
      </c>
      <c r="F102" s="163" t="s">
        <v>323</v>
      </c>
      <c r="G102" s="164" t="s">
        <v>305</v>
      </c>
      <c r="H102" s="165">
        <v>47.654000000000003</v>
      </c>
      <c r="I102" s="166">
        <v>24.7</v>
      </c>
      <c r="J102" s="166">
        <f>ROUND(I102*H102,2)</f>
        <v>1177.05</v>
      </c>
      <c r="K102" s="163" t="s">
        <v>177</v>
      </c>
      <c r="L102" s="39"/>
      <c r="M102" s="167" t="s">
        <v>5</v>
      </c>
      <c r="N102" s="168" t="s">
        <v>50</v>
      </c>
      <c r="O102" s="169">
        <v>0.1</v>
      </c>
      <c r="P102" s="169">
        <f>O102*H102</f>
        <v>4.7654000000000005</v>
      </c>
      <c r="Q102" s="169">
        <v>0</v>
      </c>
      <c r="R102" s="169">
        <f>Q102*H102</f>
        <v>0</v>
      </c>
      <c r="S102" s="169">
        <v>0</v>
      </c>
      <c r="T102" s="170">
        <f>S102*H102</f>
        <v>0</v>
      </c>
      <c r="AR102" s="24" t="s">
        <v>190</v>
      </c>
      <c r="AT102" s="24" t="s">
        <v>173</v>
      </c>
      <c r="AU102" s="24" t="s">
        <v>90</v>
      </c>
      <c r="AY102" s="24" t="s">
        <v>170</v>
      </c>
      <c r="BE102" s="171">
        <f>IF(N102="základní",J102,0)</f>
        <v>1177.05</v>
      </c>
      <c r="BF102" s="171">
        <f>IF(N102="snížená",J102,0)</f>
        <v>0</v>
      </c>
      <c r="BG102" s="171">
        <f>IF(N102="zákl. přenesená",J102,0)</f>
        <v>0</v>
      </c>
      <c r="BH102" s="171">
        <f>IF(N102="sníž. přenesená",J102,0)</f>
        <v>0</v>
      </c>
      <c r="BI102" s="171">
        <f>IF(N102="nulová",J102,0)</f>
        <v>0</v>
      </c>
      <c r="BJ102" s="24" t="s">
        <v>87</v>
      </c>
      <c r="BK102" s="171">
        <f>ROUND(I102*H102,2)</f>
        <v>1177.05</v>
      </c>
      <c r="BL102" s="24" t="s">
        <v>190</v>
      </c>
      <c r="BM102" s="24" t="s">
        <v>2219</v>
      </c>
    </row>
    <row r="103" spans="2:65" s="12" customFormat="1" ht="13.5">
      <c r="B103" s="172"/>
      <c r="D103" s="173" t="s">
        <v>180</v>
      </c>
      <c r="E103" s="174" t="s">
        <v>5</v>
      </c>
      <c r="F103" s="175" t="s">
        <v>2220</v>
      </c>
      <c r="H103" s="176">
        <v>47.654000000000003</v>
      </c>
      <c r="L103" s="172"/>
      <c r="M103" s="177"/>
      <c r="N103" s="178"/>
      <c r="O103" s="178"/>
      <c r="P103" s="178"/>
      <c r="Q103" s="178"/>
      <c r="R103" s="178"/>
      <c r="S103" s="178"/>
      <c r="T103" s="179"/>
      <c r="AT103" s="174" t="s">
        <v>180</v>
      </c>
      <c r="AU103" s="174" t="s">
        <v>90</v>
      </c>
      <c r="AV103" s="12" t="s">
        <v>90</v>
      </c>
      <c r="AW103" s="12" t="s">
        <v>42</v>
      </c>
      <c r="AX103" s="12" t="s">
        <v>87</v>
      </c>
      <c r="AY103" s="174" t="s">
        <v>170</v>
      </c>
    </row>
    <row r="104" spans="2:65" s="1" customFormat="1" ht="25.5" customHeight="1">
      <c r="B104" s="160"/>
      <c r="C104" s="161" t="s">
        <v>207</v>
      </c>
      <c r="D104" s="161" t="s">
        <v>173</v>
      </c>
      <c r="E104" s="162" t="s">
        <v>344</v>
      </c>
      <c r="F104" s="163" t="s">
        <v>345</v>
      </c>
      <c r="G104" s="164" t="s">
        <v>257</v>
      </c>
      <c r="H104" s="165">
        <v>367.36</v>
      </c>
      <c r="I104" s="166">
        <v>97</v>
      </c>
      <c r="J104" s="166">
        <f>ROUND(I104*H104,2)</f>
        <v>35633.919999999998</v>
      </c>
      <c r="K104" s="163" t="s">
        <v>177</v>
      </c>
      <c r="L104" s="39"/>
      <c r="M104" s="167" t="s">
        <v>5</v>
      </c>
      <c r="N104" s="168" t="s">
        <v>50</v>
      </c>
      <c r="O104" s="169">
        <v>0.23599999999999999</v>
      </c>
      <c r="P104" s="169">
        <f>O104*H104</f>
        <v>86.696960000000004</v>
      </c>
      <c r="Q104" s="169">
        <v>8.4000000000000003E-4</v>
      </c>
      <c r="R104" s="169">
        <f>Q104*H104</f>
        <v>0.30858240000000003</v>
      </c>
      <c r="S104" s="169">
        <v>0</v>
      </c>
      <c r="T104" s="170">
        <f>S104*H104</f>
        <v>0</v>
      </c>
      <c r="AR104" s="24" t="s">
        <v>190</v>
      </c>
      <c r="AT104" s="24" t="s">
        <v>173</v>
      </c>
      <c r="AU104" s="24" t="s">
        <v>90</v>
      </c>
      <c r="AY104" s="24" t="s">
        <v>170</v>
      </c>
      <c r="BE104" s="171">
        <f>IF(N104="základní",J104,0)</f>
        <v>35633.919999999998</v>
      </c>
      <c r="BF104" s="171">
        <f>IF(N104="snížená",J104,0)</f>
        <v>0</v>
      </c>
      <c r="BG104" s="171">
        <f>IF(N104="zákl. přenesená",J104,0)</f>
        <v>0</v>
      </c>
      <c r="BH104" s="171">
        <f>IF(N104="sníž. přenesená",J104,0)</f>
        <v>0</v>
      </c>
      <c r="BI104" s="171">
        <f>IF(N104="nulová",J104,0)</f>
        <v>0</v>
      </c>
      <c r="BJ104" s="24" t="s">
        <v>87</v>
      </c>
      <c r="BK104" s="171">
        <f>ROUND(I104*H104,2)</f>
        <v>35633.919999999998</v>
      </c>
      <c r="BL104" s="24" t="s">
        <v>190</v>
      </c>
      <c r="BM104" s="24" t="s">
        <v>2221</v>
      </c>
    </row>
    <row r="105" spans="2:65" s="12" customFormat="1" ht="13.5">
      <c r="B105" s="172"/>
      <c r="D105" s="173" t="s">
        <v>180</v>
      </c>
      <c r="E105" s="174" t="s">
        <v>5</v>
      </c>
      <c r="F105" s="175" t="s">
        <v>2222</v>
      </c>
      <c r="H105" s="176">
        <v>367.36</v>
      </c>
      <c r="L105" s="172"/>
      <c r="M105" s="177"/>
      <c r="N105" s="178"/>
      <c r="O105" s="178"/>
      <c r="P105" s="178"/>
      <c r="Q105" s="178"/>
      <c r="R105" s="178"/>
      <c r="S105" s="178"/>
      <c r="T105" s="179"/>
      <c r="AT105" s="174" t="s">
        <v>180</v>
      </c>
      <c r="AU105" s="174" t="s">
        <v>90</v>
      </c>
      <c r="AV105" s="12" t="s">
        <v>90</v>
      </c>
      <c r="AW105" s="12" t="s">
        <v>42</v>
      </c>
      <c r="AX105" s="12" t="s">
        <v>87</v>
      </c>
      <c r="AY105" s="174" t="s">
        <v>170</v>
      </c>
    </row>
    <row r="106" spans="2:65" s="1" customFormat="1" ht="25.5" customHeight="1">
      <c r="B106" s="160"/>
      <c r="C106" s="161" t="s">
        <v>211</v>
      </c>
      <c r="D106" s="161" t="s">
        <v>173</v>
      </c>
      <c r="E106" s="162" t="s">
        <v>362</v>
      </c>
      <c r="F106" s="163" t="s">
        <v>363</v>
      </c>
      <c r="G106" s="164" t="s">
        <v>257</v>
      </c>
      <c r="H106" s="165">
        <v>367.36</v>
      </c>
      <c r="I106" s="166">
        <v>17.899999999999999</v>
      </c>
      <c r="J106" s="166">
        <f>ROUND(I106*H106,2)</f>
        <v>6575.74</v>
      </c>
      <c r="K106" s="163" t="s">
        <v>177</v>
      </c>
      <c r="L106" s="39"/>
      <c r="M106" s="167" t="s">
        <v>5</v>
      </c>
      <c r="N106" s="168" t="s">
        <v>50</v>
      </c>
      <c r="O106" s="169">
        <v>7.0000000000000007E-2</v>
      </c>
      <c r="P106" s="169">
        <f>O106*H106</f>
        <v>25.715200000000003</v>
      </c>
      <c r="Q106" s="169">
        <v>0</v>
      </c>
      <c r="R106" s="169">
        <f>Q106*H106</f>
        <v>0</v>
      </c>
      <c r="S106" s="169">
        <v>0</v>
      </c>
      <c r="T106" s="170">
        <f>S106*H106</f>
        <v>0</v>
      </c>
      <c r="AR106" s="24" t="s">
        <v>190</v>
      </c>
      <c r="AT106" s="24" t="s">
        <v>173</v>
      </c>
      <c r="AU106" s="24" t="s">
        <v>90</v>
      </c>
      <c r="AY106" s="24" t="s">
        <v>170</v>
      </c>
      <c r="BE106" s="171">
        <f>IF(N106="základní",J106,0)</f>
        <v>6575.74</v>
      </c>
      <c r="BF106" s="171">
        <f>IF(N106="snížená",J106,0)</f>
        <v>0</v>
      </c>
      <c r="BG106" s="171">
        <f>IF(N106="zákl. přenesená",J106,0)</f>
        <v>0</v>
      </c>
      <c r="BH106" s="171">
        <f>IF(N106="sníž. přenesená",J106,0)</f>
        <v>0</v>
      </c>
      <c r="BI106" s="171">
        <f>IF(N106="nulová",J106,0)</f>
        <v>0</v>
      </c>
      <c r="BJ106" s="24" t="s">
        <v>87</v>
      </c>
      <c r="BK106" s="171">
        <f>ROUND(I106*H106,2)</f>
        <v>6575.74</v>
      </c>
      <c r="BL106" s="24" t="s">
        <v>190</v>
      </c>
      <c r="BM106" s="24" t="s">
        <v>2223</v>
      </c>
    </row>
    <row r="107" spans="2:65" s="12" customFormat="1" ht="13.5">
      <c r="B107" s="172"/>
      <c r="D107" s="173" t="s">
        <v>180</v>
      </c>
      <c r="E107" s="174" t="s">
        <v>5</v>
      </c>
      <c r="F107" s="175" t="s">
        <v>2222</v>
      </c>
      <c r="H107" s="176">
        <v>367.36</v>
      </c>
      <c r="L107" s="172"/>
      <c r="M107" s="177"/>
      <c r="N107" s="178"/>
      <c r="O107" s="178"/>
      <c r="P107" s="178"/>
      <c r="Q107" s="178"/>
      <c r="R107" s="178"/>
      <c r="S107" s="178"/>
      <c r="T107" s="179"/>
      <c r="AT107" s="174" t="s">
        <v>180</v>
      </c>
      <c r="AU107" s="174" t="s">
        <v>90</v>
      </c>
      <c r="AV107" s="12" t="s">
        <v>90</v>
      </c>
      <c r="AW107" s="12" t="s">
        <v>42</v>
      </c>
      <c r="AX107" s="12" t="s">
        <v>87</v>
      </c>
      <c r="AY107" s="174" t="s">
        <v>170</v>
      </c>
    </row>
    <row r="108" spans="2:65" s="1" customFormat="1" ht="38.25" customHeight="1">
      <c r="B108" s="160"/>
      <c r="C108" s="161" t="s">
        <v>215</v>
      </c>
      <c r="D108" s="161" t="s">
        <v>173</v>
      </c>
      <c r="E108" s="162" t="s">
        <v>370</v>
      </c>
      <c r="F108" s="163" t="s">
        <v>371</v>
      </c>
      <c r="G108" s="164" t="s">
        <v>305</v>
      </c>
      <c r="H108" s="165">
        <v>238.268</v>
      </c>
      <c r="I108" s="166">
        <v>78.599999999999994</v>
      </c>
      <c r="J108" s="166">
        <f>ROUND(I108*H108,2)</f>
        <v>18727.86</v>
      </c>
      <c r="K108" s="163" t="s">
        <v>177</v>
      </c>
      <c r="L108" s="39"/>
      <c r="M108" s="167" t="s">
        <v>5</v>
      </c>
      <c r="N108" s="168" t="s">
        <v>50</v>
      </c>
      <c r="O108" s="169">
        <v>0.34499999999999997</v>
      </c>
      <c r="P108" s="169">
        <f>O108*H108</f>
        <v>82.202459999999988</v>
      </c>
      <c r="Q108" s="169">
        <v>0</v>
      </c>
      <c r="R108" s="169">
        <f>Q108*H108</f>
        <v>0</v>
      </c>
      <c r="S108" s="169">
        <v>0</v>
      </c>
      <c r="T108" s="170">
        <f>S108*H108</f>
        <v>0</v>
      </c>
      <c r="AR108" s="24" t="s">
        <v>190</v>
      </c>
      <c r="AT108" s="24" t="s">
        <v>173</v>
      </c>
      <c r="AU108" s="24" t="s">
        <v>90</v>
      </c>
      <c r="AY108" s="24" t="s">
        <v>170</v>
      </c>
      <c r="BE108" s="171">
        <f>IF(N108="základní",J108,0)</f>
        <v>18727.86</v>
      </c>
      <c r="BF108" s="171">
        <f>IF(N108="snížená",J108,0)</f>
        <v>0</v>
      </c>
      <c r="BG108" s="171">
        <f>IF(N108="zákl. přenesená",J108,0)</f>
        <v>0</v>
      </c>
      <c r="BH108" s="171">
        <f>IF(N108="sníž. přenesená",J108,0)</f>
        <v>0</v>
      </c>
      <c r="BI108" s="171">
        <f>IF(N108="nulová",J108,0)</f>
        <v>0</v>
      </c>
      <c r="BJ108" s="24" t="s">
        <v>87</v>
      </c>
      <c r="BK108" s="171">
        <f>ROUND(I108*H108,2)</f>
        <v>18727.86</v>
      </c>
      <c r="BL108" s="24" t="s">
        <v>190</v>
      </c>
      <c r="BM108" s="24" t="s">
        <v>2224</v>
      </c>
    </row>
    <row r="109" spans="2:65" s="12" customFormat="1" ht="13.5">
      <c r="B109" s="172"/>
      <c r="D109" s="173" t="s">
        <v>180</v>
      </c>
      <c r="E109" s="174" t="s">
        <v>5</v>
      </c>
      <c r="F109" s="175" t="s">
        <v>2204</v>
      </c>
      <c r="H109" s="176">
        <v>238.268</v>
      </c>
      <c r="L109" s="172"/>
      <c r="M109" s="177"/>
      <c r="N109" s="178"/>
      <c r="O109" s="178"/>
      <c r="P109" s="178"/>
      <c r="Q109" s="178"/>
      <c r="R109" s="178"/>
      <c r="S109" s="178"/>
      <c r="T109" s="179"/>
      <c r="AT109" s="174" t="s">
        <v>180</v>
      </c>
      <c r="AU109" s="174" t="s">
        <v>90</v>
      </c>
      <c r="AV109" s="12" t="s">
        <v>90</v>
      </c>
      <c r="AW109" s="12" t="s">
        <v>42</v>
      </c>
      <c r="AX109" s="12" t="s">
        <v>87</v>
      </c>
      <c r="AY109" s="174" t="s">
        <v>170</v>
      </c>
    </row>
    <row r="110" spans="2:65" s="1" customFormat="1" ht="38.25" customHeight="1">
      <c r="B110" s="160"/>
      <c r="C110" s="161" t="s">
        <v>219</v>
      </c>
      <c r="D110" s="161" t="s">
        <v>173</v>
      </c>
      <c r="E110" s="162" t="s">
        <v>391</v>
      </c>
      <c r="F110" s="163" t="s">
        <v>392</v>
      </c>
      <c r="G110" s="164" t="s">
        <v>305</v>
      </c>
      <c r="H110" s="165">
        <v>370.77600000000001</v>
      </c>
      <c r="I110" s="166">
        <v>90.7</v>
      </c>
      <c r="J110" s="166">
        <f>ROUND(I110*H110,2)</f>
        <v>33629.379999999997</v>
      </c>
      <c r="K110" s="163" t="s">
        <v>177</v>
      </c>
      <c r="L110" s="39"/>
      <c r="M110" s="167" t="s">
        <v>5</v>
      </c>
      <c r="N110" s="168" t="s">
        <v>50</v>
      </c>
      <c r="O110" s="169">
        <v>0.05</v>
      </c>
      <c r="P110" s="169">
        <f>O110*H110</f>
        <v>18.538800000000002</v>
      </c>
      <c r="Q110" s="169">
        <v>0</v>
      </c>
      <c r="R110" s="169">
        <f>Q110*H110</f>
        <v>0</v>
      </c>
      <c r="S110" s="169">
        <v>0</v>
      </c>
      <c r="T110" s="170">
        <f>S110*H110</f>
        <v>0</v>
      </c>
      <c r="AR110" s="24" t="s">
        <v>190</v>
      </c>
      <c r="AT110" s="24" t="s">
        <v>173</v>
      </c>
      <c r="AU110" s="24" t="s">
        <v>90</v>
      </c>
      <c r="AY110" s="24" t="s">
        <v>170</v>
      </c>
      <c r="BE110" s="171">
        <f>IF(N110="základní",J110,0)</f>
        <v>33629.379999999997</v>
      </c>
      <c r="BF110" s="171">
        <f>IF(N110="snížená",J110,0)</f>
        <v>0</v>
      </c>
      <c r="BG110" s="171">
        <f>IF(N110="zákl. přenesená",J110,0)</f>
        <v>0</v>
      </c>
      <c r="BH110" s="171">
        <f>IF(N110="sníž. přenesená",J110,0)</f>
        <v>0</v>
      </c>
      <c r="BI110" s="171">
        <f>IF(N110="nulová",J110,0)</f>
        <v>0</v>
      </c>
      <c r="BJ110" s="24" t="s">
        <v>87</v>
      </c>
      <c r="BK110" s="171">
        <f>ROUND(I110*H110,2)</f>
        <v>33629.379999999997</v>
      </c>
      <c r="BL110" s="24" t="s">
        <v>190</v>
      </c>
      <c r="BM110" s="24" t="s">
        <v>2225</v>
      </c>
    </row>
    <row r="111" spans="2:65" s="12" customFormat="1" ht="13.5">
      <c r="B111" s="172"/>
      <c r="D111" s="173" t="s">
        <v>180</v>
      </c>
      <c r="E111" s="174" t="s">
        <v>5</v>
      </c>
      <c r="F111" s="175" t="s">
        <v>2226</v>
      </c>
      <c r="H111" s="176">
        <v>370.77600000000001</v>
      </c>
      <c r="L111" s="172"/>
      <c r="M111" s="177"/>
      <c r="N111" s="178"/>
      <c r="O111" s="178"/>
      <c r="P111" s="178"/>
      <c r="Q111" s="178"/>
      <c r="R111" s="178"/>
      <c r="S111" s="178"/>
      <c r="T111" s="179"/>
      <c r="AT111" s="174" t="s">
        <v>180</v>
      </c>
      <c r="AU111" s="174" t="s">
        <v>90</v>
      </c>
      <c r="AV111" s="12" t="s">
        <v>90</v>
      </c>
      <c r="AW111" s="12" t="s">
        <v>42</v>
      </c>
      <c r="AX111" s="12" t="s">
        <v>87</v>
      </c>
      <c r="AY111" s="174" t="s">
        <v>170</v>
      </c>
    </row>
    <row r="112" spans="2:65" s="1" customFormat="1" ht="38.25" customHeight="1">
      <c r="B112" s="160"/>
      <c r="C112" s="161" t="s">
        <v>321</v>
      </c>
      <c r="D112" s="161" t="s">
        <v>173</v>
      </c>
      <c r="E112" s="162" t="s">
        <v>756</v>
      </c>
      <c r="F112" s="163" t="s">
        <v>757</v>
      </c>
      <c r="G112" s="164" t="s">
        <v>305</v>
      </c>
      <c r="H112" s="165">
        <v>52.88</v>
      </c>
      <c r="I112" s="166">
        <v>230</v>
      </c>
      <c r="J112" s="166">
        <f>ROUND(I112*H112,2)</f>
        <v>12162.4</v>
      </c>
      <c r="K112" s="163" t="s">
        <v>177</v>
      </c>
      <c r="L112" s="39"/>
      <c r="M112" s="167" t="s">
        <v>5</v>
      </c>
      <c r="N112" s="168" t="s">
        <v>50</v>
      </c>
      <c r="O112" s="169">
        <v>8.3000000000000004E-2</v>
      </c>
      <c r="P112" s="169">
        <f>O112*H112</f>
        <v>4.3890400000000005</v>
      </c>
      <c r="Q112" s="169">
        <v>0</v>
      </c>
      <c r="R112" s="169">
        <f>Q112*H112</f>
        <v>0</v>
      </c>
      <c r="S112" s="169">
        <v>0</v>
      </c>
      <c r="T112" s="170">
        <f>S112*H112</f>
        <v>0</v>
      </c>
      <c r="AR112" s="24" t="s">
        <v>190</v>
      </c>
      <c r="AT112" s="24" t="s">
        <v>173</v>
      </c>
      <c r="AU112" s="24" t="s">
        <v>90</v>
      </c>
      <c r="AY112" s="24" t="s">
        <v>170</v>
      </c>
      <c r="BE112" s="171">
        <f>IF(N112="základní",J112,0)</f>
        <v>12162.4</v>
      </c>
      <c r="BF112" s="171">
        <f>IF(N112="snížená",J112,0)</f>
        <v>0</v>
      </c>
      <c r="BG112" s="171">
        <f>IF(N112="zákl. přenesená",J112,0)</f>
        <v>0</v>
      </c>
      <c r="BH112" s="171">
        <f>IF(N112="sníž. přenesená",J112,0)</f>
        <v>0</v>
      </c>
      <c r="BI112" s="171">
        <f>IF(N112="nulová",J112,0)</f>
        <v>0</v>
      </c>
      <c r="BJ112" s="24" t="s">
        <v>87</v>
      </c>
      <c r="BK112" s="171">
        <f>ROUND(I112*H112,2)</f>
        <v>12162.4</v>
      </c>
      <c r="BL112" s="24" t="s">
        <v>190</v>
      </c>
      <c r="BM112" s="24" t="s">
        <v>2227</v>
      </c>
    </row>
    <row r="113" spans="2:65" s="12" customFormat="1" ht="13.5">
      <c r="B113" s="172"/>
      <c r="D113" s="173" t="s">
        <v>180</v>
      </c>
      <c r="E113" s="174" t="s">
        <v>5</v>
      </c>
      <c r="F113" s="175" t="s">
        <v>2228</v>
      </c>
      <c r="H113" s="176">
        <v>52.88</v>
      </c>
      <c r="L113" s="172"/>
      <c r="M113" s="177"/>
      <c r="N113" s="178"/>
      <c r="O113" s="178"/>
      <c r="P113" s="178"/>
      <c r="Q113" s="178"/>
      <c r="R113" s="178"/>
      <c r="S113" s="178"/>
      <c r="T113" s="179"/>
      <c r="AT113" s="174" t="s">
        <v>180</v>
      </c>
      <c r="AU113" s="174" t="s">
        <v>90</v>
      </c>
      <c r="AV113" s="12" t="s">
        <v>90</v>
      </c>
      <c r="AW113" s="12" t="s">
        <v>42</v>
      </c>
      <c r="AX113" s="12" t="s">
        <v>87</v>
      </c>
      <c r="AY113" s="174" t="s">
        <v>170</v>
      </c>
    </row>
    <row r="114" spans="2:65" s="1" customFormat="1" ht="25.5" customHeight="1">
      <c r="B114" s="160"/>
      <c r="C114" s="161" t="s">
        <v>326</v>
      </c>
      <c r="D114" s="161" t="s">
        <v>173</v>
      </c>
      <c r="E114" s="162" t="s">
        <v>407</v>
      </c>
      <c r="F114" s="163" t="s">
        <v>408</v>
      </c>
      <c r="G114" s="164" t="s">
        <v>305</v>
      </c>
      <c r="H114" s="165">
        <v>185.38800000000001</v>
      </c>
      <c r="I114" s="166">
        <v>55.9</v>
      </c>
      <c r="J114" s="166">
        <f>ROUND(I114*H114,2)</f>
        <v>10363.19</v>
      </c>
      <c r="K114" s="163" t="s">
        <v>177</v>
      </c>
      <c r="L114" s="39"/>
      <c r="M114" s="167" t="s">
        <v>5</v>
      </c>
      <c r="N114" s="168" t="s">
        <v>50</v>
      </c>
      <c r="O114" s="169">
        <v>9.7000000000000003E-2</v>
      </c>
      <c r="P114" s="169">
        <f>O114*H114</f>
        <v>17.982635999999999</v>
      </c>
      <c r="Q114" s="169">
        <v>0</v>
      </c>
      <c r="R114" s="169">
        <f>Q114*H114</f>
        <v>0</v>
      </c>
      <c r="S114" s="169">
        <v>0</v>
      </c>
      <c r="T114" s="170">
        <f>S114*H114</f>
        <v>0</v>
      </c>
      <c r="AR114" s="24" t="s">
        <v>190</v>
      </c>
      <c r="AT114" s="24" t="s">
        <v>173</v>
      </c>
      <c r="AU114" s="24" t="s">
        <v>90</v>
      </c>
      <c r="AY114" s="24" t="s">
        <v>170</v>
      </c>
      <c r="BE114" s="171">
        <f>IF(N114="základní",J114,0)</f>
        <v>10363.19</v>
      </c>
      <c r="BF114" s="171">
        <f>IF(N114="snížená",J114,0)</f>
        <v>0</v>
      </c>
      <c r="BG114" s="171">
        <f>IF(N114="zákl. přenesená",J114,0)</f>
        <v>0</v>
      </c>
      <c r="BH114" s="171">
        <f>IF(N114="sníž. přenesená",J114,0)</f>
        <v>0</v>
      </c>
      <c r="BI114" s="171">
        <f>IF(N114="nulová",J114,0)</f>
        <v>0</v>
      </c>
      <c r="BJ114" s="24" t="s">
        <v>87</v>
      </c>
      <c r="BK114" s="171">
        <f>ROUND(I114*H114,2)</f>
        <v>10363.19</v>
      </c>
      <c r="BL114" s="24" t="s">
        <v>190</v>
      </c>
      <c r="BM114" s="24" t="s">
        <v>2229</v>
      </c>
    </row>
    <row r="115" spans="2:65" s="12" customFormat="1" ht="13.5">
      <c r="B115" s="172"/>
      <c r="D115" s="173" t="s">
        <v>180</v>
      </c>
      <c r="E115" s="174" t="s">
        <v>5</v>
      </c>
      <c r="F115" s="175" t="s">
        <v>2230</v>
      </c>
      <c r="H115" s="176">
        <v>185.38800000000001</v>
      </c>
      <c r="L115" s="172"/>
      <c r="M115" s="177"/>
      <c r="N115" s="178"/>
      <c r="O115" s="178"/>
      <c r="P115" s="178"/>
      <c r="Q115" s="178"/>
      <c r="R115" s="178"/>
      <c r="S115" s="178"/>
      <c r="T115" s="179"/>
      <c r="AT115" s="174" t="s">
        <v>180</v>
      </c>
      <c r="AU115" s="174" t="s">
        <v>90</v>
      </c>
      <c r="AV115" s="12" t="s">
        <v>90</v>
      </c>
      <c r="AW115" s="12" t="s">
        <v>42</v>
      </c>
      <c r="AX115" s="12" t="s">
        <v>87</v>
      </c>
      <c r="AY115" s="174" t="s">
        <v>170</v>
      </c>
    </row>
    <row r="116" spans="2:65" s="1" customFormat="1" ht="16.5" customHeight="1">
      <c r="B116" s="160"/>
      <c r="C116" s="161" t="s">
        <v>331</v>
      </c>
      <c r="D116" s="161" t="s">
        <v>173</v>
      </c>
      <c r="E116" s="162" t="s">
        <v>416</v>
      </c>
      <c r="F116" s="163" t="s">
        <v>417</v>
      </c>
      <c r="G116" s="164" t="s">
        <v>305</v>
      </c>
      <c r="H116" s="165">
        <v>52.88</v>
      </c>
      <c r="I116" s="166">
        <v>15.1</v>
      </c>
      <c r="J116" s="166">
        <f>ROUND(I116*H116,2)</f>
        <v>798.49</v>
      </c>
      <c r="K116" s="163" t="s">
        <v>177</v>
      </c>
      <c r="L116" s="39"/>
      <c r="M116" s="167" t="s">
        <v>5</v>
      </c>
      <c r="N116" s="168" t="s">
        <v>50</v>
      </c>
      <c r="O116" s="169">
        <v>8.9999999999999993E-3</v>
      </c>
      <c r="P116" s="169">
        <f>O116*H116</f>
        <v>0.47592000000000001</v>
      </c>
      <c r="Q116" s="169">
        <v>0</v>
      </c>
      <c r="R116" s="169">
        <f>Q116*H116</f>
        <v>0</v>
      </c>
      <c r="S116" s="169">
        <v>0</v>
      </c>
      <c r="T116" s="170">
        <f>S116*H116</f>
        <v>0</v>
      </c>
      <c r="AR116" s="24" t="s">
        <v>190</v>
      </c>
      <c r="AT116" s="24" t="s">
        <v>173</v>
      </c>
      <c r="AU116" s="24" t="s">
        <v>90</v>
      </c>
      <c r="AY116" s="24" t="s">
        <v>170</v>
      </c>
      <c r="BE116" s="171">
        <f>IF(N116="základní",J116,0)</f>
        <v>798.49</v>
      </c>
      <c r="BF116" s="171">
        <f>IF(N116="snížená",J116,0)</f>
        <v>0</v>
      </c>
      <c r="BG116" s="171">
        <f>IF(N116="zákl. přenesená",J116,0)</f>
        <v>0</v>
      </c>
      <c r="BH116" s="171">
        <f>IF(N116="sníž. přenesená",J116,0)</f>
        <v>0</v>
      </c>
      <c r="BI116" s="171">
        <f>IF(N116="nulová",J116,0)</f>
        <v>0</v>
      </c>
      <c r="BJ116" s="24" t="s">
        <v>87</v>
      </c>
      <c r="BK116" s="171">
        <f>ROUND(I116*H116,2)</f>
        <v>798.49</v>
      </c>
      <c r="BL116" s="24" t="s">
        <v>190</v>
      </c>
      <c r="BM116" s="24" t="s">
        <v>2231</v>
      </c>
    </row>
    <row r="117" spans="2:65" s="12" customFormat="1" ht="13.5">
      <c r="B117" s="172"/>
      <c r="D117" s="173" t="s">
        <v>180</v>
      </c>
      <c r="E117" s="174" t="s">
        <v>5</v>
      </c>
      <c r="F117" s="175" t="s">
        <v>2232</v>
      </c>
      <c r="H117" s="176">
        <v>52.88</v>
      </c>
      <c r="L117" s="172"/>
      <c r="M117" s="177"/>
      <c r="N117" s="178"/>
      <c r="O117" s="178"/>
      <c r="P117" s="178"/>
      <c r="Q117" s="178"/>
      <c r="R117" s="178"/>
      <c r="S117" s="178"/>
      <c r="T117" s="179"/>
      <c r="AT117" s="174" t="s">
        <v>180</v>
      </c>
      <c r="AU117" s="174" t="s">
        <v>90</v>
      </c>
      <c r="AV117" s="12" t="s">
        <v>90</v>
      </c>
      <c r="AW117" s="12" t="s">
        <v>42</v>
      </c>
      <c r="AX117" s="12" t="s">
        <v>87</v>
      </c>
      <c r="AY117" s="174" t="s">
        <v>170</v>
      </c>
    </row>
    <row r="118" spans="2:65" s="1" customFormat="1" ht="25.5" customHeight="1">
      <c r="B118" s="160"/>
      <c r="C118" s="161" t="s">
        <v>11</v>
      </c>
      <c r="D118" s="161" t="s">
        <v>173</v>
      </c>
      <c r="E118" s="162" t="s">
        <v>420</v>
      </c>
      <c r="F118" s="163" t="s">
        <v>421</v>
      </c>
      <c r="G118" s="164" t="s">
        <v>422</v>
      </c>
      <c r="H118" s="165">
        <v>105.76</v>
      </c>
      <c r="I118" s="166">
        <v>200</v>
      </c>
      <c r="J118" s="166">
        <f>ROUND(I118*H118,2)</f>
        <v>21152</v>
      </c>
      <c r="K118" s="163" t="s">
        <v>177</v>
      </c>
      <c r="L118" s="39"/>
      <c r="M118" s="167" t="s">
        <v>5</v>
      </c>
      <c r="N118" s="168" t="s">
        <v>50</v>
      </c>
      <c r="O118" s="169">
        <v>0</v>
      </c>
      <c r="P118" s="169">
        <f>O118*H118</f>
        <v>0</v>
      </c>
      <c r="Q118" s="169">
        <v>0</v>
      </c>
      <c r="R118" s="169">
        <f>Q118*H118</f>
        <v>0</v>
      </c>
      <c r="S118" s="169">
        <v>0</v>
      </c>
      <c r="T118" s="170">
        <f>S118*H118</f>
        <v>0</v>
      </c>
      <c r="AR118" s="24" t="s">
        <v>190</v>
      </c>
      <c r="AT118" s="24" t="s">
        <v>173</v>
      </c>
      <c r="AU118" s="24" t="s">
        <v>90</v>
      </c>
      <c r="AY118" s="24" t="s">
        <v>170</v>
      </c>
      <c r="BE118" s="171">
        <f>IF(N118="základní",J118,0)</f>
        <v>21152</v>
      </c>
      <c r="BF118" s="171">
        <f>IF(N118="snížená",J118,0)</f>
        <v>0</v>
      </c>
      <c r="BG118" s="171">
        <f>IF(N118="zákl. přenesená",J118,0)</f>
        <v>0</v>
      </c>
      <c r="BH118" s="171">
        <f>IF(N118="sníž. přenesená",J118,0)</f>
        <v>0</v>
      </c>
      <c r="BI118" s="171">
        <f>IF(N118="nulová",J118,0)</f>
        <v>0</v>
      </c>
      <c r="BJ118" s="24" t="s">
        <v>87</v>
      </c>
      <c r="BK118" s="171">
        <f>ROUND(I118*H118,2)</f>
        <v>21152</v>
      </c>
      <c r="BL118" s="24" t="s">
        <v>190</v>
      </c>
      <c r="BM118" s="24" t="s">
        <v>2233</v>
      </c>
    </row>
    <row r="119" spans="2:65" s="12" customFormat="1" ht="13.5">
      <c r="B119" s="172"/>
      <c r="D119" s="173" t="s">
        <v>180</v>
      </c>
      <c r="E119" s="174" t="s">
        <v>5</v>
      </c>
      <c r="F119" s="175" t="s">
        <v>2234</v>
      </c>
      <c r="H119" s="176">
        <v>105.76</v>
      </c>
      <c r="L119" s="172"/>
      <c r="M119" s="177"/>
      <c r="N119" s="178"/>
      <c r="O119" s="178"/>
      <c r="P119" s="178"/>
      <c r="Q119" s="178"/>
      <c r="R119" s="178"/>
      <c r="S119" s="178"/>
      <c r="T119" s="179"/>
      <c r="AT119" s="174" t="s">
        <v>180</v>
      </c>
      <c r="AU119" s="174" t="s">
        <v>90</v>
      </c>
      <c r="AV119" s="12" t="s">
        <v>90</v>
      </c>
      <c r="AW119" s="12" t="s">
        <v>42</v>
      </c>
      <c r="AX119" s="12" t="s">
        <v>87</v>
      </c>
      <c r="AY119" s="174" t="s">
        <v>170</v>
      </c>
    </row>
    <row r="120" spans="2:65" s="1" customFormat="1" ht="38.25" customHeight="1">
      <c r="B120" s="160"/>
      <c r="C120" s="161" t="s">
        <v>230</v>
      </c>
      <c r="D120" s="161" t="s">
        <v>173</v>
      </c>
      <c r="E120" s="162" t="s">
        <v>426</v>
      </c>
      <c r="F120" s="163" t="s">
        <v>427</v>
      </c>
      <c r="G120" s="164" t="s">
        <v>305</v>
      </c>
      <c r="H120" s="165">
        <v>126.595</v>
      </c>
      <c r="I120" s="166">
        <v>122</v>
      </c>
      <c r="J120" s="166">
        <f>ROUND(I120*H120,2)</f>
        <v>15444.59</v>
      </c>
      <c r="K120" s="163" t="s">
        <v>177</v>
      </c>
      <c r="L120" s="39"/>
      <c r="M120" s="167" t="s">
        <v>5</v>
      </c>
      <c r="N120" s="168" t="s">
        <v>50</v>
      </c>
      <c r="O120" s="169">
        <v>0.46500000000000002</v>
      </c>
      <c r="P120" s="169">
        <f>O120*H120</f>
        <v>58.866675000000001</v>
      </c>
      <c r="Q120" s="169">
        <v>0</v>
      </c>
      <c r="R120" s="169">
        <f>Q120*H120</f>
        <v>0</v>
      </c>
      <c r="S120" s="169">
        <v>0</v>
      </c>
      <c r="T120" s="170">
        <f>S120*H120</f>
        <v>0</v>
      </c>
      <c r="AR120" s="24" t="s">
        <v>190</v>
      </c>
      <c r="AT120" s="24" t="s">
        <v>173</v>
      </c>
      <c r="AU120" s="24" t="s">
        <v>90</v>
      </c>
      <c r="AY120" s="24" t="s">
        <v>170</v>
      </c>
      <c r="BE120" s="171">
        <f>IF(N120="základní",J120,0)</f>
        <v>15444.59</v>
      </c>
      <c r="BF120" s="171">
        <f>IF(N120="snížená",J120,0)</f>
        <v>0</v>
      </c>
      <c r="BG120" s="171">
        <f>IF(N120="zákl. přenesená",J120,0)</f>
        <v>0</v>
      </c>
      <c r="BH120" s="171">
        <f>IF(N120="sníž. přenesená",J120,0)</f>
        <v>0</v>
      </c>
      <c r="BI120" s="171">
        <f>IF(N120="nulová",J120,0)</f>
        <v>0</v>
      </c>
      <c r="BJ120" s="24" t="s">
        <v>87</v>
      </c>
      <c r="BK120" s="171">
        <f>ROUND(I120*H120,2)</f>
        <v>15444.59</v>
      </c>
      <c r="BL120" s="24" t="s">
        <v>190</v>
      </c>
      <c r="BM120" s="24" t="s">
        <v>2235</v>
      </c>
    </row>
    <row r="121" spans="2:65" s="12" customFormat="1" ht="13.5">
      <c r="B121" s="172"/>
      <c r="D121" s="173" t="s">
        <v>180</v>
      </c>
      <c r="E121" s="174" t="s">
        <v>5</v>
      </c>
      <c r="F121" s="175" t="s">
        <v>2236</v>
      </c>
      <c r="H121" s="176">
        <v>257.16000000000003</v>
      </c>
      <c r="L121" s="172"/>
      <c r="M121" s="177"/>
      <c r="N121" s="178"/>
      <c r="O121" s="178"/>
      <c r="P121" s="178"/>
      <c r="Q121" s="178"/>
      <c r="R121" s="178"/>
      <c r="S121" s="178"/>
      <c r="T121" s="179"/>
      <c r="AT121" s="174" t="s">
        <v>180</v>
      </c>
      <c r="AU121" s="174" t="s">
        <v>90</v>
      </c>
      <c r="AV121" s="12" t="s">
        <v>90</v>
      </c>
      <c r="AW121" s="12" t="s">
        <v>6</v>
      </c>
      <c r="AX121" s="12" t="s">
        <v>79</v>
      </c>
      <c r="AY121" s="174" t="s">
        <v>170</v>
      </c>
    </row>
    <row r="122" spans="2:65" s="12" customFormat="1" ht="13.5">
      <c r="B122" s="172"/>
      <c r="D122" s="173" t="s">
        <v>180</v>
      </c>
      <c r="E122" s="174" t="s">
        <v>5</v>
      </c>
      <c r="F122" s="175" t="s">
        <v>2237</v>
      </c>
      <c r="H122" s="176">
        <v>-64.494</v>
      </c>
      <c r="L122" s="172"/>
      <c r="M122" s="177"/>
      <c r="N122" s="178"/>
      <c r="O122" s="178"/>
      <c r="P122" s="178"/>
      <c r="Q122" s="178"/>
      <c r="R122" s="178"/>
      <c r="S122" s="178"/>
      <c r="T122" s="179"/>
      <c r="AT122" s="174" t="s">
        <v>180</v>
      </c>
      <c r="AU122" s="174" t="s">
        <v>90</v>
      </c>
      <c r="AV122" s="12" t="s">
        <v>90</v>
      </c>
      <c r="AW122" s="12" t="s">
        <v>42</v>
      </c>
      <c r="AX122" s="12" t="s">
        <v>79</v>
      </c>
      <c r="AY122" s="174" t="s">
        <v>170</v>
      </c>
    </row>
    <row r="123" spans="2:65" s="12" customFormat="1" ht="13.5">
      <c r="B123" s="172"/>
      <c r="D123" s="173" t="s">
        <v>180</v>
      </c>
      <c r="E123" s="174" t="s">
        <v>5</v>
      </c>
      <c r="F123" s="175" t="s">
        <v>2238</v>
      </c>
      <c r="H123" s="176">
        <v>-5.92</v>
      </c>
      <c r="L123" s="172"/>
      <c r="M123" s="177"/>
      <c r="N123" s="178"/>
      <c r="O123" s="178"/>
      <c r="P123" s="178"/>
      <c r="Q123" s="178"/>
      <c r="R123" s="178"/>
      <c r="S123" s="178"/>
      <c r="T123" s="179"/>
      <c r="AT123" s="174" t="s">
        <v>180</v>
      </c>
      <c r="AU123" s="174" t="s">
        <v>90</v>
      </c>
      <c r="AV123" s="12" t="s">
        <v>90</v>
      </c>
      <c r="AW123" s="12" t="s">
        <v>6</v>
      </c>
      <c r="AX123" s="12" t="s">
        <v>79</v>
      </c>
      <c r="AY123" s="174" t="s">
        <v>170</v>
      </c>
    </row>
    <row r="124" spans="2:65" s="12" customFormat="1" ht="13.5">
      <c r="B124" s="172"/>
      <c r="D124" s="173" t="s">
        <v>180</v>
      </c>
      <c r="E124" s="174" t="s">
        <v>5</v>
      </c>
      <c r="F124" s="175" t="s">
        <v>2239</v>
      </c>
      <c r="H124" s="176">
        <v>1.36</v>
      </c>
      <c r="L124" s="172"/>
      <c r="M124" s="177"/>
      <c r="N124" s="178"/>
      <c r="O124" s="178"/>
      <c r="P124" s="178"/>
      <c r="Q124" s="178"/>
      <c r="R124" s="178"/>
      <c r="S124" s="178"/>
      <c r="T124" s="179"/>
      <c r="AT124" s="174" t="s">
        <v>180</v>
      </c>
      <c r="AU124" s="174" t="s">
        <v>90</v>
      </c>
      <c r="AV124" s="12" t="s">
        <v>90</v>
      </c>
      <c r="AW124" s="12" t="s">
        <v>6</v>
      </c>
      <c r="AX124" s="12" t="s">
        <v>79</v>
      </c>
      <c r="AY124" s="174" t="s">
        <v>170</v>
      </c>
    </row>
    <row r="125" spans="2:65" s="12" customFormat="1" ht="13.5">
      <c r="B125" s="172"/>
      <c r="D125" s="173" t="s">
        <v>180</v>
      </c>
      <c r="E125" s="174" t="s">
        <v>5</v>
      </c>
      <c r="F125" s="175" t="s">
        <v>2240</v>
      </c>
      <c r="H125" s="176">
        <v>-58.792999999999999</v>
      </c>
      <c r="L125" s="172"/>
      <c r="M125" s="177"/>
      <c r="N125" s="178"/>
      <c r="O125" s="178"/>
      <c r="P125" s="178"/>
      <c r="Q125" s="178"/>
      <c r="R125" s="178"/>
      <c r="S125" s="178"/>
      <c r="T125" s="179"/>
      <c r="AT125" s="174" t="s">
        <v>180</v>
      </c>
      <c r="AU125" s="174" t="s">
        <v>90</v>
      </c>
      <c r="AV125" s="12" t="s">
        <v>90</v>
      </c>
      <c r="AW125" s="12" t="s">
        <v>42</v>
      </c>
      <c r="AX125" s="12" t="s">
        <v>79</v>
      </c>
      <c r="AY125" s="174" t="s">
        <v>170</v>
      </c>
    </row>
    <row r="126" spans="2:65" s="12" customFormat="1" ht="13.5">
      <c r="B126" s="172"/>
      <c r="D126" s="173" t="s">
        <v>180</v>
      </c>
      <c r="E126" s="174" t="s">
        <v>5</v>
      </c>
      <c r="F126" s="175" t="s">
        <v>2241</v>
      </c>
      <c r="H126" s="176">
        <v>-2.718</v>
      </c>
      <c r="L126" s="172"/>
      <c r="M126" s="177"/>
      <c r="N126" s="178"/>
      <c r="O126" s="178"/>
      <c r="P126" s="178"/>
      <c r="Q126" s="178"/>
      <c r="R126" s="178"/>
      <c r="S126" s="178"/>
      <c r="T126" s="179"/>
      <c r="AT126" s="174" t="s">
        <v>180</v>
      </c>
      <c r="AU126" s="174" t="s">
        <v>90</v>
      </c>
      <c r="AV126" s="12" t="s">
        <v>90</v>
      </c>
      <c r="AW126" s="12" t="s">
        <v>42</v>
      </c>
      <c r="AX126" s="12" t="s">
        <v>79</v>
      </c>
      <c r="AY126" s="174" t="s">
        <v>170</v>
      </c>
    </row>
    <row r="127" spans="2:65" s="13" customFormat="1" ht="13.5">
      <c r="B127" s="186"/>
      <c r="D127" s="173" t="s">
        <v>180</v>
      </c>
      <c r="E127" s="187" t="s">
        <v>5</v>
      </c>
      <c r="F127" s="188" t="s">
        <v>269</v>
      </c>
      <c r="H127" s="189">
        <v>126.595</v>
      </c>
      <c r="L127" s="186"/>
      <c r="M127" s="190"/>
      <c r="N127" s="191"/>
      <c r="O127" s="191"/>
      <c r="P127" s="191"/>
      <c r="Q127" s="191"/>
      <c r="R127" s="191"/>
      <c r="S127" s="191"/>
      <c r="T127" s="192"/>
      <c r="AT127" s="187" t="s">
        <v>180</v>
      </c>
      <c r="AU127" s="187" t="s">
        <v>90</v>
      </c>
      <c r="AV127" s="13" t="s">
        <v>190</v>
      </c>
      <c r="AW127" s="13" t="s">
        <v>42</v>
      </c>
      <c r="AX127" s="13" t="s">
        <v>87</v>
      </c>
      <c r="AY127" s="187" t="s">
        <v>170</v>
      </c>
    </row>
    <row r="128" spans="2:65" s="1" customFormat="1" ht="38.25" customHeight="1">
      <c r="B128" s="160"/>
      <c r="C128" s="161" t="s">
        <v>225</v>
      </c>
      <c r="D128" s="161" t="s">
        <v>173</v>
      </c>
      <c r="E128" s="162" t="s">
        <v>446</v>
      </c>
      <c r="F128" s="163" t="s">
        <v>447</v>
      </c>
      <c r="G128" s="164" t="s">
        <v>305</v>
      </c>
      <c r="H128" s="165">
        <v>58.792999999999999</v>
      </c>
      <c r="I128" s="166">
        <v>186</v>
      </c>
      <c r="J128" s="166">
        <f>ROUND(I128*H128,2)</f>
        <v>10935.5</v>
      </c>
      <c r="K128" s="163" t="s">
        <v>177</v>
      </c>
      <c r="L128" s="39"/>
      <c r="M128" s="167" t="s">
        <v>5</v>
      </c>
      <c r="N128" s="168" t="s">
        <v>50</v>
      </c>
      <c r="O128" s="169">
        <v>0.28599999999999998</v>
      </c>
      <c r="P128" s="169">
        <f>O128*H128</f>
        <v>16.814798</v>
      </c>
      <c r="Q128" s="169">
        <v>0</v>
      </c>
      <c r="R128" s="169">
        <f>Q128*H128</f>
        <v>0</v>
      </c>
      <c r="S128" s="169">
        <v>0</v>
      </c>
      <c r="T128" s="170">
        <f>S128*H128</f>
        <v>0</v>
      </c>
      <c r="AR128" s="24" t="s">
        <v>190</v>
      </c>
      <c r="AT128" s="24" t="s">
        <v>173</v>
      </c>
      <c r="AU128" s="24" t="s">
        <v>90</v>
      </c>
      <c r="AY128" s="24" t="s">
        <v>170</v>
      </c>
      <c r="BE128" s="171">
        <f>IF(N128="základní",J128,0)</f>
        <v>10935.5</v>
      </c>
      <c r="BF128" s="171">
        <f>IF(N128="snížená",J128,0)</f>
        <v>0</v>
      </c>
      <c r="BG128" s="171">
        <f>IF(N128="zákl. přenesená",J128,0)</f>
        <v>0</v>
      </c>
      <c r="BH128" s="171">
        <f>IF(N128="sníž. přenesená",J128,0)</f>
        <v>0</v>
      </c>
      <c r="BI128" s="171">
        <f>IF(N128="nulová",J128,0)</f>
        <v>0</v>
      </c>
      <c r="BJ128" s="24" t="s">
        <v>87</v>
      </c>
      <c r="BK128" s="171">
        <f>ROUND(I128*H128,2)</f>
        <v>10935.5</v>
      </c>
      <c r="BL128" s="24" t="s">
        <v>190</v>
      </c>
      <c r="BM128" s="24" t="s">
        <v>2242</v>
      </c>
    </row>
    <row r="129" spans="2:65" s="12" customFormat="1" ht="13.5">
      <c r="B129" s="172"/>
      <c r="D129" s="173" t="s">
        <v>180</v>
      </c>
      <c r="E129" s="174" t="s">
        <v>5</v>
      </c>
      <c r="F129" s="175" t="s">
        <v>2243</v>
      </c>
      <c r="H129" s="176">
        <v>58.792999999999999</v>
      </c>
      <c r="L129" s="172"/>
      <c r="M129" s="177"/>
      <c r="N129" s="178"/>
      <c r="O129" s="178"/>
      <c r="P129" s="178"/>
      <c r="Q129" s="178"/>
      <c r="R129" s="178"/>
      <c r="S129" s="178"/>
      <c r="T129" s="179"/>
      <c r="AT129" s="174" t="s">
        <v>180</v>
      </c>
      <c r="AU129" s="174" t="s">
        <v>90</v>
      </c>
      <c r="AV129" s="12" t="s">
        <v>90</v>
      </c>
      <c r="AW129" s="12" t="s">
        <v>42</v>
      </c>
      <c r="AX129" s="12" t="s">
        <v>79</v>
      </c>
      <c r="AY129" s="174" t="s">
        <v>170</v>
      </c>
    </row>
    <row r="130" spans="2:65" s="13" customFormat="1" ht="13.5">
      <c r="B130" s="186"/>
      <c r="D130" s="173" t="s">
        <v>180</v>
      </c>
      <c r="E130" s="187" t="s">
        <v>5</v>
      </c>
      <c r="F130" s="188" t="s">
        <v>269</v>
      </c>
      <c r="H130" s="189">
        <v>58.792999999999999</v>
      </c>
      <c r="L130" s="186"/>
      <c r="M130" s="190"/>
      <c r="N130" s="191"/>
      <c r="O130" s="191"/>
      <c r="P130" s="191"/>
      <c r="Q130" s="191"/>
      <c r="R130" s="191"/>
      <c r="S130" s="191"/>
      <c r="T130" s="192"/>
      <c r="AT130" s="187" t="s">
        <v>180</v>
      </c>
      <c r="AU130" s="187" t="s">
        <v>90</v>
      </c>
      <c r="AV130" s="13" t="s">
        <v>190</v>
      </c>
      <c r="AW130" s="13" t="s">
        <v>42</v>
      </c>
      <c r="AX130" s="13" t="s">
        <v>87</v>
      </c>
      <c r="AY130" s="187" t="s">
        <v>170</v>
      </c>
    </row>
    <row r="131" spans="2:65" s="1" customFormat="1" ht="25.5" customHeight="1">
      <c r="B131" s="160"/>
      <c r="C131" s="161" t="s">
        <v>348</v>
      </c>
      <c r="D131" s="161" t="s">
        <v>173</v>
      </c>
      <c r="E131" s="162" t="s">
        <v>2067</v>
      </c>
      <c r="F131" s="163" t="s">
        <v>2068</v>
      </c>
      <c r="G131" s="164" t="s">
        <v>257</v>
      </c>
      <c r="H131" s="165">
        <v>74</v>
      </c>
      <c r="I131" s="166">
        <v>57.9</v>
      </c>
      <c r="J131" s="166">
        <f>ROUND(I131*H131,2)</f>
        <v>4284.6000000000004</v>
      </c>
      <c r="K131" s="163" t="s">
        <v>177</v>
      </c>
      <c r="L131" s="39"/>
      <c r="M131" s="167" t="s">
        <v>5</v>
      </c>
      <c r="N131" s="168" t="s">
        <v>50</v>
      </c>
      <c r="O131" s="169">
        <v>0.254</v>
      </c>
      <c r="P131" s="169">
        <f>O131*H131</f>
        <v>18.795999999999999</v>
      </c>
      <c r="Q131" s="169">
        <v>0</v>
      </c>
      <c r="R131" s="169">
        <f>Q131*H131</f>
        <v>0</v>
      </c>
      <c r="S131" s="169">
        <v>0</v>
      </c>
      <c r="T131" s="170">
        <f>S131*H131</f>
        <v>0</v>
      </c>
      <c r="AR131" s="24" t="s">
        <v>190</v>
      </c>
      <c r="AT131" s="24" t="s">
        <v>173</v>
      </c>
      <c r="AU131" s="24" t="s">
        <v>90</v>
      </c>
      <c r="AY131" s="24" t="s">
        <v>170</v>
      </c>
      <c r="BE131" s="171">
        <f>IF(N131="základní",J131,0)</f>
        <v>4284.6000000000004</v>
      </c>
      <c r="BF131" s="171">
        <f>IF(N131="snížená",J131,0)</f>
        <v>0</v>
      </c>
      <c r="BG131" s="171">
        <f>IF(N131="zákl. přenesená",J131,0)</f>
        <v>0</v>
      </c>
      <c r="BH131" s="171">
        <f>IF(N131="sníž. přenesená",J131,0)</f>
        <v>0</v>
      </c>
      <c r="BI131" s="171">
        <f>IF(N131="nulová",J131,0)</f>
        <v>0</v>
      </c>
      <c r="BJ131" s="24" t="s">
        <v>87</v>
      </c>
      <c r="BK131" s="171">
        <f>ROUND(I131*H131,2)</f>
        <v>4284.6000000000004</v>
      </c>
      <c r="BL131" s="24" t="s">
        <v>190</v>
      </c>
      <c r="BM131" s="24" t="s">
        <v>2244</v>
      </c>
    </row>
    <row r="132" spans="2:65" s="12" customFormat="1" ht="13.5">
      <c r="B132" s="172"/>
      <c r="D132" s="173" t="s">
        <v>180</v>
      </c>
      <c r="E132" s="174" t="s">
        <v>5</v>
      </c>
      <c r="F132" s="175" t="s">
        <v>2245</v>
      </c>
      <c r="H132" s="176">
        <v>74</v>
      </c>
      <c r="L132" s="172"/>
      <c r="M132" s="177"/>
      <c r="N132" s="178"/>
      <c r="O132" s="178"/>
      <c r="P132" s="178"/>
      <c r="Q132" s="178"/>
      <c r="R132" s="178"/>
      <c r="S132" s="178"/>
      <c r="T132" s="179"/>
      <c r="AT132" s="174" t="s">
        <v>180</v>
      </c>
      <c r="AU132" s="174" t="s">
        <v>90</v>
      </c>
      <c r="AV132" s="12" t="s">
        <v>90</v>
      </c>
      <c r="AW132" s="12" t="s">
        <v>42</v>
      </c>
      <c r="AX132" s="12" t="s">
        <v>87</v>
      </c>
      <c r="AY132" s="174" t="s">
        <v>170</v>
      </c>
    </row>
    <row r="133" spans="2:65" s="1" customFormat="1" ht="25.5" customHeight="1">
      <c r="B133" s="160"/>
      <c r="C133" s="161" t="s">
        <v>361</v>
      </c>
      <c r="D133" s="161" t="s">
        <v>173</v>
      </c>
      <c r="E133" s="162" t="s">
        <v>2070</v>
      </c>
      <c r="F133" s="163" t="s">
        <v>2071</v>
      </c>
      <c r="G133" s="164" t="s">
        <v>257</v>
      </c>
      <c r="H133" s="165">
        <v>74</v>
      </c>
      <c r="I133" s="166">
        <v>5.19</v>
      </c>
      <c r="J133" s="166">
        <f>ROUND(I133*H133,2)</f>
        <v>384.06</v>
      </c>
      <c r="K133" s="163" t="s">
        <v>177</v>
      </c>
      <c r="L133" s="39"/>
      <c r="M133" s="167" t="s">
        <v>5</v>
      </c>
      <c r="N133" s="168" t="s">
        <v>50</v>
      </c>
      <c r="O133" s="169">
        <v>7.0000000000000001E-3</v>
      </c>
      <c r="P133" s="169">
        <f>O133*H133</f>
        <v>0.51800000000000002</v>
      </c>
      <c r="Q133" s="169">
        <v>0</v>
      </c>
      <c r="R133" s="169">
        <f>Q133*H133</f>
        <v>0</v>
      </c>
      <c r="S133" s="169">
        <v>0</v>
      </c>
      <c r="T133" s="170">
        <f>S133*H133</f>
        <v>0</v>
      </c>
      <c r="AR133" s="24" t="s">
        <v>190</v>
      </c>
      <c r="AT133" s="24" t="s">
        <v>173</v>
      </c>
      <c r="AU133" s="24" t="s">
        <v>90</v>
      </c>
      <c r="AY133" s="24" t="s">
        <v>170</v>
      </c>
      <c r="BE133" s="171">
        <f>IF(N133="základní",J133,0)</f>
        <v>384.06</v>
      </c>
      <c r="BF133" s="171">
        <f>IF(N133="snížená",J133,0)</f>
        <v>0</v>
      </c>
      <c r="BG133" s="171">
        <f>IF(N133="zákl. přenesená",J133,0)</f>
        <v>0</v>
      </c>
      <c r="BH133" s="171">
        <f>IF(N133="sníž. přenesená",J133,0)</f>
        <v>0</v>
      </c>
      <c r="BI133" s="171">
        <f>IF(N133="nulová",J133,0)</f>
        <v>0</v>
      </c>
      <c r="BJ133" s="24" t="s">
        <v>87</v>
      </c>
      <c r="BK133" s="171">
        <f>ROUND(I133*H133,2)</f>
        <v>384.06</v>
      </c>
      <c r="BL133" s="24" t="s">
        <v>190</v>
      </c>
      <c r="BM133" s="24" t="s">
        <v>2246</v>
      </c>
    </row>
    <row r="134" spans="2:65" s="12" customFormat="1" ht="13.5">
      <c r="B134" s="172"/>
      <c r="D134" s="173" t="s">
        <v>180</v>
      </c>
      <c r="E134" s="174" t="s">
        <v>5</v>
      </c>
      <c r="F134" s="175" t="s">
        <v>2247</v>
      </c>
      <c r="H134" s="176">
        <v>74</v>
      </c>
      <c r="L134" s="172"/>
      <c r="M134" s="177"/>
      <c r="N134" s="178"/>
      <c r="O134" s="178"/>
      <c r="P134" s="178"/>
      <c r="Q134" s="178"/>
      <c r="R134" s="178"/>
      <c r="S134" s="178"/>
      <c r="T134" s="179"/>
      <c r="AT134" s="174" t="s">
        <v>180</v>
      </c>
      <c r="AU134" s="174" t="s">
        <v>90</v>
      </c>
      <c r="AV134" s="12" t="s">
        <v>90</v>
      </c>
      <c r="AW134" s="12" t="s">
        <v>42</v>
      </c>
      <c r="AX134" s="12" t="s">
        <v>87</v>
      </c>
      <c r="AY134" s="174" t="s">
        <v>170</v>
      </c>
    </row>
    <row r="135" spans="2:65" s="1" customFormat="1" ht="16.5" customHeight="1">
      <c r="B135" s="160"/>
      <c r="C135" s="193" t="s">
        <v>365</v>
      </c>
      <c r="D135" s="193" t="s">
        <v>452</v>
      </c>
      <c r="E135" s="194" t="s">
        <v>467</v>
      </c>
      <c r="F135" s="195" t="s">
        <v>468</v>
      </c>
      <c r="G135" s="196" t="s">
        <v>469</v>
      </c>
      <c r="H135" s="197">
        <v>2.2200000000000002</v>
      </c>
      <c r="I135" s="198">
        <v>85.9</v>
      </c>
      <c r="J135" s="198">
        <f>ROUND(I135*H135,2)</f>
        <v>190.7</v>
      </c>
      <c r="K135" s="195" t="s">
        <v>177</v>
      </c>
      <c r="L135" s="199"/>
      <c r="M135" s="200" t="s">
        <v>5</v>
      </c>
      <c r="N135" s="201" t="s">
        <v>50</v>
      </c>
      <c r="O135" s="169">
        <v>0</v>
      </c>
      <c r="P135" s="169">
        <f>O135*H135</f>
        <v>0</v>
      </c>
      <c r="Q135" s="169">
        <v>1E-3</v>
      </c>
      <c r="R135" s="169">
        <f>Q135*H135</f>
        <v>2.2200000000000002E-3</v>
      </c>
      <c r="S135" s="169">
        <v>0</v>
      </c>
      <c r="T135" s="170">
        <f>S135*H135</f>
        <v>0</v>
      </c>
      <c r="AR135" s="24" t="s">
        <v>207</v>
      </c>
      <c r="AT135" s="24" t="s">
        <v>452</v>
      </c>
      <c r="AU135" s="24" t="s">
        <v>90</v>
      </c>
      <c r="AY135" s="24" t="s">
        <v>170</v>
      </c>
      <c r="BE135" s="171">
        <f>IF(N135="základní",J135,0)</f>
        <v>190.7</v>
      </c>
      <c r="BF135" s="171">
        <f>IF(N135="snížená",J135,0)</f>
        <v>0</v>
      </c>
      <c r="BG135" s="171">
        <f>IF(N135="zákl. přenesená",J135,0)</f>
        <v>0</v>
      </c>
      <c r="BH135" s="171">
        <f>IF(N135="sníž. přenesená",J135,0)</f>
        <v>0</v>
      </c>
      <c r="BI135" s="171">
        <f>IF(N135="nulová",J135,0)</f>
        <v>0</v>
      </c>
      <c r="BJ135" s="24" t="s">
        <v>87</v>
      </c>
      <c r="BK135" s="171">
        <f>ROUND(I135*H135,2)</f>
        <v>190.7</v>
      </c>
      <c r="BL135" s="24" t="s">
        <v>190</v>
      </c>
      <c r="BM135" s="24" t="s">
        <v>2248</v>
      </c>
    </row>
    <row r="136" spans="2:65" s="12" customFormat="1" ht="13.5">
      <c r="B136" s="172"/>
      <c r="D136" s="173" t="s">
        <v>180</v>
      </c>
      <c r="E136" s="174" t="s">
        <v>5</v>
      </c>
      <c r="F136" s="175" t="s">
        <v>2249</v>
      </c>
      <c r="H136" s="176">
        <v>2.2200000000000002</v>
      </c>
      <c r="L136" s="172"/>
      <c r="M136" s="177"/>
      <c r="N136" s="178"/>
      <c r="O136" s="178"/>
      <c r="P136" s="178"/>
      <c r="Q136" s="178"/>
      <c r="R136" s="178"/>
      <c r="S136" s="178"/>
      <c r="T136" s="179"/>
      <c r="AT136" s="174" t="s">
        <v>180</v>
      </c>
      <c r="AU136" s="174" t="s">
        <v>90</v>
      </c>
      <c r="AV136" s="12" t="s">
        <v>90</v>
      </c>
      <c r="AW136" s="12" t="s">
        <v>42</v>
      </c>
      <c r="AX136" s="12" t="s">
        <v>87</v>
      </c>
      <c r="AY136" s="174" t="s">
        <v>170</v>
      </c>
    </row>
    <row r="137" spans="2:65" s="11" customFormat="1" ht="29.85" customHeight="1">
      <c r="B137" s="148"/>
      <c r="D137" s="149" t="s">
        <v>78</v>
      </c>
      <c r="E137" s="158" t="s">
        <v>90</v>
      </c>
      <c r="F137" s="158" t="s">
        <v>917</v>
      </c>
      <c r="J137" s="159">
        <f>BK137</f>
        <v>141.12</v>
      </c>
      <c r="L137" s="148"/>
      <c r="M137" s="152"/>
      <c r="N137" s="153"/>
      <c r="O137" s="153"/>
      <c r="P137" s="154">
        <f>SUM(P138:P139)</f>
        <v>0.16212000000000001</v>
      </c>
      <c r="Q137" s="153"/>
      <c r="R137" s="154">
        <f>SUM(R138:R139)</f>
        <v>0.36288000000000004</v>
      </c>
      <c r="S137" s="153"/>
      <c r="T137" s="155">
        <f>SUM(T138:T139)</f>
        <v>0</v>
      </c>
      <c r="AR137" s="149" t="s">
        <v>87</v>
      </c>
      <c r="AT137" s="156" t="s">
        <v>78</v>
      </c>
      <c r="AU137" s="156" t="s">
        <v>87</v>
      </c>
      <c r="AY137" s="149" t="s">
        <v>170</v>
      </c>
      <c r="BK137" s="157">
        <f>SUM(BK138:BK139)</f>
        <v>141.12</v>
      </c>
    </row>
    <row r="138" spans="2:65" s="1" customFormat="1" ht="16.5" customHeight="1">
      <c r="B138" s="160"/>
      <c r="C138" s="161" t="s">
        <v>10</v>
      </c>
      <c r="D138" s="161" t="s">
        <v>173</v>
      </c>
      <c r="E138" s="162" t="s">
        <v>2250</v>
      </c>
      <c r="F138" s="163" t="s">
        <v>2251</v>
      </c>
      <c r="G138" s="164" t="s">
        <v>305</v>
      </c>
      <c r="H138" s="165">
        <v>0.16800000000000001</v>
      </c>
      <c r="I138" s="166">
        <v>840</v>
      </c>
      <c r="J138" s="166">
        <f>ROUND(I138*H138,2)</f>
        <v>141.12</v>
      </c>
      <c r="K138" s="163" t="s">
        <v>177</v>
      </c>
      <c r="L138" s="39"/>
      <c r="M138" s="167" t="s">
        <v>5</v>
      </c>
      <c r="N138" s="168" t="s">
        <v>50</v>
      </c>
      <c r="O138" s="169">
        <v>0.96499999999999997</v>
      </c>
      <c r="P138" s="169">
        <f>O138*H138</f>
        <v>0.16212000000000001</v>
      </c>
      <c r="Q138" s="169">
        <v>2.16</v>
      </c>
      <c r="R138" s="169">
        <f>Q138*H138</f>
        <v>0.36288000000000004</v>
      </c>
      <c r="S138" s="169">
        <v>0</v>
      </c>
      <c r="T138" s="170">
        <f>S138*H138</f>
        <v>0</v>
      </c>
      <c r="AR138" s="24" t="s">
        <v>190</v>
      </c>
      <c r="AT138" s="24" t="s">
        <v>173</v>
      </c>
      <c r="AU138" s="24" t="s">
        <v>90</v>
      </c>
      <c r="AY138" s="24" t="s">
        <v>170</v>
      </c>
      <c r="BE138" s="171">
        <f>IF(N138="základní",J138,0)</f>
        <v>141.12</v>
      </c>
      <c r="BF138" s="171">
        <f>IF(N138="snížená",J138,0)</f>
        <v>0</v>
      </c>
      <c r="BG138" s="171">
        <f>IF(N138="zákl. přenesená",J138,0)</f>
        <v>0</v>
      </c>
      <c r="BH138" s="171">
        <f>IF(N138="sníž. přenesená",J138,0)</f>
        <v>0</v>
      </c>
      <c r="BI138" s="171">
        <f>IF(N138="nulová",J138,0)</f>
        <v>0</v>
      </c>
      <c r="BJ138" s="24" t="s">
        <v>87</v>
      </c>
      <c r="BK138" s="171">
        <f>ROUND(I138*H138,2)</f>
        <v>141.12</v>
      </c>
      <c r="BL138" s="24" t="s">
        <v>190</v>
      </c>
      <c r="BM138" s="24" t="s">
        <v>2252</v>
      </c>
    </row>
    <row r="139" spans="2:65" s="12" customFormat="1" ht="13.5">
      <c r="B139" s="172"/>
      <c r="D139" s="173" t="s">
        <v>180</v>
      </c>
      <c r="E139" s="174" t="s">
        <v>5</v>
      </c>
      <c r="F139" s="175" t="s">
        <v>2253</v>
      </c>
      <c r="H139" s="176">
        <v>0.16800000000000001</v>
      </c>
      <c r="L139" s="172"/>
      <c r="M139" s="177"/>
      <c r="N139" s="178"/>
      <c r="O139" s="178"/>
      <c r="P139" s="178"/>
      <c r="Q139" s="178"/>
      <c r="R139" s="178"/>
      <c r="S139" s="178"/>
      <c r="T139" s="179"/>
      <c r="AT139" s="174" t="s">
        <v>180</v>
      </c>
      <c r="AU139" s="174" t="s">
        <v>90</v>
      </c>
      <c r="AV139" s="12" t="s">
        <v>90</v>
      </c>
      <c r="AW139" s="12" t="s">
        <v>42</v>
      </c>
      <c r="AX139" s="12" t="s">
        <v>87</v>
      </c>
      <c r="AY139" s="174" t="s">
        <v>170</v>
      </c>
    </row>
    <row r="140" spans="2:65" s="11" customFormat="1" ht="29.85" customHeight="1">
      <c r="B140" s="148"/>
      <c r="D140" s="149" t="s">
        <v>78</v>
      </c>
      <c r="E140" s="158" t="s">
        <v>186</v>
      </c>
      <c r="F140" s="158" t="s">
        <v>472</v>
      </c>
      <c r="J140" s="159">
        <f>BK140</f>
        <v>386.13</v>
      </c>
      <c r="L140" s="148"/>
      <c r="M140" s="152"/>
      <c r="N140" s="153"/>
      <c r="O140" s="153"/>
      <c r="P140" s="154">
        <f>SUM(P141:P144)</f>
        <v>0.34</v>
      </c>
      <c r="Q140" s="153"/>
      <c r="R140" s="154">
        <f>SUM(R141:R144)</f>
        <v>0.177314</v>
      </c>
      <c r="S140" s="153"/>
      <c r="T140" s="155">
        <f>SUM(T141:T144)</f>
        <v>0</v>
      </c>
      <c r="AR140" s="149" t="s">
        <v>87</v>
      </c>
      <c r="AT140" s="156" t="s">
        <v>78</v>
      </c>
      <c r="AU140" s="156" t="s">
        <v>87</v>
      </c>
      <c r="AY140" s="149" t="s">
        <v>170</v>
      </c>
      <c r="BK140" s="157">
        <f>SUM(BK141:BK144)</f>
        <v>386.13</v>
      </c>
    </row>
    <row r="141" spans="2:65" s="1" customFormat="1" ht="38.25" customHeight="1">
      <c r="B141" s="160"/>
      <c r="C141" s="161" t="s">
        <v>143</v>
      </c>
      <c r="D141" s="161" t="s">
        <v>173</v>
      </c>
      <c r="E141" s="162" t="s">
        <v>2254</v>
      </c>
      <c r="F141" s="163" t="s">
        <v>2255</v>
      </c>
      <c r="G141" s="164" t="s">
        <v>487</v>
      </c>
      <c r="H141" s="165">
        <v>1</v>
      </c>
      <c r="I141" s="166">
        <v>272</v>
      </c>
      <c r="J141" s="166">
        <f>ROUND(I141*H141,2)</f>
        <v>272</v>
      </c>
      <c r="K141" s="163" t="s">
        <v>177</v>
      </c>
      <c r="L141" s="39"/>
      <c r="M141" s="167" t="s">
        <v>5</v>
      </c>
      <c r="N141" s="168" t="s">
        <v>50</v>
      </c>
      <c r="O141" s="169">
        <v>0.34</v>
      </c>
      <c r="P141" s="169">
        <f>O141*H141</f>
        <v>0.34</v>
      </c>
      <c r="Q141" s="169">
        <v>0.17488999999999999</v>
      </c>
      <c r="R141" s="169">
        <f>Q141*H141</f>
        <v>0.17488999999999999</v>
      </c>
      <c r="S141" s="169">
        <v>0</v>
      </c>
      <c r="T141" s="170">
        <f>S141*H141</f>
        <v>0</v>
      </c>
      <c r="AR141" s="24" t="s">
        <v>190</v>
      </c>
      <c r="AT141" s="24" t="s">
        <v>173</v>
      </c>
      <c r="AU141" s="24" t="s">
        <v>90</v>
      </c>
      <c r="AY141" s="24" t="s">
        <v>170</v>
      </c>
      <c r="BE141" s="171">
        <f>IF(N141="základní",J141,0)</f>
        <v>272</v>
      </c>
      <c r="BF141" s="171">
        <f>IF(N141="snížená",J141,0)</f>
        <v>0</v>
      </c>
      <c r="BG141" s="171">
        <f>IF(N141="zákl. přenesená",J141,0)</f>
        <v>0</v>
      </c>
      <c r="BH141" s="171">
        <f>IF(N141="sníž. přenesená",J141,0)</f>
        <v>0</v>
      </c>
      <c r="BI141" s="171">
        <f>IF(N141="nulová",J141,0)</f>
        <v>0</v>
      </c>
      <c r="BJ141" s="24" t="s">
        <v>87</v>
      </c>
      <c r="BK141" s="171">
        <f>ROUND(I141*H141,2)</f>
        <v>272</v>
      </c>
      <c r="BL141" s="24" t="s">
        <v>190</v>
      </c>
      <c r="BM141" s="24" t="s">
        <v>2256</v>
      </c>
    </row>
    <row r="142" spans="2:65" s="12" customFormat="1" ht="13.5">
      <c r="B142" s="172"/>
      <c r="D142" s="173" t="s">
        <v>180</v>
      </c>
      <c r="E142" s="174" t="s">
        <v>5</v>
      </c>
      <c r="F142" s="175" t="s">
        <v>87</v>
      </c>
      <c r="H142" s="176">
        <v>1</v>
      </c>
      <c r="L142" s="172"/>
      <c r="M142" s="177"/>
      <c r="N142" s="178"/>
      <c r="O142" s="178"/>
      <c r="P142" s="178"/>
      <c r="Q142" s="178"/>
      <c r="R142" s="178"/>
      <c r="S142" s="178"/>
      <c r="T142" s="179"/>
      <c r="AT142" s="174" t="s">
        <v>180</v>
      </c>
      <c r="AU142" s="174" t="s">
        <v>90</v>
      </c>
      <c r="AV142" s="12" t="s">
        <v>90</v>
      </c>
      <c r="AW142" s="12" t="s">
        <v>42</v>
      </c>
      <c r="AX142" s="12" t="s">
        <v>87</v>
      </c>
      <c r="AY142" s="174" t="s">
        <v>170</v>
      </c>
    </row>
    <row r="143" spans="2:65" s="1" customFormat="1" ht="16.5" customHeight="1">
      <c r="B143" s="160"/>
      <c r="C143" s="193" t="s">
        <v>379</v>
      </c>
      <c r="D143" s="193" t="s">
        <v>452</v>
      </c>
      <c r="E143" s="194" t="s">
        <v>2257</v>
      </c>
      <c r="F143" s="195" t="s">
        <v>2258</v>
      </c>
      <c r="G143" s="196" t="s">
        <v>487</v>
      </c>
      <c r="H143" s="197">
        <v>1.01</v>
      </c>
      <c r="I143" s="198">
        <v>113</v>
      </c>
      <c r="J143" s="198">
        <f>ROUND(I143*H143,2)</f>
        <v>114.13</v>
      </c>
      <c r="K143" s="195" t="s">
        <v>177</v>
      </c>
      <c r="L143" s="199"/>
      <c r="M143" s="200" t="s">
        <v>5</v>
      </c>
      <c r="N143" s="201" t="s">
        <v>50</v>
      </c>
      <c r="O143" s="169">
        <v>0</v>
      </c>
      <c r="P143" s="169">
        <f>O143*H143</f>
        <v>0</v>
      </c>
      <c r="Q143" s="169">
        <v>2.3999999999999998E-3</v>
      </c>
      <c r="R143" s="169">
        <f>Q143*H143</f>
        <v>2.4239999999999999E-3</v>
      </c>
      <c r="S143" s="169">
        <v>0</v>
      </c>
      <c r="T143" s="170">
        <f>S143*H143</f>
        <v>0</v>
      </c>
      <c r="AR143" s="24" t="s">
        <v>207</v>
      </c>
      <c r="AT143" s="24" t="s">
        <v>452</v>
      </c>
      <c r="AU143" s="24" t="s">
        <v>90</v>
      </c>
      <c r="AY143" s="24" t="s">
        <v>170</v>
      </c>
      <c r="BE143" s="171">
        <f>IF(N143="základní",J143,0)</f>
        <v>114.13</v>
      </c>
      <c r="BF143" s="171">
        <f>IF(N143="snížená",J143,0)</f>
        <v>0</v>
      </c>
      <c r="BG143" s="171">
        <f>IF(N143="zákl. přenesená",J143,0)</f>
        <v>0</v>
      </c>
      <c r="BH143" s="171">
        <f>IF(N143="sníž. přenesená",J143,0)</f>
        <v>0</v>
      </c>
      <c r="BI143" s="171">
        <f>IF(N143="nulová",J143,0)</f>
        <v>0</v>
      </c>
      <c r="BJ143" s="24" t="s">
        <v>87</v>
      </c>
      <c r="BK143" s="171">
        <f>ROUND(I143*H143,2)</f>
        <v>114.13</v>
      </c>
      <c r="BL143" s="24" t="s">
        <v>190</v>
      </c>
      <c r="BM143" s="24" t="s">
        <v>2259</v>
      </c>
    </row>
    <row r="144" spans="2:65" s="12" customFormat="1" ht="13.5">
      <c r="B144" s="172"/>
      <c r="D144" s="173" t="s">
        <v>180</v>
      </c>
      <c r="E144" s="174" t="s">
        <v>5</v>
      </c>
      <c r="F144" s="175" t="s">
        <v>937</v>
      </c>
      <c r="H144" s="176">
        <v>1.01</v>
      </c>
      <c r="L144" s="172"/>
      <c r="M144" s="177"/>
      <c r="N144" s="178"/>
      <c r="O144" s="178"/>
      <c r="P144" s="178"/>
      <c r="Q144" s="178"/>
      <c r="R144" s="178"/>
      <c r="S144" s="178"/>
      <c r="T144" s="179"/>
      <c r="AT144" s="174" t="s">
        <v>180</v>
      </c>
      <c r="AU144" s="174" t="s">
        <v>90</v>
      </c>
      <c r="AV144" s="12" t="s">
        <v>90</v>
      </c>
      <c r="AW144" s="12" t="s">
        <v>42</v>
      </c>
      <c r="AX144" s="12" t="s">
        <v>87</v>
      </c>
      <c r="AY144" s="174" t="s">
        <v>170</v>
      </c>
    </row>
    <row r="145" spans="2:65" s="11" customFormat="1" ht="29.85" customHeight="1">
      <c r="B145" s="148"/>
      <c r="D145" s="149" t="s">
        <v>78</v>
      </c>
      <c r="E145" s="158" t="s">
        <v>169</v>
      </c>
      <c r="F145" s="158" t="s">
        <v>519</v>
      </c>
      <c r="J145" s="159">
        <f>BK145</f>
        <v>153209.79999999999</v>
      </c>
      <c r="L145" s="148"/>
      <c r="M145" s="152"/>
      <c r="N145" s="153"/>
      <c r="O145" s="153"/>
      <c r="P145" s="154">
        <f>SUM(P146:P155)</f>
        <v>33.250239999999998</v>
      </c>
      <c r="Q145" s="153"/>
      <c r="R145" s="154">
        <f>SUM(R146:R155)</f>
        <v>0</v>
      </c>
      <c r="S145" s="153"/>
      <c r="T145" s="155">
        <f>SUM(T146:T155)</f>
        <v>0</v>
      </c>
      <c r="AR145" s="149" t="s">
        <v>87</v>
      </c>
      <c r="AT145" s="156" t="s">
        <v>78</v>
      </c>
      <c r="AU145" s="156" t="s">
        <v>87</v>
      </c>
      <c r="AY145" s="149" t="s">
        <v>170</v>
      </c>
      <c r="BK145" s="157">
        <f>SUM(BK146:BK155)</f>
        <v>153209.79999999999</v>
      </c>
    </row>
    <row r="146" spans="2:65" s="1" customFormat="1" ht="25.5" customHeight="1">
      <c r="B146" s="160"/>
      <c r="C146" s="161" t="s">
        <v>385</v>
      </c>
      <c r="D146" s="161" t="s">
        <v>173</v>
      </c>
      <c r="E146" s="162" t="s">
        <v>521</v>
      </c>
      <c r="F146" s="163" t="s">
        <v>522</v>
      </c>
      <c r="G146" s="164" t="s">
        <v>257</v>
      </c>
      <c r="H146" s="165">
        <v>143.32</v>
      </c>
      <c r="I146" s="166">
        <v>141</v>
      </c>
      <c r="J146" s="166">
        <f>ROUND(I146*H146,2)</f>
        <v>20208.12</v>
      </c>
      <c r="K146" s="163" t="s">
        <v>177</v>
      </c>
      <c r="L146" s="39"/>
      <c r="M146" s="167" t="s">
        <v>5</v>
      </c>
      <c r="N146" s="168" t="s">
        <v>50</v>
      </c>
      <c r="O146" s="169">
        <v>2.9000000000000001E-2</v>
      </c>
      <c r="P146" s="169">
        <f>O146*H146</f>
        <v>4.1562799999999998</v>
      </c>
      <c r="Q146" s="169">
        <v>0</v>
      </c>
      <c r="R146" s="169">
        <f>Q146*H146</f>
        <v>0</v>
      </c>
      <c r="S146" s="169">
        <v>0</v>
      </c>
      <c r="T146" s="170">
        <f>S146*H146</f>
        <v>0</v>
      </c>
      <c r="AR146" s="24" t="s">
        <v>190</v>
      </c>
      <c r="AT146" s="24" t="s">
        <v>173</v>
      </c>
      <c r="AU146" s="24" t="s">
        <v>90</v>
      </c>
      <c r="AY146" s="24" t="s">
        <v>170</v>
      </c>
      <c r="BE146" s="171">
        <f>IF(N146="základní",J146,0)</f>
        <v>20208.12</v>
      </c>
      <c r="BF146" s="171">
        <f>IF(N146="snížená",J146,0)</f>
        <v>0</v>
      </c>
      <c r="BG146" s="171">
        <f>IF(N146="zákl. přenesená",J146,0)</f>
        <v>0</v>
      </c>
      <c r="BH146" s="171">
        <f>IF(N146="sníž. přenesená",J146,0)</f>
        <v>0</v>
      </c>
      <c r="BI146" s="171">
        <f>IF(N146="nulová",J146,0)</f>
        <v>0</v>
      </c>
      <c r="BJ146" s="24" t="s">
        <v>87</v>
      </c>
      <c r="BK146" s="171">
        <f>ROUND(I146*H146,2)</f>
        <v>20208.12</v>
      </c>
      <c r="BL146" s="24" t="s">
        <v>190</v>
      </c>
      <c r="BM146" s="24" t="s">
        <v>2260</v>
      </c>
    </row>
    <row r="147" spans="2:65" s="12" customFormat="1" ht="13.5">
      <c r="B147" s="172"/>
      <c r="D147" s="173" t="s">
        <v>180</v>
      </c>
      <c r="E147" s="174" t="s">
        <v>5</v>
      </c>
      <c r="F147" s="175" t="s">
        <v>2209</v>
      </c>
      <c r="H147" s="176">
        <v>143.32</v>
      </c>
      <c r="L147" s="172"/>
      <c r="M147" s="177"/>
      <c r="N147" s="178"/>
      <c r="O147" s="178"/>
      <c r="P147" s="178"/>
      <c r="Q147" s="178"/>
      <c r="R147" s="178"/>
      <c r="S147" s="178"/>
      <c r="T147" s="179"/>
      <c r="AT147" s="174" t="s">
        <v>180</v>
      </c>
      <c r="AU147" s="174" t="s">
        <v>90</v>
      </c>
      <c r="AV147" s="12" t="s">
        <v>90</v>
      </c>
      <c r="AW147" s="12" t="s">
        <v>42</v>
      </c>
      <c r="AX147" s="12" t="s">
        <v>87</v>
      </c>
      <c r="AY147" s="174" t="s">
        <v>170</v>
      </c>
    </row>
    <row r="148" spans="2:65" s="1" customFormat="1" ht="25.5" customHeight="1">
      <c r="B148" s="160"/>
      <c r="C148" s="161" t="s">
        <v>390</v>
      </c>
      <c r="D148" s="161" t="s">
        <v>173</v>
      </c>
      <c r="E148" s="162" t="s">
        <v>529</v>
      </c>
      <c r="F148" s="163" t="s">
        <v>530</v>
      </c>
      <c r="G148" s="164" t="s">
        <v>257</v>
      </c>
      <c r="H148" s="165">
        <v>143.32</v>
      </c>
      <c r="I148" s="166">
        <v>226</v>
      </c>
      <c r="J148" s="166">
        <f>ROUND(I148*H148,2)</f>
        <v>32390.32</v>
      </c>
      <c r="K148" s="163" t="s">
        <v>177</v>
      </c>
      <c r="L148" s="39"/>
      <c r="M148" s="167" t="s">
        <v>5</v>
      </c>
      <c r="N148" s="168" t="s">
        <v>50</v>
      </c>
      <c r="O148" s="169">
        <v>2.8000000000000001E-2</v>
      </c>
      <c r="P148" s="169">
        <f>O148*H148</f>
        <v>4.0129599999999996</v>
      </c>
      <c r="Q148" s="169">
        <v>0</v>
      </c>
      <c r="R148" s="169">
        <f>Q148*H148</f>
        <v>0</v>
      </c>
      <c r="S148" s="169">
        <v>0</v>
      </c>
      <c r="T148" s="170">
        <f>S148*H148</f>
        <v>0</v>
      </c>
      <c r="AR148" s="24" t="s">
        <v>190</v>
      </c>
      <c r="AT148" s="24" t="s">
        <v>173</v>
      </c>
      <c r="AU148" s="24" t="s">
        <v>90</v>
      </c>
      <c r="AY148" s="24" t="s">
        <v>170</v>
      </c>
      <c r="BE148" s="171">
        <f>IF(N148="základní",J148,0)</f>
        <v>32390.32</v>
      </c>
      <c r="BF148" s="171">
        <f>IF(N148="snížená",J148,0)</f>
        <v>0</v>
      </c>
      <c r="BG148" s="171">
        <f>IF(N148="zákl. přenesená",J148,0)</f>
        <v>0</v>
      </c>
      <c r="BH148" s="171">
        <f>IF(N148="sníž. přenesená",J148,0)</f>
        <v>0</v>
      </c>
      <c r="BI148" s="171">
        <f>IF(N148="nulová",J148,0)</f>
        <v>0</v>
      </c>
      <c r="BJ148" s="24" t="s">
        <v>87</v>
      </c>
      <c r="BK148" s="171">
        <f>ROUND(I148*H148,2)</f>
        <v>32390.32</v>
      </c>
      <c r="BL148" s="24" t="s">
        <v>190</v>
      </c>
      <c r="BM148" s="24" t="s">
        <v>2261</v>
      </c>
    </row>
    <row r="149" spans="2:65" s="12" customFormat="1" ht="13.5">
      <c r="B149" s="172"/>
      <c r="D149" s="173" t="s">
        <v>180</v>
      </c>
      <c r="E149" s="174" t="s">
        <v>5</v>
      </c>
      <c r="F149" s="175" t="s">
        <v>2209</v>
      </c>
      <c r="H149" s="176">
        <v>143.32</v>
      </c>
      <c r="L149" s="172"/>
      <c r="M149" s="177"/>
      <c r="N149" s="178"/>
      <c r="O149" s="178"/>
      <c r="P149" s="178"/>
      <c r="Q149" s="178"/>
      <c r="R149" s="178"/>
      <c r="S149" s="178"/>
      <c r="T149" s="179"/>
      <c r="AT149" s="174" t="s">
        <v>180</v>
      </c>
      <c r="AU149" s="174" t="s">
        <v>90</v>
      </c>
      <c r="AV149" s="12" t="s">
        <v>90</v>
      </c>
      <c r="AW149" s="12" t="s">
        <v>42</v>
      </c>
      <c r="AX149" s="12" t="s">
        <v>87</v>
      </c>
      <c r="AY149" s="174" t="s">
        <v>170</v>
      </c>
    </row>
    <row r="150" spans="2:65" s="1" customFormat="1" ht="38.25" customHeight="1">
      <c r="B150" s="160"/>
      <c r="C150" s="161" t="s">
        <v>395</v>
      </c>
      <c r="D150" s="161" t="s">
        <v>173</v>
      </c>
      <c r="E150" s="162" t="s">
        <v>533</v>
      </c>
      <c r="F150" s="163" t="s">
        <v>534</v>
      </c>
      <c r="G150" s="164" t="s">
        <v>257</v>
      </c>
      <c r="H150" s="165">
        <v>143.32</v>
      </c>
      <c r="I150" s="166">
        <v>277</v>
      </c>
      <c r="J150" s="166">
        <f>ROUND(I150*H150,2)</f>
        <v>39699.64</v>
      </c>
      <c r="K150" s="163" t="s">
        <v>177</v>
      </c>
      <c r="L150" s="39"/>
      <c r="M150" s="167" t="s">
        <v>5</v>
      </c>
      <c r="N150" s="168" t="s">
        <v>50</v>
      </c>
      <c r="O150" s="169">
        <v>5.6000000000000001E-2</v>
      </c>
      <c r="P150" s="169">
        <f>O150*H150</f>
        <v>8.0259199999999993</v>
      </c>
      <c r="Q150" s="169">
        <v>0</v>
      </c>
      <c r="R150" s="169">
        <f>Q150*H150</f>
        <v>0</v>
      </c>
      <c r="S150" s="169">
        <v>0</v>
      </c>
      <c r="T150" s="170">
        <f>S150*H150</f>
        <v>0</v>
      </c>
      <c r="AR150" s="24" t="s">
        <v>190</v>
      </c>
      <c r="AT150" s="24" t="s">
        <v>173</v>
      </c>
      <c r="AU150" s="24" t="s">
        <v>90</v>
      </c>
      <c r="AY150" s="24" t="s">
        <v>170</v>
      </c>
      <c r="BE150" s="171">
        <f>IF(N150="základní",J150,0)</f>
        <v>39699.64</v>
      </c>
      <c r="BF150" s="171">
        <f>IF(N150="snížená",J150,0)</f>
        <v>0</v>
      </c>
      <c r="BG150" s="171">
        <f>IF(N150="zákl. přenesená",J150,0)</f>
        <v>0</v>
      </c>
      <c r="BH150" s="171">
        <f>IF(N150="sníž. přenesená",J150,0)</f>
        <v>0</v>
      </c>
      <c r="BI150" s="171">
        <f>IF(N150="nulová",J150,0)</f>
        <v>0</v>
      </c>
      <c r="BJ150" s="24" t="s">
        <v>87</v>
      </c>
      <c r="BK150" s="171">
        <f>ROUND(I150*H150,2)</f>
        <v>39699.64</v>
      </c>
      <c r="BL150" s="24" t="s">
        <v>190</v>
      </c>
      <c r="BM150" s="24" t="s">
        <v>2262</v>
      </c>
    </row>
    <row r="151" spans="2:65" s="12" customFormat="1" ht="13.5">
      <c r="B151" s="172"/>
      <c r="D151" s="173" t="s">
        <v>180</v>
      </c>
      <c r="E151" s="174" t="s">
        <v>5</v>
      </c>
      <c r="F151" s="175" t="s">
        <v>2209</v>
      </c>
      <c r="H151" s="176">
        <v>143.32</v>
      </c>
      <c r="L151" s="172"/>
      <c r="M151" s="177"/>
      <c r="N151" s="178"/>
      <c r="O151" s="178"/>
      <c r="P151" s="178"/>
      <c r="Q151" s="178"/>
      <c r="R151" s="178"/>
      <c r="S151" s="178"/>
      <c r="T151" s="179"/>
      <c r="AT151" s="174" t="s">
        <v>180</v>
      </c>
      <c r="AU151" s="174" t="s">
        <v>90</v>
      </c>
      <c r="AV151" s="12" t="s">
        <v>90</v>
      </c>
      <c r="AW151" s="12" t="s">
        <v>42</v>
      </c>
      <c r="AX151" s="12" t="s">
        <v>87</v>
      </c>
      <c r="AY151" s="174" t="s">
        <v>170</v>
      </c>
    </row>
    <row r="152" spans="2:65" s="1" customFormat="1" ht="25.5" customHeight="1">
      <c r="B152" s="160"/>
      <c r="C152" s="161" t="s">
        <v>401</v>
      </c>
      <c r="D152" s="161" t="s">
        <v>173</v>
      </c>
      <c r="E152" s="162" t="s">
        <v>545</v>
      </c>
      <c r="F152" s="163" t="s">
        <v>546</v>
      </c>
      <c r="G152" s="164" t="s">
        <v>257</v>
      </c>
      <c r="H152" s="165">
        <v>250.81</v>
      </c>
      <c r="I152" s="166">
        <v>6.86</v>
      </c>
      <c r="J152" s="166">
        <f>ROUND(I152*H152,2)</f>
        <v>1720.56</v>
      </c>
      <c r="K152" s="163" t="s">
        <v>177</v>
      </c>
      <c r="L152" s="39"/>
      <c r="M152" s="167" t="s">
        <v>5</v>
      </c>
      <c r="N152" s="168" t="s">
        <v>50</v>
      </c>
      <c r="O152" s="169">
        <v>2E-3</v>
      </c>
      <c r="P152" s="169">
        <f>O152*H152</f>
        <v>0.50162000000000007</v>
      </c>
      <c r="Q152" s="169">
        <v>0</v>
      </c>
      <c r="R152" s="169">
        <f>Q152*H152</f>
        <v>0</v>
      </c>
      <c r="S152" s="169">
        <v>0</v>
      </c>
      <c r="T152" s="170">
        <f>S152*H152</f>
        <v>0</v>
      </c>
      <c r="AR152" s="24" t="s">
        <v>190</v>
      </c>
      <c r="AT152" s="24" t="s">
        <v>173</v>
      </c>
      <c r="AU152" s="24" t="s">
        <v>90</v>
      </c>
      <c r="AY152" s="24" t="s">
        <v>170</v>
      </c>
      <c r="BE152" s="171">
        <f>IF(N152="základní",J152,0)</f>
        <v>1720.56</v>
      </c>
      <c r="BF152" s="171">
        <f>IF(N152="snížená",J152,0)</f>
        <v>0</v>
      </c>
      <c r="BG152" s="171">
        <f>IF(N152="zákl. přenesená",J152,0)</f>
        <v>0</v>
      </c>
      <c r="BH152" s="171">
        <f>IF(N152="sníž. přenesená",J152,0)</f>
        <v>0</v>
      </c>
      <c r="BI152" s="171">
        <f>IF(N152="nulová",J152,0)</f>
        <v>0</v>
      </c>
      <c r="BJ152" s="24" t="s">
        <v>87</v>
      </c>
      <c r="BK152" s="171">
        <f>ROUND(I152*H152,2)</f>
        <v>1720.56</v>
      </c>
      <c r="BL152" s="24" t="s">
        <v>190</v>
      </c>
      <c r="BM152" s="24" t="s">
        <v>2263</v>
      </c>
    </row>
    <row r="153" spans="2:65" s="12" customFormat="1" ht="13.5">
      <c r="B153" s="172"/>
      <c r="D153" s="173" t="s">
        <v>180</v>
      </c>
      <c r="E153" s="174" t="s">
        <v>5</v>
      </c>
      <c r="F153" s="175" t="s">
        <v>2211</v>
      </c>
      <c r="H153" s="176">
        <v>250.81</v>
      </c>
      <c r="L153" s="172"/>
      <c r="M153" s="177"/>
      <c r="N153" s="178"/>
      <c r="O153" s="178"/>
      <c r="P153" s="178"/>
      <c r="Q153" s="178"/>
      <c r="R153" s="178"/>
      <c r="S153" s="178"/>
      <c r="T153" s="179"/>
      <c r="AT153" s="174" t="s">
        <v>180</v>
      </c>
      <c r="AU153" s="174" t="s">
        <v>90</v>
      </c>
      <c r="AV153" s="12" t="s">
        <v>90</v>
      </c>
      <c r="AW153" s="12" t="s">
        <v>42</v>
      </c>
      <c r="AX153" s="12" t="s">
        <v>87</v>
      </c>
      <c r="AY153" s="174" t="s">
        <v>170</v>
      </c>
    </row>
    <row r="154" spans="2:65" s="1" customFormat="1" ht="38.25" customHeight="1">
      <c r="B154" s="160"/>
      <c r="C154" s="161" t="s">
        <v>406</v>
      </c>
      <c r="D154" s="161" t="s">
        <v>173</v>
      </c>
      <c r="E154" s="162" t="s">
        <v>550</v>
      </c>
      <c r="F154" s="163" t="s">
        <v>551</v>
      </c>
      <c r="G154" s="164" t="s">
        <v>257</v>
      </c>
      <c r="H154" s="165">
        <v>250.81</v>
      </c>
      <c r="I154" s="166">
        <v>236</v>
      </c>
      <c r="J154" s="166">
        <f>ROUND(I154*H154,2)</f>
        <v>59191.16</v>
      </c>
      <c r="K154" s="163" t="s">
        <v>177</v>
      </c>
      <c r="L154" s="39"/>
      <c r="M154" s="167" t="s">
        <v>5</v>
      </c>
      <c r="N154" s="168" t="s">
        <v>50</v>
      </c>
      <c r="O154" s="169">
        <v>6.6000000000000003E-2</v>
      </c>
      <c r="P154" s="169">
        <f>O154*H154</f>
        <v>16.553460000000001</v>
      </c>
      <c r="Q154" s="169">
        <v>0</v>
      </c>
      <c r="R154" s="169">
        <f>Q154*H154</f>
        <v>0</v>
      </c>
      <c r="S154" s="169">
        <v>0</v>
      </c>
      <c r="T154" s="170">
        <f>S154*H154</f>
        <v>0</v>
      </c>
      <c r="AR154" s="24" t="s">
        <v>190</v>
      </c>
      <c r="AT154" s="24" t="s">
        <v>173</v>
      </c>
      <c r="AU154" s="24" t="s">
        <v>90</v>
      </c>
      <c r="AY154" s="24" t="s">
        <v>170</v>
      </c>
      <c r="BE154" s="171">
        <f>IF(N154="základní",J154,0)</f>
        <v>59191.16</v>
      </c>
      <c r="BF154" s="171">
        <f>IF(N154="snížená",J154,0)</f>
        <v>0</v>
      </c>
      <c r="BG154" s="171">
        <f>IF(N154="zákl. přenesená",J154,0)</f>
        <v>0</v>
      </c>
      <c r="BH154" s="171">
        <f>IF(N154="sníž. přenesená",J154,0)</f>
        <v>0</v>
      </c>
      <c r="BI154" s="171">
        <f>IF(N154="nulová",J154,0)</f>
        <v>0</v>
      </c>
      <c r="BJ154" s="24" t="s">
        <v>87</v>
      </c>
      <c r="BK154" s="171">
        <f>ROUND(I154*H154,2)</f>
        <v>59191.16</v>
      </c>
      <c r="BL154" s="24" t="s">
        <v>190</v>
      </c>
      <c r="BM154" s="24" t="s">
        <v>2264</v>
      </c>
    </row>
    <row r="155" spans="2:65" s="12" customFormat="1" ht="13.5">
      <c r="B155" s="172"/>
      <c r="D155" s="173" t="s">
        <v>180</v>
      </c>
      <c r="E155" s="174" t="s">
        <v>5</v>
      </c>
      <c r="F155" s="175" t="s">
        <v>2211</v>
      </c>
      <c r="H155" s="176">
        <v>250.81</v>
      </c>
      <c r="L155" s="172"/>
      <c r="M155" s="177"/>
      <c r="N155" s="178"/>
      <c r="O155" s="178"/>
      <c r="P155" s="178"/>
      <c r="Q155" s="178"/>
      <c r="R155" s="178"/>
      <c r="S155" s="178"/>
      <c r="T155" s="179"/>
      <c r="AT155" s="174" t="s">
        <v>180</v>
      </c>
      <c r="AU155" s="174" t="s">
        <v>90</v>
      </c>
      <c r="AV155" s="12" t="s">
        <v>90</v>
      </c>
      <c r="AW155" s="12" t="s">
        <v>42</v>
      </c>
      <c r="AX155" s="12" t="s">
        <v>87</v>
      </c>
      <c r="AY155" s="174" t="s">
        <v>170</v>
      </c>
    </row>
    <row r="156" spans="2:65" s="11" customFormat="1" ht="29.85" customHeight="1">
      <c r="B156" s="148"/>
      <c r="D156" s="149" t="s">
        <v>78</v>
      </c>
      <c r="E156" s="158" t="s">
        <v>207</v>
      </c>
      <c r="F156" s="158" t="s">
        <v>557</v>
      </c>
      <c r="J156" s="159">
        <f>BK156</f>
        <v>83307.83</v>
      </c>
      <c r="L156" s="148"/>
      <c r="M156" s="152"/>
      <c r="N156" s="153"/>
      <c r="O156" s="153"/>
      <c r="P156" s="154">
        <f>SUM(P157:P209)</f>
        <v>104.28970000000002</v>
      </c>
      <c r="Q156" s="153"/>
      <c r="R156" s="154">
        <f>SUM(R157:R209)</f>
        <v>1.6191312599999999</v>
      </c>
      <c r="S156" s="153"/>
      <c r="T156" s="155">
        <f>SUM(T157:T209)</f>
        <v>0</v>
      </c>
      <c r="AR156" s="149" t="s">
        <v>87</v>
      </c>
      <c r="AT156" s="156" t="s">
        <v>78</v>
      </c>
      <c r="AU156" s="156" t="s">
        <v>87</v>
      </c>
      <c r="AY156" s="149" t="s">
        <v>170</v>
      </c>
      <c r="BK156" s="157">
        <f>SUM(BK157:BK209)</f>
        <v>83307.83</v>
      </c>
    </row>
    <row r="157" spans="2:65" s="1" customFormat="1" ht="25.5" customHeight="1">
      <c r="B157" s="160"/>
      <c r="C157" s="161" t="s">
        <v>410</v>
      </c>
      <c r="D157" s="161" t="s">
        <v>173</v>
      </c>
      <c r="E157" s="162" t="s">
        <v>2265</v>
      </c>
      <c r="F157" s="163" t="s">
        <v>2266</v>
      </c>
      <c r="G157" s="164" t="s">
        <v>282</v>
      </c>
      <c r="H157" s="165">
        <v>216.15</v>
      </c>
      <c r="I157" s="166">
        <v>51.3</v>
      </c>
      <c r="J157" s="166">
        <f>ROUND(I157*H157,2)</f>
        <v>11088.5</v>
      </c>
      <c r="K157" s="163" t="s">
        <v>177</v>
      </c>
      <c r="L157" s="39"/>
      <c r="M157" s="167" t="s">
        <v>5</v>
      </c>
      <c r="N157" s="168" t="s">
        <v>50</v>
      </c>
      <c r="O157" s="169">
        <v>0.155</v>
      </c>
      <c r="P157" s="169">
        <f>O157*H157</f>
        <v>33.503250000000001</v>
      </c>
      <c r="Q157" s="169">
        <v>0</v>
      </c>
      <c r="R157" s="169">
        <f>Q157*H157</f>
        <v>0</v>
      </c>
      <c r="S157" s="169">
        <v>0</v>
      </c>
      <c r="T157" s="170">
        <f>S157*H157</f>
        <v>0</v>
      </c>
      <c r="AR157" s="24" t="s">
        <v>190</v>
      </c>
      <c r="AT157" s="24" t="s">
        <v>173</v>
      </c>
      <c r="AU157" s="24" t="s">
        <v>90</v>
      </c>
      <c r="AY157" s="24" t="s">
        <v>170</v>
      </c>
      <c r="BE157" s="171">
        <f>IF(N157="základní",J157,0)</f>
        <v>11088.5</v>
      </c>
      <c r="BF157" s="171">
        <f>IF(N157="snížená",J157,0)</f>
        <v>0</v>
      </c>
      <c r="BG157" s="171">
        <f>IF(N157="zákl. přenesená",J157,0)</f>
        <v>0</v>
      </c>
      <c r="BH157" s="171">
        <f>IF(N157="sníž. přenesená",J157,0)</f>
        <v>0</v>
      </c>
      <c r="BI157" s="171">
        <f>IF(N157="nulová",J157,0)</f>
        <v>0</v>
      </c>
      <c r="BJ157" s="24" t="s">
        <v>87</v>
      </c>
      <c r="BK157" s="171">
        <f>ROUND(I157*H157,2)</f>
        <v>11088.5</v>
      </c>
      <c r="BL157" s="24" t="s">
        <v>190</v>
      </c>
      <c r="BM157" s="24" t="s">
        <v>2267</v>
      </c>
    </row>
    <row r="158" spans="2:65" s="12" customFormat="1" ht="13.5">
      <c r="B158" s="172"/>
      <c r="D158" s="173" t="s">
        <v>180</v>
      </c>
      <c r="E158" s="174" t="s">
        <v>5</v>
      </c>
      <c r="F158" s="175" t="s">
        <v>2268</v>
      </c>
      <c r="H158" s="176">
        <v>216.15</v>
      </c>
      <c r="L158" s="172"/>
      <c r="M158" s="177"/>
      <c r="N158" s="178"/>
      <c r="O158" s="178"/>
      <c r="P158" s="178"/>
      <c r="Q158" s="178"/>
      <c r="R158" s="178"/>
      <c r="S158" s="178"/>
      <c r="T158" s="179"/>
      <c r="AT158" s="174" t="s">
        <v>180</v>
      </c>
      <c r="AU158" s="174" t="s">
        <v>90</v>
      </c>
      <c r="AV158" s="12" t="s">
        <v>90</v>
      </c>
      <c r="AW158" s="12" t="s">
        <v>42</v>
      </c>
      <c r="AX158" s="12" t="s">
        <v>87</v>
      </c>
      <c r="AY158" s="174" t="s">
        <v>170</v>
      </c>
    </row>
    <row r="159" spans="2:65" s="1" customFormat="1" ht="16.5" customHeight="1">
      <c r="B159" s="160"/>
      <c r="C159" s="193" t="s">
        <v>415</v>
      </c>
      <c r="D159" s="193" t="s">
        <v>452</v>
      </c>
      <c r="E159" s="194" t="s">
        <v>2269</v>
      </c>
      <c r="F159" s="195" t="s">
        <v>2270</v>
      </c>
      <c r="G159" s="196" t="s">
        <v>282</v>
      </c>
      <c r="H159" s="197">
        <v>219.392</v>
      </c>
      <c r="I159" s="198">
        <v>69.900000000000006</v>
      </c>
      <c r="J159" s="198">
        <f>ROUND(I159*H159,2)</f>
        <v>15335.5</v>
      </c>
      <c r="K159" s="195" t="s">
        <v>177</v>
      </c>
      <c r="L159" s="199"/>
      <c r="M159" s="200" t="s">
        <v>5</v>
      </c>
      <c r="N159" s="201" t="s">
        <v>50</v>
      </c>
      <c r="O159" s="169">
        <v>0</v>
      </c>
      <c r="P159" s="169">
        <f>O159*H159</f>
        <v>0</v>
      </c>
      <c r="Q159" s="169">
        <v>4.2999999999999999E-4</v>
      </c>
      <c r="R159" s="169">
        <f>Q159*H159</f>
        <v>9.4338560000000002E-2</v>
      </c>
      <c r="S159" s="169">
        <v>0</v>
      </c>
      <c r="T159" s="170">
        <f>S159*H159</f>
        <v>0</v>
      </c>
      <c r="AR159" s="24" t="s">
        <v>207</v>
      </c>
      <c r="AT159" s="24" t="s">
        <v>452</v>
      </c>
      <c r="AU159" s="24" t="s">
        <v>90</v>
      </c>
      <c r="AY159" s="24" t="s">
        <v>170</v>
      </c>
      <c r="BE159" s="171">
        <f>IF(N159="základní",J159,0)</f>
        <v>15335.5</v>
      </c>
      <c r="BF159" s="171">
        <f>IF(N159="snížená",J159,0)</f>
        <v>0</v>
      </c>
      <c r="BG159" s="171">
        <f>IF(N159="zákl. přenesená",J159,0)</f>
        <v>0</v>
      </c>
      <c r="BH159" s="171">
        <f>IF(N159="sníž. přenesená",J159,0)</f>
        <v>0</v>
      </c>
      <c r="BI159" s="171">
        <f>IF(N159="nulová",J159,0)</f>
        <v>0</v>
      </c>
      <c r="BJ159" s="24" t="s">
        <v>87</v>
      </c>
      <c r="BK159" s="171">
        <f>ROUND(I159*H159,2)</f>
        <v>15335.5</v>
      </c>
      <c r="BL159" s="24" t="s">
        <v>190</v>
      </c>
      <c r="BM159" s="24" t="s">
        <v>2271</v>
      </c>
    </row>
    <row r="160" spans="2:65" s="12" customFormat="1" ht="13.5">
      <c r="B160" s="172"/>
      <c r="D160" s="173" t="s">
        <v>180</v>
      </c>
      <c r="E160" s="174" t="s">
        <v>5</v>
      </c>
      <c r="F160" s="175" t="s">
        <v>2272</v>
      </c>
      <c r="H160" s="176">
        <v>219.392</v>
      </c>
      <c r="L160" s="172"/>
      <c r="M160" s="177"/>
      <c r="N160" s="178"/>
      <c r="O160" s="178"/>
      <c r="P160" s="178"/>
      <c r="Q160" s="178"/>
      <c r="R160" s="178"/>
      <c r="S160" s="178"/>
      <c r="T160" s="179"/>
      <c r="AT160" s="174" t="s">
        <v>180</v>
      </c>
      <c r="AU160" s="174" t="s">
        <v>90</v>
      </c>
      <c r="AV160" s="12" t="s">
        <v>90</v>
      </c>
      <c r="AW160" s="12" t="s">
        <v>42</v>
      </c>
      <c r="AX160" s="12" t="s">
        <v>87</v>
      </c>
      <c r="AY160" s="174" t="s">
        <v>170</v>
      </c>
    </row>
    <row r="161" spans="2:65" s="1" customFormat="1" ht="25.5" customHeight="1">
      <c r="B161" s="160"/>
      <c r="C161" s="161" t="s">
        <v>419</v>
      </c>
      <c r="D161" s="161" t="s">
        <v>173</v>
      </c>
      <c r="E161" s="162" t="s">
        <v>2273</v>
      </c>
      <c r="F161" s="163" t="s">
        <v>2274</v>
      </c>
      <c r="G161" s="164" t="s">
        <v>487</v>
      </c>
      <c r="H161" s="165">
        <v>2</v>
      </c>
      <c r="I161" s="166">
        <v>173</v>
      </c>
      <c r="J161" s="166">
        <f>ROUND(I161*H161,2)</f>
        <v>346</v>
      </c>
      <c r="K161" s="163" t="s">
        <v>177</v>
      </c>
      <c r="L161" s="39"/>
      <c r="M161" s="167" t="s">
        <v>5</v>
      </c>
      <c r="N161" s="168" t="s">
        <v>50</v>
      </c>
      <c r="O161" s="169">
        <v>0.497</v>
      </c>
      <c r="P161" s="169">
        <f>O161*H161</f>
        <v>0.99399999999999999</v>
      </c>
      <c r="Q161" s="169">
        <v>0</v>
      </c>
      <c r="R161" s="169">
        <f>Q161*H161</f>
        <v>0</v>
      </c>
      <c r="S161" s="169">
        <v>0</v>
      </c>
      <c r="T161" s="170">
        <f>S161*H161</f>
        <v>0</v>
      </c>
      <c r="AR161" s="24" t="s">
        <v>190</v>
      </c>
      <c r="AT161" s="24" t="s">
        <v>173</v>
      </c>
      <c r="AU161" s="24" t="s">
        <v>90</v>
      </c>
      <c r="AY161" s="24" t="s">
        <v>170</v>
      </c>
      <c r="BE161" s="171">
        <f>IF(N161="základní",J161,0)</f>
        <v>346</v>
      </c>
      <c r="BF161" s="171">
        <f>IF(N161="snížená",J161,0)</f>
        <v>0</v>
      </c>
      <c r="BG161" s="171">
        <f>IF(N161="zákl. přenesená",J161,0)</f>
        <v>0</v>
      </c>
      <c r="BH161" s="171">
        <f>IF(N161="sníž. přenesená",J161,0)</f>
        <v>0</v>
      </c>
      <c r="BI161" s="171">
        <f>IF(N161="nulová",J161,0)</f>
        <v>0</v>
      </c>
      <c r="BJ161" s="24" t="s">
        <v>87</v>
      </c>
      <c r="BK161" s="171">
        <f>ROUND(I161*H161,2)</f>
        <v>346</v>
      </c>
      <c r="BL161" s="24" t="s">
        <v>190</v>
      </c>
      <c r="BM161" s="24" t="s">
        <v>2275</v>
      </c>
    </row>
    <row r="162" spans="2:65" s="12" customFormat="1" ht="13.5">
      <c r="B162" s="172"/>
      <c r="D162" s="173" t="s">
        <v>180</v>
      </c>
      <c r="E162" s="174" t="s">
        <v>5</v>
      </c>
      <c r="F162" s="175" t="s">
        <v>90</v>
      </c>
      <c r="H162" s="176">
        <v>2</v>
      </c>
      <c r="L162" s="172"/>
      <c r="M162" s="177"/>
      <c r="N162" s="178"/>
      <c r="O162" s="178"/>
      <c r="P162" s="178"/>
      <c r="Q162" s="178"/>
      <c r="R162" s="178"/>
      <c r="S162" s="178"/>
      <c r="T162" s="179"/>
      <c r="AT162" s="174" t="s">
        <v>180</v>
      </c>
      <c r="AU162" s="174" t="s">
        <v>90</v>
      </c>
      <c r="AV162" s="12" t="s">
        <v>90</v>
      </c>
      <c r="AW162" s="12" t="s">
        <v>42</v>
      </c>
      <c r="AX162" s="12" t="s">
        <v>87</v>
      </c>
      <c r="AY162" s="174" t="s">
        <v>170</v>
      </c>
    </row>
    <row r="163" spans="2:65" s="1" customFormat="1" ht="16.5" customHeight="1">
      <c r="B163" s="160"/>
      <c r="C163" s="193" t="s">
        <v>425</v>
      </c>
      <c r="D163" s="193" t="s">
        <v>452</v>
      </c>
      <c r="E163" s="194" t="s">
        <v>2276</v>
      </c>
      <c r="F163" s="195" t="s">
        <v>2277</v>
      </c>
      <c r="G163" s="196" t="s">
        <v>487</v>
      </c>
      <c r="H163" s="197">
        <v>2.0299999999999998</v>
      </c>
      <c r="I163" s="198">
        <v>70.400000000000006</v>
      </c>
      <c r="J163" s="198">
        <f>ROUND(I163*H163,2)</f>
        <v>142.91</v>
      </c>
      <c r="K163" s="195" t="s">
        <v>177</v>
      </c>
      <c r="L163" s="199"/>
      <c r="M163" s="200" t="s">
        <v>5</v>
      </c>
      <c r="N163" s="201" t="s">
        <v>50</v>
      </c>
      <c r="O163" s="169">
        <v>0</v>
      </c>
      <c r="P163" s="169">
        <f>O163*H163</f>
        <v>0</v>
      </c>
      <c r="Q163" s="169">
        <v>8.0000000000000007E-5</v>
      </c>
      <c r="R163" s="169">
        <f>Q163*H163</f>
        <v>1.6239999999999999E-4</v>
      </c>
      <c r="S163" s="169">
        <v>0</v>
      </c>
      <c r="T163" s="170">
        <f>S163*H163</f>
        <v>0</v>
      </c>
      <c r="AR163" s="24" t="s">
        <v>207</v>
      </c>
      <c r="AT163" s="24" t="s">
        <v>452</v>
      </c>
      <c r="AU163" s="24" t="s">
        <v>90</v>
      </c>
      <c r="AY163" s="24" t="s">
        <v>170</v>
      </c>
      <c r="BE163" s="171">
        <f>IF(N163="základní",J163,0)</f>
        <v>142.91</v>
      </c>
      <c r="BF163" s="171">
        <f>IF(N163="snížená",J163,0)</f>
        <v>0</v>
      </c>
      <c r="BG163" s="171">
        <f>IF(N163="zákl. přenesená",J163,0)</f>
        <v>0</v>
      </c>
      <c r="BH163" s="171">
        <f>IF(N163="sníž. přenesená",J163,0)</f>
        <v>0</v>
      </c>
      <c r="BI163" s="171">
        <f>IF(N163="nulová",J163,0)</f>
        <v>0</v>
      </c>
      <c r="BJ163" s="24" t="s">
        <v>87</v>
      </c>
      <c r="BK163" s="171">
        <f>ROUND(I163*H163,2)</f>
        <v>142.91</v>
      </c>
      <c r="BL163" s="24" t="s">
        <v>190</v>
      </c>
      <c r="BM163" s="24" t="s">
        <v>2278</v>
      </c>
    </row>
    <row r="164" spans="2:65" s="12" customFormat="1" ht="13.5">
      <c r="B164" s="172"/>
      <c r="D164" s="173" t="s">
        <v>180</v>
      </c>
      <c r="E164" s="174" t="s">
        <v>5</v>
      </c>
      <c r="F164" s="175" t="s">
        <v>2279</v>
      </c>
      <c r="H164" s="176">
        <v>2.0299999999999998</v>
      </c>
      <c r="L164" s="172"/>
      <c r="M164" s="177"/>
      <c r="N164" s="178"/>
      <c r="O164" s="178"/>
      <c r="P164" s="178"/>
      <c r="Q164" s="178"/>
      <c r="R164" s="178"/>
      <c r="S164" s="178"/>
      <c r="T164" s="179"/>
      <c r="AT164" s="174" t="s">
        <v>180</v>
      </c>
      <c r="AU164" s="174" t="s">
        <v>90</v>
      </c>
      <c r="AV164" s="12" t="s">
        <v>90</v>
      </c>
      <c r="AW164" s="12" t="s">
        <v>42</v>
      </c>
      <c r="AX164" s="12" t="s">
        <v>87</v>
      </c>
      <c r="AY164" s="174" t="s">
        <v>170</v>
      </c>
    </row>
    <row r="165" spans="2:65" s="1" customFormat="1" ht="25.5" customHeight="1">
      <c r="B165" s="160"/>
      <c r="C165" s="161" t="s">
        <v>445</v>
      </c>
      <c r="D165" s="161" t="s">
        <v>173</v>
      </c>
      <c r="E165" s="162" t="s">
        <v>2280</v>
      </c>
      <c r="F165" s="163" t="s">
        <v>2281</v>
      </c>
      <c r="G165" s="164" t="s">
        <v>487</v>
      </c>
      <c r="H165" s="165">
        <v>2</v>
      </c>
      <c r="I165" s="166">
        <v>170</v>
      </c>
      <c r="J165" s="166">
        <f>ROUND(I165*H165,2)</f>
        <v>340</v>
      </c>
      <c r="K165" s="163" t="s">
        <v>177</v>
      </c>
      <c r="L165" s="39"/>
      <c r="M165" s="167" t="s">
        <v>5</v>
      </c>
      <c r="N165" s="168" t="s">
        <v>50</v>
      </c>
      <c r="O165" s="169">
        <v>0.48799999999999999</v>
      </c>
      <c r="P165" s="169">
        <f>O165*H165</f>
        <v>0.97599999999999998</v>
      </c>
      <c r="Q165" s="169">
        <v>0</v>
      </c>
      <c r="R165" s="169">
        <f>Q165*H165</f>
        <v>0</v>
      </c>
      <c r="S165" s="169">
        <v>0</v>
      </c>
      <c r="T165" s="170">
        <f>S165*H165</f>
        <v>0</v>
      </c>
      <c r="AR165" s="24" t="s">
        <v>190</v>
      </c>
      <c r="AT165" s="24" t="s">
        <v>173</v>
      </c>
      <c r="AU165" s="24" t="s">
        <v>90</v>
      </c>
      <c r="AY165" s="24" t="s">
        <v>170</v>
      </c>
      <c r="BE165" s="171">
        <f>IF(N165="základní",J165,0)</f>
        <v>340</v>
      </c>
      <c r="BF165" s="171">
        <f>IF(N165="snížená",J165,0)</f>
        <v>0</v>
      </c>
      <c r="BG165" s="171">
        <f>IF(N165="zákl. přenesená",J165,0)</f>
        <v>0</v>
      </c>
      <c r="BH165" s="171">
        <f>IF(N165="sníž. přenesená",J165,0)</f>
        <v>0</v>
      </c>
      <c r="BI165" s="171">
        <f>IF(N165="nulová",J165,0)</f>
        <v>0</v>
      </c>
      <c r="BJ165" s="24" t="s">
        <v>87</v>
      </c>
      <c r="BK165" s="171">
        <f>ROUND(I165*H165,2)</f>
        <v>340</v>
      </c>
      <c r="BL165" s="24" t="s">
        <v>190</v>
      </c>
      <c r="BM165" s="24" t="s">
        <v>2282</v>
      </c>
    </row>
    <row r="166" spans="2:65" s="12" customFormat="1" ht="13.5">
      <c r="B166" s="172"/>
      <c r="D166" s="173" t="s">
        <v>180</v>
      </c>
      <c r="E166" s="174" t="s">
        <v>5</v>
      </c>
      <c r="F166" s="175" t="s">
        <v>90</v>
      </c>
      <c r="H166" s="176">
        <v>2</v>
      </c>
      <c r="L166" s="172"/>
      <c r="M166" s="177"/>
      <c r="N166" s="178"/>
      <c r="O166" s="178"/>
      <c r="P166" s="178"/>
      <c r="Q166" s="178"/>
      <c r="R166" s="178"/>
      <c r="S166" s="178"/>
      <c r="T166" s="179"/>
      <c r="AT166" s="174" t="s">
        <v>180</v>
      </c>
      <c r="AU166" s="174" t="s">
        <v>90</v>
      </c>
      <c r="AV166" s="12" t="s">
        <v>90</v>
      </c>
      <c r="AW166" s="12" t="s">
        <v>42</v>
      </c>
      <c r="AX166" s="12" t="s">
        <v>87</v>
      </c>
      <c r="AY166" s="174" t="s">
        <v>170</v>
      </c>
    </row>
    <row r="167" spans="2:65" s="1" customFormat="1" ht="16.5" customHeight="1">
      <c r="B167" s="160"/>
      <c r="C167" s="193" t="s">
        <v>451</v>
      </c>
      <c r="D167" s="193" t="s">
        <v>452</v>
      </c>
      <c r="E167" s="194" t="s">
        <v>2283</v>
      </c>
      <c r="F167" s="195" t="s">
        <v>2284</v>
      </c>
      <c r="G167" s="196" t="s">
        <v>487</v>
      </c>
      <c r="H167" s="197">
        <v>2.0299999999999998</v>
      </c>
      <c r="I167" s="198">
        <v>311</v>
      </c>
      <c r="J167" s="198">
        <f>ROUND(I167*H167,2)</f>
        <v>631.33000000000004</v>
      </c>
      <c r="K167" s="195" t="s">
        <v>177</v>
      </c>
      <c r="L167" s="199"/>
      <c r="M167" s="200" t="s">
        <v>5</v>
      </c>
      <c r="N167" s="201" t="s">
        <v>50</v>
      </c>
      <c r="O167" s="169">
        <v>0</v>
      </c>
      <c r="P167" s="169">
        <f>O167*H167</f>
        <v>0</v>
      </c>
      <c r="Q167" s="169">
        <v>1.1E-4</v>
      </c>
      <c r="R167" s="169">
        <f>Q167*H167</f>
        <v>2.2329999999999998E-4</v>
      </c>
      <c r="S167" s="169">
        <v>0</v>
      </c>
      <c r="T167" s="170">
        <f>S167*H167</f>
        <v>0</v>
      </c>
      <c r="AR167" s="24" t="s">
        <v>207</v>
      </c>
      <c r="AT167" s="24" t="s">
        <v>452</v>
      </c>
      <c r="AU167" s="24" t="s">
        <v>90</v>
      </c>
      <c r="AY167" s="24" t="s">
        <v>170</v>
      </c>
      <c r="BE167" s="171">
        <f>IF(N167="základní",J167,0)</f>
        <v>631.33000000000004</v>
      </c>
      <c r="BF167" s="171">
        <f>IF(N167="snížená",J167,0)</f>
        <v>0</v>
      </c>
      <c r="BG167" s="171">
        <f>IF(N167="zákl. přenesená",J167,0)</f>
        <v>0</v>
      </c>
      <c r="BH167" s="171">
        <f>IF(N167="sníž. přenesená",J167,0)</f>
        <v>0</v>
      </c>
      <c r="BI167" s="171">
        <f>IF(N167="nulová",J167,0)</f>
        <v>0</v>
      </c>
      <c r="BJ167" s="24" t="s">
        <v>87</v>
      </c>
      <c r="BK167" s="171">
        <f>ROUND(I167*H167,2)</f>
        <v>631.33000000000004</v>
      </c>
      <c r="BL167" s="24" t="s">
        <v>190</v>
      </c>
      <c r="BM167" s="24" t="s">
        <v>2285</v>
      </c>
    </row>
    <row r="168" spans="2:65" s="12" customFormat="1" ht="13.5">
      <c r="B168" s="172"/>
      <c r="D168" s="173" t="s">
        <v>180</v>
      </c>
      <c r="E168" s="174" t="s">
        <v>5</v>
      </c>
      <c r="F168" s="175" t="s">
        <v>2279</v>
      </c>
      <c r="H168" s="176">
        <v>2.0299999999999998</v>
      </c>
      <c r="L168" s="172"/>
      <c r="M168" s="177"/>
      <c r="N168" s="178"/>
      <c r="O168" s="178"/>
      <c r="P168" s="178"/>
      <c r="Q168" s="178"/>
      <c r="R168" s="178"/>
      <c r="S168" s="178"/>
      <c r="T168" s="179"/>
      <c r="AT168" s="174" t="s">
        <v>180</v>
      </c>
      <c r="AU168" s="174" t="s">
        <v>90</v>
      </c>
      <c r="AV168" s="12" t="s">
        <v>90</v>
      </c>
      <c r="AW168" s="12" t="s">
        <v>42</v>
      </c>
      <c r="AX168" s="12" t="s">
        <v>87</v>
      </c>
      <c r="AY168" s="174" t="s">
        <v>170</v>
      </c>
    </row>
    <row r="169" spans="2:65" s="1" customFormat="1" ht="25.5" customHeight="1">
      <c r="B169" s="160"/>
      <c r="C169" s="161" t="s">
        <v>457</v>
      </c>
      <c r="D169" s="161" t="s">
        <v>173</v>
      </c>
      <c r="E169" s="162" t="s">
        <v>2286</v>
      </c>
      <c r="F169" s="163" t="s">
        <v>2287</v>
      </c>
      <c r="G169" s="164" t="s">
        <v>487</v>
      </c>
      <c r="H169" s="165">
        <v>1</v>
      </c>
      <c r="I169" s="166">
        <v>173</v>
      </c>
      <c r="J169" s="166">
        <f>ROUND(I169*H169,2)</f>
        <v>173</v>
      </c>
      <c r="K169" s="163" t="s">
        <v>177</v>
      </c>
      <c r="L169" s="39"/>
      <c r="M169" s="167" t="s">
        <v>5</v>
      </c>
      <c r="N169" s="168" t="s">
        <v>50</v>
      </c>
      <c r="O169" s="169">
        <v>0.497</v>
      </c>
      <c r="P169" s="169">
        <f>O169*H169</f>
        <v>0.497</v>
      </c>
      <c r="Q169" s="169">
        <v>0</v>
      </c>
      <c r="R169" s="169">
        <f>Q169*H169</f>
        <v>0</v>
      </c>
      <c r="S169" s="169">
        <v>0</v>
      </c>
      <c r="T169" s="170">
        <f>S169*H169</f>
        <v>0</v>
      </c>
      <c r="AR169" s="24" t="s">
        <v>190</v>
      </c>
      <c r="AT169" s="24" t="s">
        <v>173</v>
      </c>
      <c r="AU169" s="24" t="s">
        <v>90</v>
      </c>
      <c r="AY169" s="24" t="s">
        <v>170</v>
      </c>
      <c r="BE169" s="171">
        <f>IF(N169="základní",J169,0)</f>
        <v>173</v>
      </c>
      <c r="BF169" s="171">
        <f>IF(N169="snížená",J169,0)</f>
        <v>0</v>
      </c>
      <c r="BG169" s="171">
        <f>IF(N169="zákl. přenesená",J169,0)</f>
        <v>0</v>
      </c>
      <c r="BH169" s="171">
        <f>IF(N169="sníž. přenesená",J169,0)</f>
        <v>0</v>
      </c>
      <c r="BI169" s="171">
        <f>IF(N169="nulová",J169,0)</f>
        <v>0</v>
      </c>
      <c r="BJ169" s="24" t="s">
        <v>87</v>
      </c>
      <c r="BK169" s="171">
        <f>ROUND(I169*H169,2)</f>
        <v>173</v>
      </c>
      <c r="BL169" s="24" t="s">
        <v>190</v>
      </c>
      <c r="BM169" s="24" t="s">
        <v>2288</v>
      </c>
    </row>
    <row r="170" spans="2:65" s="12" customFormat="1" ht="13.5">
      <c r="B170" s="172"/>
      <c r="D170" s="173" t="s">
        <v>180</v>
      </c>
      <c r="E170" s="174" t="s">
        <v>5</v>
      </c>
      <c r="F170" s="175" t="s">
        <v>87</v>
      </c>
      <c r="H170" s="176">
        <v>1</v>
      </c>
      <c r="L170" s="172"/>
      <c r="M170" s="177"/>
      <c r="N170" s="178"/>
      <c r="O170" s="178"/>
      <c r="P170" s="178"/>
      <c r="Q170" s="178"/>
      <c r="R170" s="178"/>
      <c r="S170" s="178"/>
      <c r="T170" s="179"/>
      <c r="AT170" s="174" t="s">
        <v>180</v>
      </c>
      <c r="AU170" s="174" t="s">
        <v>90</v>
      </c>
      <c r="AV170" s="12" t="s">
        <v>90</v>
      </c>
      <c r="AW170" s="12" t="s">
        <v>42</v>
      </c>
      <c r="AX170" s="12" t="s">
        <v>87</v>
      </c>
      <c r="AY170" s="174" t="s">
        <v>170</v>
      </c>
    </row>
    <row r="171" spans="2:65" s="1" customFormat="1" ht="16.5" customHeight="1">
      <c r="B171" s="160"/>
      <c r="C171" s="193" t="s">
        <v>462</v>
      </c>
      <c r="D171" s="193" t="s">
        <v>452</v>
      </c>
      <c r="E171" s="194" t="s">
        <v>2289</v>
      </c>
      <c r="F171" s="195" t="s">
        <v>2290</v>
      </c>
      <c r="G171" s="196" t="s">
        <v>487</v>
      </c>
      <c r="H171" s="197">
        <v>1.0149999999999999</v>
      </c>
      <c r="I171" s="198">
        <v>319</v>
      </c>
      <c r="J171" s="198">
        <f>ROUND(I171*H171,2)</f>
        <v>323.79000000000002</v>
      </c>
      <c r="K171" s="195" t="s">
        <v>177</v>
      </c>
      <c r="L171" s="199"/>
      <c r="M171" s="200" t="s">
        <v>5</v>
      </c>
      <c r="N171" s="201" t="s">
        <v>50</v>
      </c>
      <c r="O171" s="169">
        <v>0</v>
      </c>
      <c r="P171" s="169">
        <f>O171*H171</f>
        <v>0</v>
      </c>
      <c r="Q171" s="169">
        <v>8.0000000000000007E-5</v>
      </c>
      <c r="R171" s="169">
        <f>Q171*H171</f>
        <v>8.1199999999999995E-5</v>
      </c>
      <c r="S171" s="169">
        <v>0</v>
      </c>
      <c r="T171" s="170">
        <f>S171*H171</f>
        <v>0</v>
      </c>
      <c r="AR171" s="24" t="s">
        <v>207</v>
      </c>
      <c r="AT171" s="24" t="s">
        <v>452</v>
      </c>
      <c r="AU171" s="24" t="s">
        <v>90</v>
      </c>
      <c r="AY171" s="24" t="s">
        <v>170</v>
      </c>
      <c r="BE171" s="171">
        <f>IF(N171="základní",J171,0)</f>
        <v>323.79000000000002</v>
      </c>
      <c r="BF171" s="171">
        <f>IF(N171="snížená",J171,0)</f>
        <v>0</v>
      </c>
      <c r="BG171" s="171">
        <f>IF(N171="zákl. přenesená",J171,0)</f>
        <v>0</v>
      </c>
      <c r="BH171" s="171">
        <f>IF(N171="sníž. přenesená",J171,0)</f>
        <v>0</v>
      </c>
      <c r="BI171" s="171">
        <f>IF(N171="nulová",J171,0)</f>
        <v>0</v>
      </c>
      <c r="BJ171" s="24" t="s">
        <v>87</v>
      </c>
      <c r="BK171" s="171">
        <f>ROUND(I171*H171,2)</f>
        <v>323.79000000000002</v>
      </c>
      <c r="BL171" s="24" t="s">
        <v>190</v>
      </c>
      <c r="BM171" s="24" t="s">
        <v>2291</v>
      </c>
    </row>
    <row r="172" spans="2:65" s="12" customFormat="1" ht="13.5">
      <c r="B172" s="172"/>
      <c r="D172" s="173" t="s">
        <v>180</v>
      </c>
      <c r="E172" s="174" t="s">
        <v>5</v>
      </c>
      <c r="F172" s="175" t="s">
        <v>2292</v>
      </c>
      <c r="H172" s="176">
        <v>1.0149999999999999</v>
      </c>
      <c r="L172" s="172"/>
      <c r="M172" s="177"/>
      <c r="N172" s="178"/>
      <c r="O172" s="178"/>
      <c r="P172" s="178"/>
      <c r="Q172" s="178"/>
      <c r="R172" s="178"/>
      <c r="S172" s="178"/>
      <c r="T172" s="179"/>
      <c r="AT172" s="174" t="s">
        <v>180</v>
      </c>
      <c r="AU172" s="174" t="s">
        <v>90</v>
      </c>
      <c r="AV172" s="12" t="s">
        <v>90</v>
      </c>
      <c r="AW172" s="12" t="s">
        <v>42</v>
      </c>
      <c r="AX172" s="12" t="s">
        <v>87</v>
      </c>
      <c r="AY172" s="174" t="s">
        <v>170</v>
      </c>
    </row>
    <row r="173" spans="2:65" s="1" customFormat="1" ht="25.5" customHeight="1">
      <c r="B173" s="160"/>
      <c r="C173" s="161" t="s">
        <v>466</v>
      </c>
      <c r="D173" s="161" t="s">
        <v>173</v>
      </c>
      <c r="E173" s="162" t="s">
        <v>2293</v>
      </c>
      <c r="F173" s="163" t="s">
        <v>2294</v>
      </c>
      <c r="G173" s="164" t="s">
        <v>487</v>
      </c>
      <c r="H173" s="165">
        <v>2</v>
      </c>
      <c r="I173" s="166">
        <v>211</v>
      </c>
      <c r="J173" s="166">
        <f>ROUND(I173*H173,2)</f>
        <v>422</v>
      </c>
      <c r="K173" s="163" t="s">
        <v>177</v>
      </c>
      <c r="L173" s="39"/>
      <c r="M173" s="167" t="s">
        <v>5</v>
      </c>
      <c r="N173" s="168" t="s">
        <v>50</v>
      </c>
      <c r="O173" s="169">
        <v>0.57899999999999996</v>
      </c>
      <c r="P173" s="169">
        <f>O173*H173</f>
        <v>1.1579999999999999</v>
      </c>
      <c r="Q173" s="169">
        <v>0</v>
      </c>
      <c r="R173" s="169">
        <f>Q173*H173</f>
        <v>0</v>
      </c>
      <c r="S173" s="169">
        <v>0</v>
      </c>
      <c r="T173" s="170">
        <f>S173*H173</f>
        <v>0</v>
      </c>
      <c r="AR173" s="24" t="s">
        <v>190</v>
      </c>
      <c r="AT173" s="24" t="s">
        <v>173</v>
      </c>
      <c r="AU173" s="24" t="s">
        <v>90</v>
      </c>
      <c r="AY173" s="24" t="s">
        <v>170</v>
      </c>
      <c r="BE173" s="171">
        <f>IF(N173="základní",J173,0)</f>
        <v>422</v>
      </c>
      <c r="BF173" s="171">
        <f>IF(N173="snížená",J173,0)</f>
        <v>0</v>
      </c>
      <c r="BG173" s="171">
        <f>IF(N173="zákl. přenesená",J173,0)</f>
        <v>0</v>
      </c>
      <c r="BH173" s="171">
        <f>IF(N173="sníž. přenesená",J173,0)</f>
        <v>0</v>
      </c>
      <c r="BI173" s="171">
        <f>IF(N173="nulová",J173,0)</f>
        <v>0</v>
      </c>
      <c r="BJ173" s="24" t="s">
        <v>87</v>
      </c>
      <c r="BK173" s="171">
        <f>ROUND(I173*H173,2)</f>
        <v>422</v>
      </c>
      <c r="BL173" s="24" t="s">
        <v>190</v>
      </c>
      <c r="BM173" s="24" t="s">
        <v>2295</v>
      </c>
    </row>
    <row r="174" spans="2:65" s="12" customFormat="1" ht="13.5">
      <c r="B174" s="172"/>
      <c r="D174" s="173" t="s">
        <v>180</v>
      </c>
      <c r="E174" s="174" t="s">
        <v>5</v>
      </c>
      <c r="F174" s="175" t="s">
        <v>90</v>
      </c>
      <c r="H174" s="176">
        <v>2</v>
      </c>
      <c r="L174" s="172"/>
      <c r="M174" s="177"/>
      <c r="N174" s="178"/>
      <c r="O174" s="178"/>
      <c r="P174" s="178"/>
      <c r="Q174" s="178"/>
      <c r="R174" s="178"/>
      <c r="S174" s="178"/>
      <c r="T174" s="179"/>
      <c r="AT174" s="174" t="s">
        <v>180</v>
      </c>
      <c r="AU174" s="174" t="s">
        <v>90</v>
      </c>
      <c r="AV174" s="12" t="s">
        <v>90</v>
      </c>
      <c r="AW174" s="12" t="s">
        <v>42</v>
      </c>
      <c r="AX174" s="12" t="s">
        <v>87</v>
      </c>
      <c r="AY174" s="174" t="s">
        <v>170</v>
      </c>
    </row>
    <row r="175" spans="2:65" s="1" customFormat="1" ht="16.5" customHeight="1">
      <c r="B175" s="160"/>
      <c r="C175" s="193" t="s">
        <v>473</v>
      </c>
      <c r="D175" s="193" t="s">
        <v>452</v>
      </c>
      <c r="E175" s="194" t="s">
        <v>2296</v>
      </c>
      <c r="F175" s="195" t="s">
        <v>2297</v>
      </c>
      <c r="G175" s="196" t="s">
        <v>487</v>
      </c>
      <c r="H175" s="197">
        <v>2.0299999999999998</v>
      </c>
      <c r="I175" s="198">
        <v>793</v>
      </c>
      <c r="J175" s="198">
        <f>ROUND(I175*H175,2)</f>
        <v>1609.79</v>
      </c>
      <c r="K175" s="195" t="s">
        <v>5</v>
      </c>
      <c r="L175" s="199"/>
      <c r="M175" s="200" t="s">
        <v>5</v>
      </c>
      <c r="N175" s="201" t="s">
        <v>50</v>
      </c>
      <c r="O175" s="169">
        <v>0</v>
      </c>
      <c r="P175" s="169">
        <f>O175*H175</f>
        <v>0</v>
      </c>
      <c r="Q175" s="169">
        <v>5.5999999999999995E-4</v>
      </c>
      <c r="R175" s="169">
        <f>Q175*H175</f>
        <v>1.1367999999999999E-3</v>
      </c>
      <c r="S175" s="169">
        <v>0</v>
      </c>
      <c r="T175" s="170">
        <f>S175*H175</f>
        <v>0</v>
      </c>
      <c r="AR175" s="24" t="s">
        <v>207</v>
      </c>
      <c r="AT175" s="24" t="s">
        <v>452</v>
      </c>
      <c r="AU175" s="24" t="s">
        <v>90</v>
      </c>
      <c r="AY175" s="24" t="s">
        <v>170</v>
      </c>
      <c r="BE175" s="171">
        <f>IF(N175="základní",J175,0)</f>
        <v>1609.79</v>
      </c>
      <c r="BF175" s="171">
        <f>IF(N175="snížená",J175,0)</f>
        <v>0</v>
      </c>
      <c r="BG175" s="171">
        <f>IF(N175="zákl. přenesená",J175,0)</f>
        <v>0</v>
      </c>
      <c r="BH175" s="171">
        <f>IF(N175="sníž. přenesená",J175,0)</f>
        <v>0</v>
      </c>
      <c r="BI175" s="171">
        <f>IF(N175="nulová",J175,0)</f>
        <v>0</v>
      </c>
      <c r="BJ175" s="24" t="s">
        <v>87</v>
      </c>
      <c r="BK175" s="171">
        <f>ROUND(I175*H175,2)</f>
        <v>1609.79</v>
      </c>
      <c r="BL175" s="24" t="s">
        <v>190</v>
      </c>
      <c r="BM175" s="24" t="s">
        <v>2298</v>
      </c>
    </row>
    <row r="176" spans="2:65" s="12" customFormat="1" ht="13.5">
      <c r="B176" s="172"/>
      <c r="D176" s="173" t="s">
        <v>180</v>
      </c>
      <c r="E176" s="174" t="s">
        <v>5</v>
      </c>
      <c r="F176" s="175" t="s">
        <v>2279</v>
      </c>
      <c r="H176" s="176">
        <v>2.0299999999999998</v>
      </c>
      <c r="L176" s="172"/>
      <c r="M176" s="177"/>
      <c r="N176" s="178"/>
      <c r="O176" s="178"/>
      <c r="P176" s="178"/>
      <c r="Q176" s="178"/>
      <c r="R176" s="178"/>
      <c r="S176" s="178"/>
      <c r="T176" s="179"/>
      <c r="AT176" s="174" t="s">
        <v>180</v>
      </c>
      <c r="AU176" s="174" t="s">
        <v>90</v>
      </c>
      <c r="AV176" s="12" t="s">
        <v>90</v>
      </c>
      <c r="AW176" s="12" t="s">
        <v>42</v>
      </c>
      <c r="AX176" s="12" t="s">
        <v>87</v>
      </c>
      <c r="AY176" s="174" t="s">
        <v>170</v>
      </c>
    </row>
    <row r="177" spans="2:65" s="1" customFormat="1" ht="38.25" customHeight="1">
      <c r="B177" s="160"/>
      <c r="C177" s="161" t="s">
        <v>479</v>
      </c>
      <c r="D177" s="161" t="s">
        <v>173</v>
      </c>
      <c r="E177" s="162" t="s">
        <v>2299</v>
      </c>
      <c r="F177" s="163" t="s">
        <v>2300</v>
      </c>
      <c r="G177" s="164" t="s">
        <v>487</v>
      </c>
      <c r="H177" s="165">
        <v>1</v>
      </c>
      <c r="I177" s="166">
        <v>588</v>
      </c>
      <c r="J177" s="166">
        <f>ROUND(I177*H177,2)</f>
        <v>588</v>
      </c>
      <c r="K177" s="163" t="s">
        <v>177</v>
      </c>
      <c r="L177" s="39"/>
      <c r="M177" s="167" t="s">
        <v>5</v>
      </c>
      <c r="N177" s="168" t="s">
        <v>50</v>
      </c>
      <c r="O177" s="169">
        <v>1.1819999999999999</v>
      </c>
      <c r="P177" s="169">
        <f>O177*H177</f>
        <v>1.1819999999999999</v>
      </c>
      <c r="Q177" s="169">
        <v>7.2000000000000005E-4</v>
      </c>
      <c r="R177" s="169">
        <f>Q177*H177</f>
        <v>7.2000000000000005E-4</v>
      </c>
      <c r="S177" s="169">
        <v>0</v>
      </c>
      <c r="T177" s="170">
        <f>S177*H177</f>
        <v>0</v>
      </c>
      <c r="AR177" s="24" t="s">
        <v>190</v>
      </c>
      <c r="AT177" s="24" t="s">
        <v>173</v>
      </c>
      <c r="AU177" s="24" t="s">
        <v>90</v>
      </c>
      <c r="AY177" s="24" t="s">
        <v>170</v>
      </c>
      <c r="BE177" s="171">
        <f>IF(N177="základní",J177,0)</f>
        <v>588</v>
      </c>
      <c r="BF177" s="171">
        <f>IF(N177="snížená",J177,0)</f>
        <v>0</v>
      </c>
      <c r="BG177" s="171">
        <f>IF(N177="zákl. přenesená",J177,0)</f>
        <v>0</v>
      </c>
      <c r="BH177" s="171">
        <f>IF(N177="sníž. přenesená",J177,0)</f>
        <v>0</v>
      </c>
      <c r="BI177" s="171">
        <f>IF(N177="nulová",J177,0)</f>
        <v>0</v>
      </c>
      <c r="BJ177" s="24" t="s">
        <v>87</v>
      </c>
      <c r="BK177" s="171">
        <f>ROUND(I177*H177,2)</f>
        <v>588</v>
      </c>
      <c r="BL177" s="24" t="s">
        <v>190</v>
      </c>
      <c r="BM177" s="24" t="s">
        <v>2301</v>
      </c>
    </row>
    <row r="178" spans="2:65" s="12" customFormat="1" ht="13.5">
      <c r="B178" s="172"/>
      <c r="D178" s="173" t="s">
        <v>180</v>
      </c>
      <c r="E178" s="174" t="s">
        <v>5</v>
      </c>
      <c r="F178" s="175" t="s">
        <v>87</v>
      </c>
      <c r="H178" s="176">
        <v>1</v>
      </c>
      <c r="L178" s="172"/>
      <c r="M178" s="177"/>
      <c r="N178" s="178"/>
      <c r="O178" s="178"/>
      <c r="P178" s="178"/>
      <c r="Q178" s="178"/>
      <c r="R178" s="178"/>
      <c r="S178" s="178"/>
      <c r="T178" s="179"/>
      <c r="AT178" s="174" t="s">
        <v>180</v>
      </c>
      <c r="AU178" s="174" t="s">
        <v>90</v>
      </c>
      <c r="AV178" s="12" t="s">
        <v>90</v>
      </c>
      <c r="AW178" s="12" t="s">
        <v>42</v>
      </c>
      <c r="AX178" s="12" t="s">
        <v>87</v>
      </c>
      <c r="AY178" s="174" t="s">
        <v>170</v>
      </c>
    </row>
    <row r="179" spans="2:65" s="1" customFormat="1" ht="16.5" customHeight="1">
      <c r="B179" s="160"/>
      <c r="C179" s="193" t="s">
        <v>484</v>
      </c>
      <c r="D179" s="193" t="s">
        <v>452</v>
      </c>
      <c r="E179" s="194" t="s">
        <v>2302</v>
      </c>
      <c r="F179" s="195" t="s">
        <v>2303</v>
      </c>
      <c r="G179" s="196" t="s">
        <v>516</v>
      </c>
      <c r="H179" s="197">
        <v>1.01</v>
      </c>
      <c r="I179" s="198">
        <v>3772</v>
      </c>
      <c r="J179" s="198">
        <f>ROUND(I179*H179,2)</f>
        <v>3809.72</v>
      </c>
      <c r="K179" s="195" t="s">
        <v>5</v>
      </c>
      <c r="L179" s="199"/>
      <c r="M179" s="200" t="s">
        <v>5</v>
      </c>
      <c r="N179" s="201" t="s">
        <v>50</v>
      </c>
      <c r="O179" s="169">
        <v>0</v>
      </c>
      <c r="P179" s="169">
        <f>O179*H179</f>
        <v>0</v>
      </c>
      <c r="Q179" s="169">
        <v>0</v>
      </c>
      <c r="R179" s="169">
        <f>Q179*H179</f>
        <v>0</v>
      </c>
      <c r="S179" s="169">
        <v>0</v>
      </c>
      <c r="T179" s="170">
        <f>S179*H179</f>
        <v>0</v>
      </c>
      <c r="AR179" s="24" t="s">
        <v>207</v>
      </c>
      <c r="AT179" s="24" t="s">
        <v>452</v>
      </c>
      <c r="AU179" s="24" t="s">
        <v>90</v>
      </c>
      <c r="AY179" s="24" t="s">
        <v>170</v>
      </c>
      <c r="BE179" s="171">
        <f>IF(N179="základní",J179,0)</f>
        <v>3809.72</v>
      </c>
      <c r="BF179" s="171">
        <f>IF(N179="snížená",J179,0)</f>
        <v>0</v>
      </c>
      <c r="BG179" s="171">
        <f>IF(N179="zákl. přenesená",J179,0)</f>
        <v>0</v>
      </c>
      <c r="BH179" s="171">
        <f>IF(N179="sníž. přenesená",J179,0)</f>
        <v>0</v>
      </c>
      <c r="BI179" s="171">
        <f>IF(N179="nulová",J179,0)</f>
        <v>0</v>
      </c>
      <c r="BJ179" s="24" t="s">
        <v>87</v>
      </c>
      <c r="BK179" s="171">
        <f>ROUND(I179*H179,2)</f>
        <v>3809.72</v>
      </c>
      <c r="BL179" s="24" t="s">
        <v>190</v>
      </c>
      <c r="BM179" s="24" t="s">
        <v>2304</v>
      </c>
    </row>
    <row r="180" spans="2:65" s="12" customFormat="1" ht="13.5">
      <c r="B180" s="172"/>
      <c r="D180" s="173" t="s">
        <v>180</v>
      </c>
      <c r="E180" s="174" t="s">
        <v>5</v>
      </c>
      <c r="F180" s="175" t="s">
        <v>937</v>
      </c>
      <c r="H180" s="176">
        <v>1.01</v>
      </c>
      <c r="L180" s="172"/>
      <c r="M180" s="177"/>
      <c r="N180" s="178"/>
      <c r="O180" s="178"/>
      <c r="P180" s="178"/>
      <c r="Q180" s="178"/>
      <c r="R180" s="178"/>
      <c r="S180" s="178"/>
      <c r="T180" s="179"/>
      <c r="AT180" s="174" t="s">
        <v>180</v>
      </c>
      <c r="AU180" s="174" t="s">
        <v>90</v>
      </c>
      <c r="AV180" s="12" t="s">
        <v>90</v>
      </c>
      <c r="AW180" s="12" t="s">
        <v>42</v>
      </c>
      <c r="AX180" s="12" t="s">
        <v>87</v>
      </c>
      <c r="AY180" s="174" t="s">
        <v>170</v>
      </c>
    </row>
    <row r="181" spans="2:65" s="1" customFormat="1" ht="16.5" customHeight="1">
      <c r="B181" s="160"/>
      <c r="C181" s="193" t="s">
        <v>490</v>
      </c>
      <c r="D181" s="193" t="s">
        <v>452</v>
      </c>
      <c r="E181" s="194" t="s">
        <v>2305</v>
      </c>
      <c r="F181" s="195" t="s">
        <v>2306</v>
      </c>
      <c r="G181" s="196" t="s">
        <v>516</v>
      </c>
      <c r="H181" s="197">
        <v>1.01</v>
      </c>
      <c r="I181" s="198">
        <v>867</v>
      </c>
      <c r="J181" s="198">
        <f>ROUND(I181*H181,2)</f>
        <v>875.67</v>
      </c>
      <c r="K181" s="195" t="s">
        <v>5</v>
      </c>
      <c r="L181" s="199"/>
      <c r="M181" s="200" t="s">
        <v>5</v>
      </c>
      <c r="N181" s="201" t="s">
        <v>50</v>
      </c>
      <c r="O181" s="169">
        <v>0</v>
      </c>
      <c r="P181" s="169">
        <f>O181*H181</f>
        <v>0</v>
      </c>
      <c r="Q181" s="169">
        <v>0</v>
      </c>
      <c r="R181" s="169">
        <f>Q181*H181</f>
        <v>0</v>
      </c>
      <c r="S181" s="169">
        <v>0</v>
      </c>
      <c r="T181" s="170">
        <f>S181*H181</f>
        <v>0</v>
      </c>
      <c r="AR181" s="24" t="s">
        <v>207</v>
      </c>
      <c r="AT181" s="24" t="s">
        <v>452</v>
      </c>
      <c r="AU181" s="24" t="s">
        <v>90</v>
      </c>
      <c r="AY181" s="24" t="s">
        <v>170</v>
      </c>
      <c r="BE181" s="171">
        <f>IF(N181="základní",J181,0)</f>
        <v>875.67</v>
      </c>
      <c r="BF181" s="171">
        <f>IF(N181="snížená",J181,0)</f>
        <v>0</v>
      </c>
      <c r="BG181" s="171">
        <f>IF(N181="zákl. přenesená",J181,0)</f>
        <v>0</v>
      </c>
      <c r="BH181" s="171">
        <f>IF(N181="sníž. přenesená",J181,0)</f>
        <v>0</v>
      </c>
      <c r="BI181" s="171">
        <f>IF(N181="nulová",J181,0)</f>
        <v>0</v>
      </c>
      <c r="BJ181" s="24" t="s">
        <v>87</v>
      </c>
      <c r="BK181" s="171">
        <f>ROUND(I181*H181,2)</f>
        <v>875.67</v>
      </c>
      <c r="BL181" s="24" t="s">
        <v>190</v>
      </c>
      <c r="BM181" s="24" t="s">
        <v>2307</v>
      </c>
    </row>
    <row r="182" spans="2:65" s="12" customFormat="1" ht="13.5">
      <c r="B182" s="172"/>
      <c r="D182" s="173" t="s">
        <v>180</v>
      </c>
      <c r="E182" s="174" t="s">
        <v>5</v>
      </c>
      <c r="F182" s="175" t="s">
        <v>937</v>
      </c>
      <c r="H182" s="176">
        <v>1.01</v>
      </c>
      <c r="L182" s="172"/>
      <c r="M182" s="177"/>
      <c r="N182" s="178"/>
      <c r="O182" s="178"/>
      <c r="P182" s="178"/>
      <c r="Q182" s="178"/>
      <c r="R182" s="178"/>
      <c r="S182" s="178"/>
      <c r="T182" s="179"/>
      <c r="AT182" s="174" t="s">
        <v>180</v>
      </c>
      <c r="AU182" s="174" t="s">
        <v>90</v>
      </c>
      <c r="AV182" s="12" t="s">
        <v>90</v>
      </c>
      <c r="AW182" s="12" t="s">
        <v>42</v>
      </c>
      <c r="AX182" s="12" t="s">
        <v>87</v>
      </c>
      <c r="AY182" s="174" t="s">
        <v>170</v>
      </c>
    </row>
    <row r="183" spans="2:65" s="1" customFormat="1" ht="25.5" customHeight="1">
      <c r="B183" s="160"/>
      <c r="C183" s="161" t="s">
        <v>144</v>
      </c>
      <c r="D183" s="161" t="s">
        <v>173</v>
      </c>
      <c r="E183" s="162" t="s">
        <v>2308</v>
      </c>
      <c r="F183" s="163" t="s">
        <v>2309</v>
      </c>
      <c r="G183" s="164" t="s">
        <v>487</v>
      </c>
      <c r="H183" s="165">
        <v>1</v>
      </c>
      <c r="I183" s="166">
        <v>888</v>
      </c>
      <c r="J183" s="166">
        <f>ROUND(I183*H183,2)</f>
        <v>888</v>
      </c>
      <c r="K183" s="163" t="s">
        <v>177</v>
      </c>
      <c r="L183" s="39"/>
      <c r="M183" s="167" t="s">
        <v>5</v>
      </c>
      <c r="N183" s="168" t="s">
        <v>50</v>
      </c>
      <c r="O183" s="169">
        <v>3.4740000000000002</v>
      </c>
      <c r="P183" s="169">
        <f>O183*H183</f>
        <v>3.4740000000000002</v>
      </c>
      <c r="Q183" s="169">
        <v>0</v>
      </c>
      <c r="R183" s="169">
        <f>Q183*H183</f>
        <v>0</v>
      </c>
      <c r="S183" s="169">
        <v>0</v>
      </c>
      <c r="T183" s="170">
        <f>S183*H183</f>
        <v>0</v>
      </c>
      <c r="AR183" s="24" t="s">
        <v>190</v>
      </c>
      <c r="AT183" s="24" t="s">
        <v>173</v>
      </c>
      <c r="AU183" s="24" t="s">
        <v>90</v>
      </c>
      <c r="AY183" s="24" t="s">
        <v>170</v>
      </c>
      <c r="BE183" s="171">
        <f>IF(N183="základní",J183,0)</f>
        <v>888</v>
      </c>
      <c r="BF183" s="171">
        <f>IF(N183="snížená",J183,0)</f>
        <v>0</v>
      </c>
      <c r="BG183" s="171">
        <f>IF(N183="zákl. přenesená",J183,0)</f>
        <v>0</v>
      </c>
      <c r="BH183" s="171">
        <f>IF(N183="sníž. přenesená",J183,0)</f>
        <v>0</v>
      </c>
      <c r="BI183" s="171">
        <f>IF(N183="nulová",J183,0)</f>
        <v>0</v>
      </c>
      <c r="BJ183" s="24" t="s">
        <v>87</v>
      </c>
      <c r="BK183" s="171">
        <f>ROUND(I183*H183,2)</f>
        <v>888</v>
      </c>
      <c r="BL183" s="24" t="s">
        <v>190</v>
      </c>
      <c r="BM183" s="24" t="s">
        <v>2310</v>
      </c>
    </row>
    <row r="184" spans="2:65" s="12" customFormat="1" ht="13.5">
      <c r="B184" s="172"/>
      <c r="D184" s="173" t="s">
        <v>180</v>
      </c>
      <c r="E184" s="174" t="s">
        <v>5</v>
      </c>
      <c r="F184" s="175" t="s">
        <v>87</v>
      </c>
      <c r="H184" s="176">
        <v>1</v>
      </c>
      <c r="L184" s="172"/>
      <c r="M184" s="177"/>
      <c r="N184" s="178"/>
      <c r="O184" s="178"/>
      <c r="P184" s="178"/>
      <c r="Q184" s="178"/>
      <c r="R184" s="178"/>
      <c r="S184" s="178"/>
      <c r="T184" s="179"/>
      <c r="AT184" s="174" t="s">
        <v>180</v>
      </c>
      <c r="AU184" s="174" t="s">
        <v>90</v>
      </c>
      <c r="AV184" s="12" t="s">
        <v>90</v>
      </c>
      <c r="AW184" s="12" t="s">
        <v>42</v>
      </c>
      <c r="AX184" s="12" t="s">
        <v>87</v>
      </c>
      <c r="AY184" s="174" t="s">
        <v>170</v>
      </c>
    </row>
    <row r="185" spans="2:65" s="1" customFormat="1" ht="16.5" customHeight="1">
      <c r="B185" s="160"/>
      <c r="C185" s="193" t="s">
        <v>499</v>
      </c>
      <c r="D185" s="193" t="s">
        <v>452</v>
      </c>
      <c r="E185" s="194" t="s">
        <v>2311</v>
      </c>
      <c r="F185" s="195" t="s">
        <v>2312</v>
      </c>
      <c r="G185" s="196" t="s">
        <v>516</v>
      </c>
      <c r="H185" s="197">
        <v>1.01</v>
      </c>
      <c r="I185" s="198">
        <v>1549</v>
      </c>
      <c r="J185" s="198">
        <f>ROUND(I185*H185,2)</f>
        <v>1564.49</v>
      </c>
      <c r="K185" s="195" t="s">
        <v>5</v>
      </c>
      <c r="L185" s="199"/>
      <c r="M185" s="200" t="s">
        <v>5</v>
      </c>
      <c r="N185" s="201" t="s">
        <v>50</v>
      </c>
      <c r="O185" s="169">
        <v>0</v>
      </c>
      <c r="P185" s="169">
        <f>O185*H185</f>
        <v>0</v>
      </c>
      <c r="Q185" s="169">
        <v>0</v>
      </c>
      <c r="R185" s="169">
        <f>Q185*H185</f>
        <v>0</v>
      </c>
      <c r="S185" s="169">
        <v>0</v>
      </c>
      <c r="T185" s="170">
        <f>S185*H185</f>
        <v>0</v>
      </c>
      <c r="AR185" s="24" t="s">
        <v>207</v>
      </c>
      <c r="AT185" s="24" t="s">
        <v>452</v>
      </c>
      <c r="AU185" s="24" t="s">
        <v>90</v>
      </c>
      <c r="AY185" s="24" t="s">
        <v>170</v>
      </c>
      <c r="BE185" s="171">
        <f>IF(N185="základní",J185,0)</f>
        <v>1564.49</v>
      </c>
      <c r="BF185" s="171">
        <f>IF(N185="snížená",J185,0)</f>
        <v>0</v>
      </c>
      <c r="BG185" s="171">
        <f>IF(N185="zákl. přenesená",J185,0)</f>
        <v>0</v>
      </c>
      <c r="BH185" s="171">
        <f>IF(N185="sníž. přenesená",J185,0)</f>
        <v>0</v>
      </c>
      <c r="BI185" s="171">
        <f>IF(N185="nulová",J185,0)</f>
        <v>0</v>
      </c>
      <c r="BJ185" s="24" t="s">
        <v>87</v>
      </c>
      <c r="BK185" s="171">
        <f>ROUND(I185*H185,2)</f>
        <v>1564.49</v>
      </c>
      <c r="BL185" s="24" t="s">
        <v>190</v>
      </c>
      <c r="BM185" s="24" t="s">
        <v>2313</v>
      </c>
    </row>
    <row r="186" spans="2:65" s="12" customFormat="1" ht="13.5">
      <c r="B186" s="172"/>
      <c r="D186" s="173" t="s">
        <v>180</v>
      </c>
      <c r="E186" s="174" t="s">
        <v>5</v>
      </c>
      <c r="F186" s="175" t="s">
        <v>937</v>
      </c>
      <c r="H186" s="176">
        <v>1.01</v>
      </c>
      <c r="L186" s="172"/>
      <c r="M186" s="177"/>
      <c r="N186" s="178"/>
      <c r="O186" s="178"/>
      <c r="P186" s="178"/>
      <c r="Q186" s="178"/>
      <c r="R186" s="178"/>
      <c r="S186" s="178"/>
      <c r="T186" s="179"/>
      <c r="AT186" s="174" t="s">
        <v>180</v>
      </c>
      <c r="AU186" s="174" t="s">
        <v>90</v>
      </c>
      <c r="AV186" s="12" t="s">
        <v>90</v>
      </c>
      <c r="AW186" s="12" t="s">
        <v>42</v>
      </c>
      <c r="AX186" s="12" t="s">
        <v>87</v>
      </c>
      <c r="AY186" s="174" t="s">
        <v>170</v>
      </c>
    </row>
    <row r="187" spans="2:65" s="1" customFormat="1" ht="16.5" customHeight="1">
      <c r="B187" s="160"/>
      <c r="C187" s="161" t="s">
        <v>504</v>
      </c>
      <c r="D187" s="161" t="s">
        <v>173</v>
      </c>
      <c r="E187" s="162" t="s">
        <v>2314</v>
      </c>
      <c r="F187" s="163" t="s">
        <v>2315</v>
      </c>
      <c r="G187" s="164" t="s">
        <v>282</v>
      </c>
      <c r="H187" s="165">
        <v>216.15</v>
      </c>
      <c r="I187" s="166">
        <v>20.6</v>
      </c>
      <c r="J187" s="166">
        <f>ROUND(I187*H187,2)</f>
        <v>4452.6899999999996</v>
      </c>
      <c r="K187" s="163" t="s">
        <v>177</v>
      </c>
      <c r="L187" s="39"/>
      <c r="M187" s="167" t="s">
        <v>5</v>
      </c>
      <c r="N187" s="168" t="s">
        <v>50</v>
      </c>
      <c r="O187" s="169">
        <v>6.2E-2</v>
      </c>
      <c r="P187" s="169">
        <f>O187*H187</f>
        <v>13.401300000000001</v>
      </c>
      <c r="Q187" s="169">
        <v>0</v>
      </c>
      <c r="R187" s="169">
        <f>Q187*H187</f>
        <v>0</v>
      </c>
      <c r="S187" s="169">
        <v>0</v>
      </c>
      <c r="T187" s="170">
        <f>S187*H187</f>
        <v>0</v>
      </c>
      <c r="AR187" s="24" t="s">
        <v>190</v>
      </c>
      <c r="AT187" s="24" t="s">
        <v>173</v>
      </c>
      <c r="AU187" s="24" t="s">
        <v>90</v>
      </c>
      <c r="AY187" s="24" t="s">
        <v>170</v>
      </c>
      <c r="BE187" s="171">
        <f>IF(N187="základní",J187,0)</f>
        <v>4452.6899999999996</v>
      </c>
      <c r="BF187" s="171">
        <f>IF(N187="snížená",J187,0)</f>
        <v>0</v>
      </c>
      <c r="BG187" s="171">
        <f>IF(N187="zákl. přenesená",J187,0)</f>
        <v>0</v>
      </c>
      <c r="BH187" s="171">
        <f>IF(N187="sníž. přenesená",J187,0)</f>
        <v>0</v>
      </c>
      <c r="BI187" s="171">
        <f>IF(N187="nulová",J187,0)</f>
        <v>0</v>
      </c>
      <c r="BJ187" s="24" t="s">
        <v>87</v>
      </c>
      <c r="BK187" s="171">
        <f>ROUND(I187*H187,2)</f>
        <v>4452.6899999999996</v>
      </c>
      <c r="BL187" s="24" t="s">
        <v>190</v>
      </c>
      <c r="BM187" s="24" t="s">
        <v>2316</v>
      </c>
    </row>
    <row r="188" spans="2:65" s="12" customFormat="1" ht="13.5">
      <c r="B188" s="172"/>
      <c r="D188" s="173" t="s">
        <v>180</v>
      </c>
      <c r="E188" s="174" t="s">
        <v>5</v>
      </c>
      <c r="F188" s="175" t="s">
        <v>2268</v>
      </c>
      <c r="H188" s="176">
        <v>216.15</v>
      </c>
      <c r="L188" s="172"/>
      <c r="M188" s="177"/>
      <c r="N188" s="178"/>
      <c r="O188" s="178"/>
      <c r="P188" s="178"/>
      <c r="Q188" s="178"/>
      <c r="R188" s="178"/>
      <c r="S188" s="178"/>
      <c r="T188" s="179"/>
      <c r="AT188" s="174" t="s">
        <v>180</v>
      </c>
      <c r="AU188" s="174" t="s">
        <v>90</v>
      </c>
      <c r="AV188" s="12" t="s">
        <v>90</v>
      </c>
      <c r="AW188" s="12" t="s">
        <v>42</v>
      </c>
      <c r="AX188" s="12" t="s">
        <v>87</v>
      </c>
      <c r="AY188" s="174" t="s">
        <v>170</v>
      </c>
    </row>
    <row r="189" spans="2:65" s="1" customFormat="1" ht="16.5" customHeight="1">
      <c r="B189" s="160"/>
      <c r="C189" s="161" t="s">
        <v>509</v>
      </c>
      <c r="D189" s="161" t="s">
        <v>173</v>
      </c>
      <c r="E189" s="162" t="s">
        <v>2317</v>
      </c>
      <c r="F189" s="163" t="s">
        <v>2318</v>
      </c>
      <c r="G189" s="164" t="s">
        <v>282</v>
      </c>
      <c r="H189" s="165">
        <v>216.15</v>
      </c>
      <c r="I189" s="166">
        <v>14.5</v>
      </c>
      <c r="J189" s="166">
        <f>ROUND(I189*H189,2)</f>
        <v>3134.18</v>
      </c>
      <c r="K189" s="163" t="s">
        <v>177</v>
      </c>
      <c r="L189" s="39"/>
      <c r="M189" s="167" t="s">
        <v>5</v>
      </c>
      <c r="N189" s="168" t="s">
        <v>50</v>
      </c>
      <c r="O189" s="169">
        <v>4.3999999999999997E-2</v>
      </c>
      <c r="P189" s="169">
        <f>O189*H189</f>
        <v>9.5106000000000002</v>
      </c>
      <c r="Q189" s="169">
        <v>0</v>
      </c>
      <c r="R189" s="169">
        <f>Q189*H189</f>
        <v>0</v>
      </c>
      <c r="S189" s="169">
        <v>0</v>
      </c>
      <c r="T189" s="170">
        <f>S189*H189</f>
        <v>0</v>
      </c>
      <c r="AR189" s="24" t="s">
        <v>190</v>
      </c>
      <c r="AT189" s="24" t="s">
        <v>173</v>
      </c>
      <c r="AU189" s="24" t="s">
        <v>90</v>
      </c>
      <c r="AY189" s="24" t="s">
        <v>170</v>
      </c>
      <c r="BE189" s="171">
        <f>IF(N189="základní",J189,0)</f>
        <v>3134.18</v>
      </c>
      <c r="BF189" s="171">
        <f>IF(N189="snížená",J189,0)</f>
        <v>0</v>
      </c>
      <c r="BG189" s="171">
        <f>IF(N189="zákl. přenesená",J189,0)</f>
        <v>0</v>
      </c>
      <c r="BH189" s="171">
        <f>IF(N189="sníž. přenesená",J189,0)</f>
        <v>0</v>
      </c>
      <c r="BI189" s="171">
        <f>IF(N189="nulová",J189,0)</f>
        <v>0</v>
      </c>
      <c r="BJ189" s="24" t="s">
        <v>87</v>
      </c>
      <c r="BK189" s="171">
        <f>ROUND(I189*H189,2)</f>
        <v>3134.18</v>
      </c>
      <c r="BL189" s="24" t="s">
        <v>190</v>
      </c>
      <c r="BM189" s="24" t="s">
        <v>2319</v>
      </c>
    </row>
    <row r="190" spans="2:65" s="12" customFormat="1" ht="13.5">
      <c r="B190" s="172"/>
      <c r="D190" s="173" t="s">
        <v>180</v>
      </c>
      <c r="E190" s="174" t="s">
        <v>5</v>
      </c>
      <c r="F190" s="175" t="s">
        <v>2268</v>
      </c>
      <c r="H190" s="176">
        <v>216.15</v>
      </c>
      <c r="L190" s="172"/>
      <c r="M190" s="177"/>
      <c r="N190" s="178"/>
      <c r="O190" s="178"/>
      <c r="P190" s="178"/>
      <c r="Q190" s="178"/>
      <c r="R190" s="178"/>
      <c r="S190" s="178"/>
      <c r="T190" s="179"/>
      <c r="AT190" s="174" t="s">
        <v>180</v>
      </c>
      <c r="AU190" s="174" t="s">
        <v>90</v>
      </c>
      <c r="AV190" s="12" t="s">
        <v>90</v>
      </c>
      <c r="AW190" s="12" t="s">
        <v>42</v>
      </c>
      <c r="AX190" s="12" t="s">
        <v>87</v>
      </c>
      <c r="AY190" s="174" t="s">
        <v>170</v>
      </c>
    </row>
    <row r="191" spans="2:65" s="1" customFormat="1" ht="25.5" customHeight="1">
      <c r="B191" s="160"/>
      <c r="C191" s="161" t="s">
        <v>513</v>
      </c>
      <c r="D191" s="161" t="s">
        <v>173</v>
      </c>
      <c r="E191" s="162" t="s">
        <v>2320</v>
      </c>
      <c r="F191" s="163" t="s">
        <v>2321</v>
      </c>
      <c r="G191" s="164" t="s">
        <v>487</v>
      </c>
      <c r="H191" s="165">
        <v>2</v>
      </c>
      <c r="I191" s="166">
        <v>6210</v>
      </c>
      <c r="J191" s="166">
        <f>ROUND(I191*H191,2)</f>
        <v>12420</v>
      </c>
      <c r="K191" s="163" t="s">
        <v>177</v>
      </c>
      <c r="L191" s="39"/>
      <c r="M191" s="167" t="s">
        <v>5</v>
      </c>
      <c r="N191" s="168" t="s">
        <v>50</v>
      </c>
      <c r="O191" s="169">
        <v>10.3</v>
      </c>
      <c r="P191" s="169">
        <f>O191*H191</f>
        <v>20.6</v>
      </c>
      <c r="Q191" s="169">
        <v>0.46009</v>
      </c>
      <c r="R191" s="169">
        <f>Q191*H191</f>
        <v>0.92018</v>
      </c>
      <c r="S191" s="169">
        <v>0</v>
      </c>
      <c r="T191" s="170">
        <f>S191*H191</f>
        <v>0</v>
      </c>
      <c r="AR191" s="24" t="s">
        <v>190</v>
      </c>
      <c r="AT191" s="24" t="s">
        <v>173</v>
      </c>
      <c r="AU191" s="24" t="s">
        <v>90</v>
      </c>
      <c r="AY191" s="24" t="s">
        <v>170</v>
      </c>
      <c r="BE191" s="171">
        <f>IF(N191="základní",J191,0)</f>
        <v>12420</v>
      </c>
      <c r="BF191" s="171">
        <f>IF(N191="snížená",J191,0)</f>
        <v>0</v>
      </c>
      <c r="BG191" s="171">
        <f>IF(N191="zákl. přenesená",J191,0)</f>
        <v>0</v>
      </c>
      <c r="BH191" s="171">
        <f>IF(N191="sníž. přenesená",J191,0)</f>
        <v>0</v>
      </c>
      <c r="BI191" s="171">
        <f>IF(N191="nulová",J191,0)</f>
        <v>0</v>
      </c>
      <c r="BJ191" s="24" t="s">
        <v>87</v>
      </c>
      <c r="BK191" s="171">
        <f>ROUND(I191*H191,2)</f>
        <v>12420</v>
      </c>
      <c r="BL191" s="24" t="s">
        <v>190</v>
      </c>
      <c r="BM191" s="24" t="s">
        <v>2322</v>
      </c>
    </row>
    <row r="192" spans="2:65" s="12" customFormat="1" ht="13.5">
      <c r="B192" s="172"/>
      <c r="D192" s="173" t="s">
        <v>180</v>
      </c>
      <c r="E192" s="174" t="s">
        <v>5</v>
      </c>
      <c r="F192" s="175" t="s">
        <v>90</v>
      </c>
      <c r="H192" s="176">
        <v>2</v>
      </c>
      <c r="L192" s="172"/>
      <c r="M192" s="177"/>
      <c r="N192" s="178"/>
      <c r="O192" s="178"/>
      <c r="P192" s="178"/>
      <c r="Q192" s="178"/>
      <c r="R192" s="178"/>
      <c r="S192" s="178"/>
      <c r="T192" s="179"/>
      <c r="AT192" s="174" t="s">
        <v>180</v>
      </c>
      <c r="AU192" s="174" t="s">
        <v>90</v>
      </c>
      <c r="AV192" s="12" t="s">
        <v>90</v>
      </c>
      <c r="AW192" s="12" t="s">
        <v>42</v>
      </c>
      <c r="AX192" s="12" t="s">
        <v>87</v>
      </c>
      <c r="AY192" s="174" t="s">
        <v>170</v>
      </c>
    </row>
    <row r="193" spans="2:65" s="1" customFormat="1" ht="25.5" customHeight="1">
      <c r="B193" s="160"/>
      <c r="C193" s="161" t="s">
        <v>520</v>
      </c>
      <c r="D193" s="161" t="s">
        <v>173</v>
      </c>
      <c r="E193" s="162" t="s">
        <v>2323</v>
      </c>
      <c r="F193" s="163" t="s">
        <v>2324</v>
      </c>
      <c r="G193" s="164" t="s">
        <v>487</v>
      </c>
      <c r="H193" s="165">
        <v>1</v>
      </c>
      <c r="I193" s="166">
        <v>615</v>
      </c>
      <c r="J193" s="166">
        <f>ROUND(I193*H193,2)</f>
        <v>615</v>
      </c>
      <c r="K193" s="163" t="s">
        <v>177</v>
      </c>
      <c r="L193" s="39"/>
      <c r="M193" s="167" t="s">
        <v>5</v>
      </c>
      <c r="N193" s="168" t="s">
        <v>50</v>
      </c>
      <c r="O193" s="169">
        <v>1.0840000000000001</v>
      </c>
      <c r="P193" s="169">
        <f>O193*H193</f>
        <v>1.0840000000000001</v>
      </c>
      <c r="Q193" s="169">
        <v>0.32169999999999999</v>
      </c>
      <c r="R193" s="169">
        <f>Q193*H193</f>
        <v>0.32169999999999999</v>
      </c>
      <c r="S193" s="169">
        <v>0</v>
      </c>
      <c r="T193" s="170">
        <f>S193*H193</f>
        <v>0</v>
      </c>
      <c r="AR193" s="24" t="s">
        <v>190</v>
      </c>
      <c r="AT193" s="24" t="s">
        <v>173</v>
      </c>
      <c r="AU193" s="24" t="s">
        <v>90</v>
      </c>
      <c r="AY193" s="24" t="s">
        <v>170</v>
      </c>
      <c r="BE193" s="171">
        <f>IF(N193="základní",J193,0)</f>
        <v>615</v>
      </c>
      <c r="BF193" s="171">
        <f>IF(N193="snížená",J193,0)</f>
        <v>0</v>
      </c>
      <c r="BG193" s="171">
        <f>IF(N193="zákl. přenesená",J193,0)</f>
        <v>0</v>
      </c>
      <c r="BH193" s="171">
        <f>IF(N193="sníž. přenesená",J193,0)</f>
        <v>0</v>
      </c>
      <c r="BI193" s="171">
        <f>IF(N193="nulová",J193,0)</f>
        <v>0</v>
      </c>
      <c r="BJ193" s="24" t="s">
        <v>87</v>
      </c>
      <c r="BK193" s="171">
        <f>ROUND(I193*H193,2)</f>
        <v>615</v>
      </c>
      <c r="BL193" s="24" t="s">
        <v>190</v>
      </c>
      <c r="BM193" s="24" t="s">
        <v>2325</v>
      </c>
    </row>
    <row r="194" spans="2:65" s="12" customFormat="1" ht="13.5">
      <c r="B194" s="172"/>
      <c r="D194" s="173" t="s">
        <v>180</v>
      </c>
      <c r="E194" s="174" t="s">
        <v>5</v>
      </c>
      <c r="F194" s="175" t="s">
        <v>87</v>
      </c>
      <c r="H194" s="176">
        <v>1</v>
      </c>
      <c r="L194" s="172"/>
      <c r="M194" s="177"/>
      <c r="N194" s="178"/>
      <c r="O194" s="178"/>
      <c r="P194" s="178"/>
      <c r="Q194" s="178"/>
      <c r="R194" s="178"/>
      <c r="S194" s="178"/>
      <c r="T194" s="179"/>
      <c r="AT194" s="174" t="s">
        <v>180</v>
      </c>
      <c r="AU194" s="174" t="s">
        <v>90</v>
      </c>
      <c r="AV194" s="12" t="s">
        <v>90</v>
      </c>
      <c r="AW194" s="12" t="s">
        <v>42</v>
      </c>
      <c r="AX194" s="12" t="s">
        <v>87</v>
      </c>
      <c r="AY194" s="174" t="s">
        <v>170</v>
      </c>
    </row>
    <row r="195" spans="2:65" s="1" customFormat="1" ht="16.5" customHeight="1">
      <c r="B195" s="160"/>
      <c r="C195" s="193" t="s">
        <v>524</v>
      </c>
      <c r="D195" s="193" t="s">
        <v>452</v>
      </c>
      <c r="E195" s="194" t="s">
        <v>2326</v>
      </c>
      <c r="F195" s="195" t="s">
        <v>2327</v>
      </c>
      <c r="G195" s="196" t="s">
        <v>487</v>
      </c>
      <c r="H195" s="197">
        <v>1</v>
      </c>
      <c r="I195" s="198">
        <v>11300</v>
      </c>
      <c r="J195" s="198">
        <f>ROUND(I195*H195,2)</f>
        <v>11300</v>
      </c>
      <c r="K195" s="195" t="s">
        <v>177</v>
      </c>
      <c r="L195" s="199"/>
      <c r="M195" s="200" t="s">
        <v>5</v>
      </c>
      <c r="N195" s="201" t="s">
        <v>50</v>
      </c>
      <c r="O195" s="169">
        <v>0</v>
      </c>
      <c r="P195" s="169">
        <f>O195*H195</f>
        <v>0</v>
      </c>
      <c r="Q195" s="169">
        <v>8.6999999999999994E-2</v>
      </c>
      <c r="R195" s="169">
        <f>Q195*H195</f>
        <v>8.6999999999999994E-2</v>
      </c>
      <c r="S195" s="169">
        <v>0</v>
      </c>
      <c r="T195" s="170">
        <f>S195*H195</f>
        <v>0</v>
      </c>
      <c r="AR195" s="24" t="s">
        <v>207</v>
      </c>
      <c r="AT195" s="24" t="s">
        <v>452</v>
      </c>
      <c r="AU195" s="24" t="s">
        <v>90</v>
      </c>
      <c r="AY195" s="24" t="s">
        <v>170</v>
      </c>
      <c r="BE195" s="171">
        <f>IF(N195="základní",J195,0)</f>
        <v>11300</v>
      </c>
      <c r="BF195" s="171">
        <f>IF(N195="snížená",J195,0)</f>
        <v>0</v>
      </c>
      <c r="BG195" s="171">
        <f>IF(N195="zákl. přenesená",J195,0)</f>
        <v>0</v>
      </c>
      <c r="BH195" s="171">
        <f>IF(N195="sníž. přenesená",J195,0)</f>
        <v>0</v>
      </c>
      <c r="BI195" s="171">
        <f>IF(N195="nulová",J195,0)</f>
        <v>0</v>
      </c>
      <c r="BJ195" s="24" t="s">
        <v>87</v>
      </c>
      <c r="BK195" s="171">
        <f>ROUND(I195*H195,2)</f>
        <v>11300</v>
      </c>
      <c r="BL195" s="24" t="s">
        <v>190</v>
      </c>
      <c r="BM195" s="24" t="s">
        <v>2328</v>
      </c>
    </row>
    <row r="196" spans="2:65" s="1" customFormat="1" ht="81">
      <c r="B196" s="39"/>
      <c r="D196" s="173" t="s">
        <v>184</v>
      </c>
      <c r="F196" s="180" t="s">
        <v>2329</v>
      </c>
      <c r="L196" s="39"/>
      <c r="M196" s="181"/>
      <c r="N196" s="40"/>
      <c r="O196" s="40"/>
      <c r="P196" s="40"/>
      <c r="Q196" s="40"/>
      <c r="R196" s="40"/>
      <c r="S196" s="40"/>
      <c r="T196" s="68"/>
      <c r="AT196" s="24" t="s">
        <v>184</v>
      </c>
      <c r="AU196" s="24" t="s">
        <v>90</v>
      </c>
    </row>
    <row r="197" spans="2:65" s="12" customFormat="1" ht="13.5">
      <c r="B197" s="172"/>
      <c r="D197" s="173" t="s">
        <v>180</v>
      </c>
      <c r="E197" s="174" t="s">
        <v>5</v>
      </c>
      <c r="F197" s="175" t="s">
        <v>87</v>
      </c>
      <c r="H197" s="176">
        <v>1</v>
      </c>
      <c r="L197" s="172"/>
      <c r="M197" s="177"/>
      <c r="N197" s="178"/>
      <c r="O197" s="178"/>
      <c r="P197" s="178"/>
      <c r="Q197" s="178"/>
      <c r="R197" s="178"/>
      <c r="S197" s="178"/>
      <c r="T197" s="179"/>
      <c r="AT197" s="174" t="s">
        <v>180</v>
      </c>
      <c r="AU197" s="174" t="s">
        <v>90</v>
      </c>
      <c r="AV197" s="12" t="s">
        <v>90</v>
      </c>
      <c r="AW197" s="12" t="s">
        <v>42</v>
      </c>
      <c r="AX197" s="12" t="s">
        <v>87</v>
      </c>
      <c r="AY197" s="174" t="s">
        <v>170</v>
      </c>
    </row>
    <row r="198" spans="2:65" s="1" customFormat="1" ht="16.5" customHeight="1">
      <c r="B198" s="160"/>
      <c r="C198" s="161" t="s">
        <v>528</v>
      </c>
      <c r="D198" s="161" t="s">
        <v>173</v>
      </c>
      <c r="E198" s="162" t="s">
        <v>2330</v>
      </c>
      <c r="F198" s="163" t="s">
        <v>2331</v>
      </c>
      <c r="G198" s="164" t="s">
        <v>487</v>
      </c>
      <c r="H198" s="165">
        <v>1</v>
      </c>
      <c r="I198" s="166">
        <v>374</v>
      </c>
      <c r="J198" s="166">
        <f>ROUND(I198*H198,2)</f>
        <v>374</v>
      </c>
      <c r="K198" s="163" t="s">
        <v>177</v>
      </c>
      <c r="L198" s="39"/>
      <c r="M198" s="167" t="s">
        <v>5</v>
      </c>
      <c r="N198" s="168" t="s">
        <v>50</v>
      </c>
      <c r="O198" s="169">
        <v>0.86299999999999999</v>
      </c>
      <c r="P198" s="169">
        <f>O198*H198</f>
        <v>0.86299999999999999</v>
      </c>
      <c r="Q198" s="169">
        <v>0.12303</v>
      </c>
      <c r="R198" s="169">
        <f>Q198*H198</f>
        <v>0.12303</v>
      </c>
      <c r="S198" s="169">
        <v>0</v>
      </c>
      <c r="T198" s="170">
        <f>S198*H198</f>
        <v>0</v>
      </c>
      <c r="AR198" s="24" t="s">
        <v>190</v>
      </c>
      <c r="AT198" s="24" t="s">
        <v>173</v>
      </c>
      <c r="AU198" s="24" t="s">
        <v>90</v>
      </c>
      <c r="AY198" s="24" t="s">
        <v>170</v>
      </c>
      <c r="BE198" s="171">
        <f>IF(N198="základní",J198,0)</f>
        <v>374</v>
      </c>
      <c r="BF198" s="171">
        <f>IF(N198="snížená",J198,0)</f>
        <v>0</v>
      </c>
      <c r="BG198" s="171">
        <f>IF(N198="zákl. přenesená",J198,0)</f>
        <v>0</v>
      </c>
      <c r="BH198" s="171">
        <f>IF(N198="sníž. přenesená",J198,0)</f>
        <v>0</v>
      </c>
      <c r="BI198" s="171">
        <f>IF(N198="nulová",J198,0)</f>
        <v>0</v>
      </c>
      <c r="BJ198" s="24" t="s">
        <v>87</v>
      </c>
      <c r="BK198" s="171">
        <f>ROUND(I198*H198,2)</f>
        <v>374</v>
      </c>
      <c r="BL198" s="24" t="s">
        <v>190</v>
      </c>
      <c r="BM198" s="24" t="s">
        <v>2332</v>
      </c>
    </row>
    <row r="199" spans="2:65" s="12" customFormat="1" ht="13.5">
      <c r="B199" s="172"/>
      <c r="D199" s="173" t="s">
        <v>180</v>
      </c>
      <c r="E199" s="174" t="s">
        <v>5</v>
      </c>
      <c r="F199" s="175" t="s">
        <v>87</v>
      </c>
      <c r="H199" s="176">
        <v>1</v>
      </c>
      <c r="L199" s="172"/>
      <c r="M199" s="177"/>
      <c r="N199" s="178"/>
      <c r="O199" s="178"/>
      <c r="P199" s="178"/>
      <c r="Q199" s="178"/>
      <c r="R199" s="178"/>
      <c r="S199" s="178"/>
      <c r="T199" s="179"/>
      <c r="AT199" s="174" t="s">
        <v>180</v>
      </c>
      <c r="AU199" s="174" t="s">
        <v>90</v>
      </c>
      <c r="AV199" s="12" t="s">
        <v>90</v>
      </c>
      <c r="AW199" s="12" t="s">
        <v>42</v>
      </c>
      <c r="AX199" s="12" t="s">
        <v>87</v>
      </c>
      <c r="AY199" s="174" t="s">
        <v>170</v>
      </c>
    </row>
    <row r="200" spans="2:65" s="1" customFormat="1" ht="25.5" customHeight="1">
      <c r="B200" s="160"/>
      <c r="C200" s="193" t="s">
        <v>532</v>
      </c>
      <c r="D200" s="193" t="s">
        <v>452</v>
      </c>
      <c r="E200" s="194" t="s">
        <v>2333</v>
      </c>
      <c r="F200" s="195" t="s">
        <v>2334</v>
      </c>
      <c r="G200" s="196" t="s">
        <v>487</v>
      </c>
      <c r="H200" s="197">
        <v>1</v>
      </c>
      <c r="I200" s="198">
        <v>1100</v>
      </c>
      <c r="J200" s="198">
        <f>ROUND(I200*H200,2)</f>
        <v>1100</v>
      </c>
      <c r="K200" s="195" t="s">
        <v>177</v>
      </c>
      <c r="L200" s="199"/>
      <c r="M200" s="200" t="s">
        <v>5</v>
      </c>
      <c r="N200" s="201" t="s">
        <v>50</v>
      </c>
      <c r="O200" s="169">
        <v>0</v>
      </c>
      <c r="P200" s="169">
        <f>O200*H200</f>
        <v>0</v>
      </c>
      <c r="Q200" s="169">
        <v>1.3299999999999999E-2</v>
      </c>
      <c r="R200" s="169">
        <f>Q200*H200</f>
        <v>1.3299999999999999E-2</v>
      </c>
      <c r="S200" s="169">
        <v>0</v>
      </c>
      <c r="T200" s="170">
        <f>S200*H200</f>
        <v>0</v>
      </c>
      <c r="AR200" s="24" t="s">
        <v>207</v>
      </c>
      <c r="AT200" s="24" t="s">
        <v>452</v>
      </c>
      <c r="AU200" s="24" t="s">
        <v>90</v>
      </c>
      <c r="AY200" s="24" t="s">
        <v>170</v>
      </c>
      <c r="BE200" s="171">
        <f>IF(N200="základní",J200,0)</f>
        <v>1100</v>
      </c>
      <c r="BF200" s="171">
        <f>IF(N200="snížená",J200,0)</f>
        <v>0</v>
      </c>
      <c r="BG200" s="171">
        <f>IF(N200="zákl. přenesená",J200,0)</f>
        <v>0</v>
      </c>
      <c r="BH200" s="171">
        <f>IF(N200="sníž. přenesená",J200,0)</f>
        <v>0</v>
      </c>
      <c r="BI200" s="171">
        <f>IF(N200="nulová",J200,0)</f>
        <v>0</v>
      </c>
      <c r="BJ200" s="24" t="s">
        <v>87</v>
      </c>
      <c r="BK200" s="171">
        <f>ROUND(I200*H200,2)</f>
        <v>1100</v>
      </c>
      <c r="BL200" s="24" t="s">
        <v>190</v>
      </c>
      <c r="BM200" s="24" t="s">
        <v>2335</v>
      </c>
    </row>
    <row r="201" spans="2:65" s="12" customFormat="1" ht="13.5">
      <c r="B201" s="172"/>
      <c r="D201" s="173" t="s">
        <v>180</v>
      </c>
      <c r="E201" s="174" t="s">
        <v>5</v>
      </c>
      <c r="F201" s="175" t="s">
        <v>87</v>
      </c>
      <c r="H201" s="176">
        <v>1</v>
      </c>
      <c r="L201" s="172"/>
      <c r="M201" s="177"/>
      <c r="N201" s="178"/>
      <c r="O201" s="178"/>
      <c r="P201" s="178"/>
      <c r="Q201" s="178"/>
      <c r="R201" s="178"/>
      <c r="S201" s="178"/>
      <c r="T201" s="179"/>
      <c r="AT201" s="174" t="s">
        <v>180</v>
      </c>
      <c r="AU201" s="174" t="s">
        <v>90</v>
      </c>
      <c r="AV201" s="12" t="s">
        <v>90</v>
      </c>
      <c r="AW201" s="12" t="s">
        <v>42</v>
      </c>
      <c r="AX201" s="12" t="s">
        <v>87</v>
      </c>
      <c r="AY201" s="174" t="s">
        <v>170</v>
      </c>
    </row>
    <row r="202" spans="2:65" s="1" customFormat="1" ht="16.5" customHeight="1">
      <c r="B202" s="160"/>
      <c r="C202" s="193" t="s">
        <v>536</v>
      </c>
      <c r="D202" s="193" t="s">
        <v>452</v>
      </c>
      <c r="E202" s="194" t="s">
        <v>2336</v>
      </c>
      <c r="F202" s="195" t="s">
        <v>2337</v>
      </c>
      <c r="G202" s="196" t="s">
        <v>487</v>
      </c>
      <c r="H202" s="197">
        <v>1</v>
      </c>
      <c r="I202" s="198">
        <v>213</v>
      </c>
      <c r="J202" s="198">
        <f>ROUND(I202*H202,2)</f>
        <v>213</v>
      </c>
      <c r="K202" s="195" t="s">
        <v>177</v>
      </c>
      <c r="L202" s="199"/>
      <c r="M202" s="200" t="s">
        <v>5</v>
      </c>
      <c r="N202" s="201" t="s">
        <v>50</v>
      </c>
      <c r="O202" s="169">
        <v>0</v>
      </c>
      <c r="P202" s="169">
        <f>O202*H202</f>
        <v>0</v>
      </c>
      <c r="Q202" s="169">
        <v>8.9999999999999998E-4</v>
      </c>
      <c r="R202" s="169">
        <f>Q202*H202</f>
        <v>8.9999999999999998E-4</v>
      </c>
      <c r="S202" s="169">
        <v>0</v>
      </c>
      <c r="T202" s="170">
        <f>S202*H202</f>
        <v>0</v>
      </c>
      <c r="AR202" s="24" t="s">
        <v>207</v>
      </c>
      <c r="AT202" s="24" t="s">
        <v>452</v>
      </c>
      <c r="AU202" s="24" t="s">
        <v>90</v>
      </c>
      <c r="AY202" s="24" t="s">
        <v>170</v>
      </c>
      <c r="BE202" s="171">
        <f>IF(N202="základní",J202,0)</f>
        <v>213</v>
      </c>
      <c r="BF202" s="171">
        <f>IF(N202="snížená",J202,0)</f>
        <v>0</v>
      </c>
      <c r="BG202" s="171">
        <f>IF(N202="zákl. přenesená",J202,0)</f>
        <v>0</v>
      </c>
      <c r="BH202" s="171">
        <f>IF(N202="sníž. přenesená",J202,0)</f>
        <v>0</v>
      </c>
      <c r="BI202" s="171">
        <f>IF(N202="nulová",J202,0)</f>
        <v>0</v>
      </c>
      <c r="BJ202" s="24" t="s">
        <v>87</v>
      </c>
      <c r="BK202" s="171">
        <f>ROUND(I202*H202,2)</f>
        <v>213</v>
      </c>
      <c r="BL202" s="24" t="s">
        <v>190</v>
      </c>
      <c r="BM202" s="24" t="s">
        <v>2338</v>
      </c>
    </row>
    <row r="203" spans="2:65" s="12" customFormat="1" ht="13.5">
      <c r="B203" s="172"/>
      <c r="D203" s="173" t="s">
        <v>180</v>
      </c>
      <c r="E203" s="174" t="s">
        <v>5</v>
      </c>
      <c r="F203" s="175" t="s">
        <v>87</v>
      </c>
      <c r="H203" s="176">
        <v>1</v>
      </c>
      <c r="L203" s="172"/>
      <c r="M203" s="177"/>
      <c r="N203" s="178"/>
      <c r="O203" s="178"/>
      <c r="P203" s="178"/>
      <c r="Q203" s="178"/>
      <c r="R203" s="178"/>
      <c r="S203" s="178"/>
      <c r="T203" s="179"/>
      <c r="AT203" s="174" t="s">
        <v>180</v>
      </c>
      <c r="AU203" s="174" t="s">
        <v>90</v>
      </c>
      <c r="AV203" s="12" t="s">
        <v>90</v>
      </c>
      <c r="AW203" s="12" t="s">
        <v>42</v>
      </c>
      <c r="AX203" s="12" t="s">
        <v>87</v>
      </c>
      <c r="AY203" s="174" t="s">
        <v>170</v>
      </c>
    </row>
    <row r="204" spans="2:65" s="1" customFormat="1" ht="25.5" customHeight="1">
      <c r="B204" s="160"/>
      <c r="C204" s="161" t="s">
        <v>540</v>
      </c>
      <c r="D204" s="161" t="s">
        <v>173</v>
      </c>
      <c r="E204" s="162" t="s">
        <v>2339</v>
      </c>
      <c r="F204" s="163" t="s">
        <v>2340</v>
      </c>
      <c r="G204" s="164" t="s">
        <v>487</v>
      </c>
      <c r="H204" s="165">
        <v>1</v>
      </c>
      <c r="I204" s="166">
        <v>234</v>
      </c>
      <c r="J204" s="166">
        <f>ROUND(I204*H204,2)</f>
        <v>234</v>
      </c>
      <c r="K204" s="163" t="s">
        <v>177</v>
      </c>
      <c r="L204" s="39"/>
      <c r="M204" s="167" t="s">
        <v>5</v>
      </c>
      <c r="N204" s="168" t="s">
        <v>50</v>
      </c>
      <c r="O204" s="169">
        <v>0.40300000000000002</v>
      </c>
      <c r="P204" s="169">
        <f>O204*H204</f>
        <v>0.40300000000000002</v>
      </c>
      <c r="Q204" s="169">
        <v>1.6000000000000001E-4</v>
      </c>
      <c r="R204" s="169">
        <f>Q204*H204</f>
        <v>1.6000000000000001E-4</v>
      </c>
      <c r="S204" s="169">
        <v>0</v>
      </c>
      <c r="T204" s="170">
        <f>S204*H204</f>
        <v>0</v>
      </c>
      <c r="AR204" s="24" t="s">
        <v>190</v>
      </c>
      <c r="AT204" s="24" t="s">
        <v>173</v>
      </c>
      <c r="AU204" s="24" t="s">
        <v>90</v>
      </c>
      <c r="AY204" s="24" t="s">
        <v>170</v>
      </c>
      <c r="BE204" s="171">
        <f>IF(N204="základní",J204,0)</f>
        <v>234</v>
      </c>
      <c r="BF204" s="171">
        <f>IF(N204="snížená",J204,0)</f>
        <v>0</v>
      </c>
      <c r="BG204" s="171">
        <f>IF(N204="zákl. přenesená",J204,0)</f>
        <v>0</v>
      </c>
      <c r="BH204" s="171">
        <f>IF(N204="sníž. přenesená",J204,0)</f>
        <v>0</v>
      </c>
      <c r="BI204" s="171">
        <f>IF(N204="nulová",J204,0)</f>
        <v>0</v>
      </c>
      <c r="BJ204" s="24" t="s">
        <v>87</v>
      </c>
      <c r="BK204" s="171">
        <f>ROUND(I204*H204,2)</f>
        <v>234</v>
      </c>
      <c r="BL204" s="24" t="s">
        <v>190</v>
      </c>
      <c r="BM204" s="24" t="s">
        <v>2341</v>
      </c>
    </row>
    <row r="205" spans="2:65" s="12" customFormat="1" ht="13.5">
      <c r="B205" s="172"/>
      <c r="D205" s="173" t="s">
        <v>180</v>
      </c>
      <c r="E205" s="174" t="s">
        <v>5</v>
      </c>
      <c r="F205" s="175" t="s">
        <v>87</v>
      </c>
      <c r="H205" s="176">
        <v>1</v>
      </c>
      <c r="L205" s="172"/>
      <c r="M205" s="177"/>
      <c r="N205" s="178"/>
      <c r="O205" s="178"/>
      <c r="P205" s="178"/>
      <c r="Q205" s="178"/>
      <c r="R205" s="178"/>
      <c r="S205" s="178"/>
      <c r="T205" s="179"/>
      <c r="AT205" s="174" t="s">
        <v>180</v>
      </c>
      <c r="AU205" s="174" t="s">
        <v>90</v>
      </c>
      <c r="AV205" s="12" t="s">
        <v>90</v>
      </c>
      <c r="AW205" s="12" t="s">
        <v>42</v>
      </c>
      <c r="AX205" s="12" t="s">
        <v>87</v>
      </c>
      <c r="AY205" s="174" t="s">
        <v>170</v>
      </c>
    </row>
    <row r="206" spans="2:65" s="1" customFormat="1" ht="16.5" customHeight="1">
      <c r="B206" s="160"/>
      <c r="C206" s="161" t="s">
        <v>544</v>
      </c>
      <c r="D206" s="161" t="s">
        <v>173</v>
      </c>
      <c r="E206" s="162" t="s">
        <v>2342</v>
      </c>
      <c r="F206" s="163" t="s">
        <v>2343</v>
      </c>
      <c r="G206" s="164" t="s">
        <v>282</v>
      </c>
      <c r="H206" s="165">
        <v>216.15</v>
      </c>
      <c r="I206" s="166">
        <v>41.6</v>
      </c>
      <c r="J206" s="166">
        <f>ROUND(I206*H206,2)</f>
        <v>8991.84</v>
      </c>
      <c r="K206" s="163" t="s">
        <v>177</v>
      </c>
      <c r="L206" s="39"/>
      <c r="M206" s="167" t="s">
        <v>5</v>
      </c>
      <c r="N206" s="168" t="s">
        <v>50</v>
      </c>
      <c r="O206" s="169">
        <v>5.3999999999999999E-2</v>
      </c>
      <c r="P206" s="169">
        <f>O206*H206</f>
        <v>11.6721</v>
      </c>
      <c r="Q206" s="169">
        <v>1.9000000000000001E-4</v>
      </c>
      <c r="R206" s="169">
        <f>Q206*H206</f>
        <v>4.1068500000000001E-2</v>
      </c>
      <c r="S206" s="169">
        <v>0</v>
      </c>
      <c r="T206" s="170">
        <f>S206*H206</f>
        <v>0</v>
      </c>
      <c r="AR206" s="24" t="s">
        <v>190</v>
      </c>
      <c r="AT206" s="24" t="s">
        <v>173</v>
      </c>
      <c r="AU206" s="24" t="s">
        <v>90</v>
      </c>
      <c r="AY206" s="24" t="s">
        <v>170</v>
      </c>
      <c r="BE206" s="171">
        <f>IF(N206="základní",J206,0)</f>
        <v>8991.84</v>
      </c>
      <c r="BF206" s="171">
        <f>IF(N206="snížená",J206,0)</f>
        <v>0</v>
      </c>
      <c r="BG206" s="171">
        <f>IF(N206="zákl. přenesená",J206,0)</f>
        <v>0</v>
      </c>
      <c r="BH206" s="171">
        <f>IF(N206="sníž. přenesená",J206,0)</f>
        <v>0</v>
      </c>
      <c r="BI206" s="171">
        <f>IF(N206="nulová",J206,0)</f>
        <v>0</v>
      </c>
      <c r="BJ206" s="24" t="s">
        <v>87</v>
      </c>
      <c r="BK206" s="171">
        <f>ROUND(I206*H206,2)</f>
        <v>8991.84</v>
      </c>
      <c r="BL206" s="24" t="s">
        <v>190</v>
      </c>
      <c r="BM206" s="24" t="s">
        <v>2344</v>
      </c>
    </row>
    <row r="207" spans="2:65" s="12" customFormat="1" ht="13.5">
      <c r="B207" s="172"/>
      <c r="D207" s="173" t="s">
        <v>180</v>
      </c>
      <c r="E207" s="174" t="s">
        <v>5</v>
      </c>
      <c r="F207" s="175" t="s">
        <v>2268</v>
      </c>
      <c r="H207" s="176">
        <v>216.15</v>
      </c>
      <c r="L207" s="172"/>
      <c r="M207" s="177"/>
      <c r="N207" s="178"/>
      <c r="O207" s="178"/>
      <c r="P207" s="178"/>
      <c r="Q207" s="178"/>
      <c r="R207" s="178"/>
      <c r="S207" s="178"/>
      <c r="T207" s="179"/>
      <c r="AT207" s="174" t="s">
        <v>180</v>
      </c>
      <c r="AU207" s="174" t="s">
        <v>90</v>
      </c>
      <c r="AV207" s="12" t="s">
        <v>90</v>
      </c>
      <c r="AW207" s="12" t="s">
        <v>42</v>
      </c>
      <c r="AX207" s="12" t="s">
        <v>87</v>
      </c>
      <c r="AY207" s="174" t="s">
        <v>170</v>
      </c>
    </row>
    <row r="208" spans="2:65" s="1" customFormat="1" ht="16.5" customHeight="1">
      <c r="B208" s="160"/>
      <c r="C208" s="161" t="s">
        <v>549</v>
      </c>
      <c r="D208" s="161" t="s">
        <v>173</v>
      </c>
      <c r="E208" s="162" t="s">
        <v>2345</v>
      </c>
      <c r="F208" s="163" t="s">
        <v>2346</v>
      </c>
      <c r="G208" s="164" t="s">
        <v>282</v>
      </c>
      <c r="H208" s="165">
        <v>216.15</v>
      </c>
      <c r="I208" s="166">
        <v>10.8</v>
      </c>
      <c r="J208" s="166">
        <f>ROUND(I208*H208,2)</f>
        <v>2334.42</v>
      </c>
      <c r="K208" s="163" t="s">
        <v>177</v>
      </c>
      <c r="L208" s="39"/>
      <c r="M208" s="167" t="s">
        <v>5</v>
      </c>
      <c r="N208" s="168" t="s">
        <v>50</v>
      </c>
      <c r="O208" s="169">
        <v>2.3E-2</v>
      </c>
      <c r="P208" s="169">
        <f>O208*H208</f>
        <v>4.9714499999999999</v>
      </c>
      <c r="Q208" s="169">
        <v>6.9999999999999994E-5</v>
      </c>
      <c r="R208" s="169">
        <f>Q208*H208</f>
        <v>1.51305E-2</v>
      </c>
      <c r="S208" s="169">
        <v>0</v>
      </c>
      <c r="T208" s="170">
        <f>S208*H208</f>
        <v>0</v>
      </c>
      <c r="AR208" s="24" t="s">
        <v>190</v>
      </c>
      <c r="AT208" s="24" t="s">
        <v>173</v>
      </c>
      <c r="AU208" s="24" t="s">
        <v>90</v>
      </c>
      <c r="AY208" s="24" t="s">
        <v>170</v>
      </c>
      <c r="BE208" s="171">
        <f>IF(N208="základní",J208,0)</f>
        <v>2334.42</v>
      </c>
      <c r="BF208" s="171">
        <f>IF(N208="snížená",J208,0)</f>
        <v>0</v>
      </c>
      <c r="BG208" s="171">
        <f>IF(N208="zákl. přenesená",J208,0)</f>
        <v>0</v>
      </c>
      <c r="BH208" s="171">
        <f>IF(N208="sníž. přenesená",J208,0)</f>
        <v>0</v>
      </c>
      <c r="BI208" s="171">
        <f>IF(N208="nulová",J208,0)</f>
        <v>0</v>
      </c>
      <c r="BJ208" s="24" t="s">
        <v>87</v>
      </c>
      <c r="BK208" s="171">
        <f>ROUND(I208*H208,2)</f>
        <v>2334.42</v>
      </c>
      <c r="BL208" s="24" t="s">
        <v>190</v>
      </c>
      <c r="BM208" s="24" t="s">
        <v>2347</v>
      </c>
    </row>
    <row r="209" spans="2:65" s="12" customFormat="1" ht="13.5">
      <c r="B209" s="172"/>
      <c r="D209" s="173" t="s">
        <v>180</v>
      </c>
      <c r="E209" s="174" t="s">
        <v>5</v>
      </c>
      <c r="F209" s="175" t="s">
        <v>2268</v>
      </c>
      <c r="H209" s="176">
        <v>216.15</v>
      </c>
      <c r="L209" s="172"/>
      <c r="M209" s="177"/>
      <c r="N209" s="178"/>
      <c r="O209" s="178"/>
      <c r="P209" s="178"/>
      <c r="Q209" s="178"/>
      <c r="R209" s="178"/>
      <c r="S209" s="178"/>
      <c r="T209" s="179"/>
      <c r="AT209" s="174" t="s">
        <v>180</v>
      </c>
      <c r="AU209" s="174" t="s">
        <v>90</v>
      </c>
      <c r="AV209" s="12" t="s">
        <v>90</v>
      </c>
      <c r="AW209" s="12" t="s">
        <v>42</v>
      </c>
      <c r="AX209" s="12" t="s">
        <v>87</v>
      </c>
      <c r="AY209" s="174" t="s">
        <v>170</v>
      </c>
    </row>
    <row r="210" spans="2:65" s="11" customFormat="1" ht="29.85" customHeight="1">
      <c r="B210" s="148"/>
      <c r="D210" s="149" t="s">
        <v>78</v>
      </c>
      <c r="E210" s="158" t="s">
        <v>211</v>
      </c>
      <c r="F210" s="158" t="s">
        <v>696</v>
      </c>
      <c r="J210" s="159">
        <f>BK210</f>
        <v>58295.41</v>
      </c>
      <c r="L210" s="148"/>
      <c r="M210" s="152"/>
      <c r="N210" s="153"/>
      <c r="O210" s="153"/>
      <c r="P210" s="154">
        <f>SUM(P211:P214)</f>
        <v>136.87060000000002</v>
      </c>
      <c r="Q210" s="153"/>
      <c r="R210" s="154">
        <f>SUM(R211:R214)</f>
        <v>0.21856300000000001</v>
      </c>
      <c r="S210" s="153"/>
      <c r="T210" s="155">
        <f>SUM(T211:T214)</f>
        <v>0</v>
      </c>
      <c r="AR210" s="149" t="s">
        <v>87</v>
      </c>
      <c r="AT210" s="156" t="s">
        <v>78</v>
      </c>
      <c r="AU210" s="156" t="s">
        <v>87</v>
      </c>
      <c r="AY210" s="149" t="s">
        <v>170</v>
      </c>
      <c r="BK210" s="157">
        <f>SUM(BK211:BK214)</f>
        <v>58295.41</v>
      </c>
    </row>
    <row r="211" spans="2:65" s="1" customFormat="1" ht="38.25" customHeight="1">
      <c r="B211" s="160"/>
      <c r="C211" s="161" t="s">
        <v>553</v>
      </c>
      <c r="D211" s="161" t="s">
        <v>173</v>
      </c>
      <c r="E211" s="162" t="s">
        <v>698</v>
      </c>
      <c r="F211" s="163" t="s">
        <v>699</v>
      </c>
      <c r="G211" s="164" t="s">
        <v>282</v>
      </c>
      <c r="H211" s="165">
        <v>358.3</v>
      </c>
      <c r="I211" s="166">
        <v>88.4</v>
      </c>
      <c r="J211" s="166">
        <f>ROUND(I211*H211,2)</f>
        <v>31673.72</v>
      </c>
      <c r="K211" s="163" t="s">
        <v>177</v>
      </c>
      <c r="L211" s="39"/>
      <c r="M211" s="167" t="s">
        <v>5</v>
      </c>
      <c r="N211" s="168" t="s">
        <v>50</v>
      </c>
      <c r="O211" s="169">
        <v>0.186</v>
      </c>
      <c r="P211" s="169">
        <f>O211*H211</f>
        <v>66.643799999999999</v>
      </c>
      <c r="Q211" s="169">
        <v>6.0999999999999997E-4</v>
      </c>
      <c r="R211" s="169">
        <f>Q211*H211</f>
        <v>0.21856300000000001</v>
      </c>
      <c r="S211" s="169">
        <v>0</v>
      </c>
      <c r="T211" s="170">
        <f>S211*H211</f>
        <v>0</v>
      </c>
      <c r="AR211" s="24" t="s">
        <v>190</v>
      </c>
      <c r="AT211" s="24" t="s">
        <v>173</v>
      </c>
      <c r="AU211" s="24" t="s">
        <v>90</v>
      </c>
      <c r="AY211" s="24" t="s">
        <v>170</v>
      </c>
      <c r="BE211" s="171">
        <f>IF(N211="základní",J211,0)</f>
        <v>31673.72</v>
      </c>
      <c r="BF211" s="171">
        <f>IF(N211="snížená",J211,0)</f>
        <v>0</v>
      </c>
      <c r="BG211" s="171">
        <f>IF(N211="zákl. přenesená",J211,0)</f>
        <v>0</v>
      </c>
      <c r="BH211" s="171">
        <f>IF(N211="sníž. přenesená",J211,0)</f>
        <v>0</v>
      </c>
      <c r="BI211" s="171">
        <f>IF(N211="nulová",J211,0)</f>
        <v>0</v>
      </c>
      <c r="BJ211" s="24" t="s">
        <v>87</v>
      </c>
      <c r="BK211" s="171">
        <f>ROUND(I211*H211,2)</f>
        <v>31673.72</v>
      </c>
      <c r="BL211" s="24" t="s">
        <v>190</v>
      </c>
      <c r="BM211" s="24" t="s">
        <v>2348</v>
      </c>
    </row>
    <row r="212" spans="2:65" s="12" customFormat="1" ht="13.5">
      <c r="B212" s="172"/>
      <c r="D212" s="173" t="s">
        <v>180</v>
      </c>
      <c r="E212" s="174" t="s">
        <v>5</v>
      </c>
      <c r="F212" s="175" t="s">
        <v>2349</v>
      </c>
      <c r="H212" s="176">
        <v>358.3</v>
      </c>
      <c r="L212" s="172"/>
      <c r="M212" s="177"/>
      <c r="N212" s="178"/>
      <c r="O212" s="178"/>
      <c r="P212" s="178"/>
      <c r="Q212" s="178"/>
      <c r="R212" s="178"/>
      <c r="S212" s="178"/>
      <c r="T212" s="179"/>
      <c r="AT212" s="174" t="s">
        <v>180</v>
      </c>
      <c r="AU212" s="174" t="s">
        <v>90</v>
      </c>
      <c r="AV212" s="12" t="s">
        <v>90</v>
      </c>
      <c r="AW212" s="12" t="s">
        <v>42</v>
      </c>
      <c r="AX212" s="12" t="s">
        <v>87</v>
      </c>
      <c r="AY212" s="174" t="s">
        <v>170</v>
      </c>
    </row>
    <row r="213" spans="2:65" s="1" customFormat="1" ht="25.5" customHeight="1">
      <c r="B213" s="160"/>
      <c r="C213" s="161" t="s">
        <v>558</v>
      </c>
      <c r="D213" s="161" t="s">
        <v>173</v>
      </c>
      <c r="E213" s="162" t="s">
        <v>703</v>
      </c>
      <c r="F213" s="163" t="s">
        <v>704</v>
      </c>
      <c r="G213" s="164" t="s">
        <v>282</v>
      </c>
      <c r="H213" s="165">
        <v>358.3</v>
      </c>
      <c r="I213" s="166">
        <v>74.3</v>
      </c>
      <c r="J213" s="166">
        <f>ROUND(I213*H213,2)</f>
        <v>26621.69</v>
      </c>
      <c r="K213" s="163" t="s">
        <v>177</v>
      </c>
      <c r="L213" s="39"/>
      <c r="M213" s="167" t="s">
        <v>5</v>
      </c>
      <c r="N213" s="168" t="s">
        <v>50</v>
      </c>
      <c r="O213" s="169">
        <v>0.19600000000000001</v>
      </c>
      <c r="P213" s="169">
        <f>O213*H213</f>
        <v>70.226800000000011</v>
      </c>
      <c r="Q213" s="169">
        <v>0</v>
      </c>
      <c r="R213" s="169">
        <f>Q213*H213</f>
        <v>0</v>
      </c>
      <c r="S213" s="169">
        <v>0</v>
      </c>
      <c r="T213" s="170">
        <f>S213*H213</f>
        <v>0</v>
      </c>
      <c r="AR213" s="24" t="s">
        <v>190</v>
      </c>
      <c r="AT213" s="24" t="s">
        <v>173</v>
      </c>
      <c r="AU213" s="24" t="s">
        <v>90</v>
      </c>
      <c r="AY213" s="24" t="s">
        <v>170</v>
      </c>
      <c r="BE213" s="171">
        <f>IF(N213="základní",J213,0)</f>
        <v>26621.69</v>
      </c>
      <c r="BF213" s="171">
        <f>IF(N213="snížená",J213,0)</f>
        <v>0</v>
      </c>
      <c r="BG213" s="171">
        <f>IF(N213="zákl. přenesená",J213,0)</f>
        <v>0</v>
      </c>
      <c r="BH213" s="171">
        <f>IF(N213="sníž. přenesená",J213,0)</f>
        <v>0</v>
      </c>
      <c r="BI213" s="171">
        <f>IF(N213="nulová",J213,0)</f>
        <v>0</v>
      </c>
      <c r="BJ213" s="24" t="s">
        <v>87</v>
      </c>
      <c r="BK213" s="171">
        <f>ROUND(I213*H213,2)</f>
        <v>26621.69</v>
      </c>
      <c r="BL213" s="24" t="s">
        <v>190</v>
      </c>
      <c r="BM213" s="24" t="s">
        <v>2350</v>
      </c>
    </row>
    <row r="214" spans="2:65" s="12" customFormat="1" ht="13.5">
      <c r="B214" s="172"/>
      <c r="D214" s="173" t="s">
        <v>180</v>
      </c>
      <c r="E214" s="174" t="s">
        <v>5</v>
      </c>
      <c r="F214" s="175" t="s">
        <v>2349</v>
      </c>
      <c r="H214" s="176">
        <v>358.3</v>
      </c>
      <c r="L214" s="172"/>
      <c r="M214" s="177"/>
      <c r="N214" s="178"/>
      <c r="O214" s="178"/>
      <c r="P214" s="178"/>
      <c r="Q214" s="178"/>
      <c r="R214" s="178"/>
      <c r="S214" s="178"/>
      <c r="T214" s="179"/>
      <c r="AT214" s="174" t="s">
        <v>180</v>
      </c>
      <c r="AU214" s="174" t="s">
        <v>90</v>
      </c>
      <c r="AV214" s="12" t="s">
        <v>90</v>
      </c>
      <c r="AW214" s="12" t="s">
        <v>42</v>
      </c>
      <c r="AX214" s="12" t="s">
        <v>87</v>
      </c>
      <c r="AY214" s="174" t="s">
        <v>170</v>
      </c>
    </row>
    <row r="215" spans="2:65" s="11" customFormat="1" ht="29.85" customHeight="1">
      <c r="B215" s="148"/>
      <c r="D215" s="149" t="s">
        <v>78</v>
      </c>
      <c r="E215" s="158" t="s">
        <v>711</v>
      </c>
      <c r="F215" s="158" t="s">
        <v>712</v>
      </c>
      <c r="J215" s="159">
        <f>BK215</f>
        <v>23423.439999999999</v>
      </c>
      <c r="L215" s="148"/>
      <c r="M215" s="152"/>
      <c r="N215" s="153"/>
      <c r="O215" s="153"/>
      <c r="P215" s="154">
        <f>SUM(P216:P220)</f>
        <v>3.9007519999999998</v>
      </c>
      <c r="Q215" s="153"/>
      <c r="R215" s="154">
        <f>SUM(R216:R220)</f>
        <v>0</v>
      </c>
      <c r="S215" s="153"/>
      <c r="T215" s="155">
        <f>SUM(T216:T220)</f>
        <v>0</v>
      </c>
      <c r="AR215" s="149" t="s">
        <v>87</v>
      </c>
      <c r="AT215" s="156" t="s">
        <v>78</v>
      </c>
      <c r="AU215" s="156" t="s">
        <v>87</v>
      </c>
      <c r="AY215" s="149" t="s">
        <v>170</v>
      </c>
      <c r="BK215" s="157">
        <f>SUM(BK216:BK220)</f>
        <v>23423.439999999999</v>
      </c>
    </row>
    <row r="216" spans="2:65" s="1" customFormat="1" ht="25.5" customHeight="1">
      <c r="B216" s="160"/>
      <c r="C216" s="161" t="s">
        <v>568</v>
      </c>
      <c r="D216" s="161" t="s">
        <v>173</v>
      </c>
      <c r="E216" s="162" t="s">
        <v>714</v>
      </c>
      <c r="F216" s="163" t="s">
        <v>715</v>
      </c>
      <c r="G216" s="164" t="s">
        <v>422</v>
      </c>
      <c r="H216" s="165">
        <v>57.363999999999997</v>
      </c>
      <c r="I216" s="166">
        <v>39.799999999999997</v>
      </c>
      <c r="J216" s="166">
        <f>ROUND(I216*H216,2)</f>
        <v>2283.09</v>
      </c>
      <c r="K216" s="163" t="s">
        <v>177</v>
      </c>
      <c r="L216" s="39"/>
      <c r="M216" s="167" t="s">
        <v>5</v>
      </c>
      <c r="N216" s="168" t="s">
        <v>50</v>
      </c>
      <c r="O216" s="169">
        <v>0.03</v>
      </c>
      <c r="P216" s="169">
        <f>O216*H216</f>
        <v>1.7209199999999998</v>
      </c>
      <c r="Q216" s="169">
        <v>0</v>
      </c>
      <c r="R216" s="169">
        <f>Q216*H216</f>
        <v>0</v>
      </c>
      <c r="S216" s="169">
        <v>0</v>
      </c>
      <c r="T216" s="170">
        <f>S216*H216</f>
        <v>0</v>
      </c>
      <c r="AR216" s="24" t="s">
        <v>190</v>
      </c>
      <c r="AT216" s="24" t="s">
        <v>173</v>
      </c>
      <c r="AU216" s="24" t="s">
        <v>90</v>
      </c>
      <c r="AY216" s="24" t="s">
        <v>170</v>
      </c>
      <c r="BE216" s="171">
        <f>IF(N216="základní",J216,0)</f>
        <v>2283.09</v>
      </c>
      <c r="BF216" s="171">
        <f>IF(N216="snížená",J216,0)</f>
        <v>0</v>
      </c>
      <c r="BG216" s="171">
        <f>IF(N216="zákl. přenesená",J216,0)</f>
        <v>0</v>
      </c>
      <c r="BH216" s="171">
        <f>IF(N216="sníž. přenesená",J216,0)</f>
        <v>0</v>
      </c>
      <c r="BI216" s="171">
        <f>IF(N216="nulová",J216,0)</f>
        <v>0</v>
      </c>
      <c r="BJ216" s="24" t="s">
        <v>87</v>
      </c>
      <c r="BK216" s="171">
        <f>ROUND(I216*H216,2)</f>
        <v>2283.09</v>
      </c>
      <c r="BL216" s="24" t="s">
        <v>190</v>
      </c>
      <c r="BM216" s="24" t="s">
        <v>2351</v>
      </c>
    </row>
    <row r="217" spans="2:65" s="1" customFormat="1" ht="25.5" customHeight="1">
      <c r="B217" s="160"/>
      <c r="C217" s="161" t="s">
        <v>574</v>
      </c>
      <c r="D217" s="161" t="s">
        <v>173</v>
      </c>
      <c r="E217" s="162" t="s">
        <v>718</v>
      </c>
      <c r="F217" s="163" t="s">
        <v>719</v>
      </c>
      <c r="G217" s="164" t="s">
        <v>422</v>
      </c>
      <c r="H217" s="165">
        <v>1089.9159999999999</v>
      </c>
      <c r="I217" s="166">
        <v>8.8699999999999992</v>
      </c>
      <c r="J217" s="166">
        <f>ROUND(I217*H217,2)</f>
        <v>9667.5499999999993</v>
      </c>
      <c r="K217" s="163" t="s">
        <v>177</v>
      </c>
      <c r="L217" s="39"/>
      <c r="M217" s="167" t="s">
        <v>5</v>
      </c>
      <c r="N217" s="168" t="s">
        <v>50</v>
      </c>
      <c r="O217" s="169">
        <v>2E-3</v>
      </c>
      <c r="P217" s="169">
        <f>O217*H217</f>
        <v>2.1798319999999998</v>
      </c>
      <c r="Q217" s="169">
        <v>0</v>
      </c>
      <c r="R217" s="169">
        <f>Q217*H217</f>
        <v>0</v>
      </c>
      <c r="S217" s="169">
        <v>0</v>
      </c>
      <c r="T217" s="170">
        <f>S217*H217</f>
        <v>0</v>
      </c>
      <c r="AR217" s="24" t="s">
        <v>190</v>
      </c>
      <c r="AT217" s="24" t="s">
        <v>173</v>
      </c>
      <c r="AU217" s="24" t="s">
        <v>90</v>
      </c>
      <c r="AY217" s="24" t="s">
        <v>170</v>
      </c>
      <c r="BE217" s="171">
        <f>IF(N217="základní",J217,0)</f>
        <v>9667.5499999999993</v>
      </c>
      <c r="BF217" s="171">
        <f>IF(N217="snížená",J217,0)</f>
        <v>0</v>
      </c>
      <c r="BG217" s="171">
        <f>IF(N217="zákl. přenesená",J217,0)</f>
        <v>0</v>
      </c>
      <c r="BH217" s="171">
        <f>IF(N217="sníž. přenesená",J217,0)</f>
        <v>0</v>
      </c>
      <c r="BI217" s="171">
        <f>IF(N217="nulová",J217,0)</f>
        <v>0</v>
      </c>
      <c r="BJ217" s="24" t="s">
        <v>87</v>
      </c>
      <c r="BK217" s="171">
        <f>ROUND(I217*H217,2)</f>
        <v>9667.5499999999993</v>
      </c>
      <c r="BL217" s="24" t="s">
        <v>190</v>
      </c>
      <c r="BM217" s="24" t="s">
        <v>2352</v>
      </c>
    </row>
    <row r="218" spans="2:65" s="12" customFormat="1" ht="13.5">
      <c r="B218" s="172"/>
      <c r="D218" s="173" t="s">
        <v>180</v>
      </c>
      <c r="F218" s="175" t="s">
        <v>2353</v>
      </c>
      <c r="H218" s="176">
        <v>1089.9159999999999</v>
      </c>
      <c r="L218" s="172"/>
      <c r="M218" s="177"/>
      <c r="N218" s="178"/>
      <c r="O218" s="178"/>
      <c r="P218" s="178"/>
      <c r="Q218" s="178"/>
      <c r="R218" s="178"/>
      <c r="S218" s="178"/>
      <c r="T218" s="179"/>
      <c r="AT218" s="174" t="s">
        <v>180</v>
      </c>
      <c r="AU218" s="174" t="s">
        <v>90</v>
      </c>
      <c r="AV218" s="12" t="s">
        <v>90</v>
      </c>
      <c r="AW218" s="12" t="s">
        <v>6</v>
      </c>
      <c r="AX218" s="12" t="s">
        <v>87</v>
      </c>
      <c r="AY218" s="174" t="s">
        <v>170</v>
      </c>
    </row>
    <row r="219" spans="2:65" s="1" customFormat="1" ht="25.5" customHeight="1">
      <c r="B219" s="160"/>
      <c r="C219" s="161" t="s">
        <v>581</v>
      </c>
      <c r="D219" s="161" t="s">
        <v>173</v>
      </c>
      <c r="E219" s="162" t="s">
        <v>723</v>
      </c>
      <c r="F219" s="163" t="s">
        <v>724</v>
      </c>
      <c r="G219" s="164" t="s">
        <v>422</v>
      </c>
      <c r="H219" s="165">
        <v>57.363999999999997</v>
      </c>
      <c r="I219" s="166">
        <v>200</v>
      </c>
      <c r="J219" s="166">
        <f>ROUND(I219*H219,2)</f>
        <v>11472.8</v>
      </c>
      <c r="K219" s="163" t="s">
        <v>177</v>
      </c>
      <c r="L219" s="39"/>
      <c r="M219" s="167" t="s">
        <v>5</v>
      </c>
      <c r="N219" s="168" t="s">
        <v>50</v>
      </c>
      <c r="O219" s="169">
        <v>0</v>
      </c>
      <c r="P219" s="169">
        <f>O219*H219</f>
        <v>0</v>
      </c>
      <c r="Q219" s="169">
        <v>0</v>
      </c>
      <c r="R219" s="169">
        <f>Q219*H219</f>
        <v>0</v>
      </c>
      <c r="S219" s="169">
        <v>0</v>
      </c>
      <c r="T219" s="170">
        <f>S219*H219</f>
        <v>0</v>
      </c>
      <c r="AR219" s="24" t="s">
        <v>190</v>
      </c>
      <c r="AT219" s="24" t="s">
        <v>173</v>
      </c>
      <c r="AU219" s="24" t="s">
        <v>90</v>
      </c>
      <c r="AY219" s="24" t="s">
        <v>170</v>
      </c>
      <c r="BE219" s="171">
        <f>IF(N219="základní",J219,0)</f>
        <v>11472.8</v>
      </c>
      <c r="BF219" s="171">
        <f>IF(N219="snížená",J219,0)</f>
        <v>0</v>
      </c>
      <c r="BG219" s="171">
        <f>IF(N219="zákl. přenesená",J219,0)</f>
        <v>0</v>
      </c>
      <c r="BH219" s="171">
        <f>IF(N219="sníž. přenesená",J219,0)</f>
        <v>0</v>
      </c>
      <c r="BI219" s="171">
        <f>IF(N219="nulová",J219,0)</f>
        <v>0</v>
      </c>
      <c r="BJ219" s="24" t="s">
        <v>87</v>
      </c>
      <c r="BK219" s="171">
        <f>ROUND(I219*H219,2)</f>
        <v>11472.8</v>
      </c>
      <c r="BL219" s="24" t="s">
        <v>190</v>
      </c>
      <c r="BM219" s="24" t="s">
        <v>2354</v>
      </c>
    </row>
    <row r="220" spans="2:65" s="12" customFormat="1" ht="13.5">
      <c r="B220" s="172"/>
      <c r="D220" s="173" t="s">
        <v>180</v>
      </c>
      <c r="E220" s="174" t="s">
        <v>5</v>
      </c>
      <c r="F220" s="175" t="s">
        <v>2355</v>
      </c>
      <c r="H220" s="176">
        <v>57.363999999999997</v>
      </c>
      <c r="L220" s="172"/>
      <c r="M220" s="177"/>
      <c r="N220" s="178"/>
      <c r="O220" s="178"/>
      <c r="P220" s="178"/>
      <c r="Q220" s="178"/>
      <c r="R220" s="178"/>
      <c r="S220" s="178"/>
      <c r="T220" s="179"/>
      <c r="AT220" s="174" t="s">
        <v>180</v>
      </c>
      <c r="AU220" s="174" t="s">
        <v>90</v>
      </c>
      <c r="AV220" s="12" t="s">
        <v>90</v>
      </c>
      <c r="AW220" s="12" t="s">
        <v>42</v>
      </c>
      <c r="AX220" s="12" t="s">
        <v>87</v>
      </c>
      <c r="AY220" s="174" t="s">
        <v>170</v>
      </c>
    </row>
    <row r="221" spans="2:65" s="11" customFormat="1" ht="29.85" customHeight="1">
      <c r="B221" s="148"/>
      <c r="D221" s="149" t="s">
        <v>78</v>
      </c>
      <c r="E221" s="158" t="s">
        <v>727</v>
      </c>
      <c r="F221" s="158" t="s">
        <v>728</v>
      </c>
      <c r="J221" s="159">
        <f>BK221</f>
        <v>2298.4</v>
      </c>
      <c r="L221" s="148"/>
      <c r="M221" s="152"/>
      <c r="N221" s="153"/>
      <c r="O221" s="153"/>
      <c r="P221" s="154">
        <f>P222</f>
        <v>4.0019200000000001</v>
      </c>
      <c r="Q221" s="153"/>
      <c r="R221" s="154">
        <f>R222</f>
        <v>0</v>
      </c>
      <c r="S221" s="153"/>
      <c r="T221" s="155">
        <f>T222</f>
        <v>0</v>
      </c>
      <c r="AR221" s="149" t="s">
        <v>87</v>
      </c>
      <c r="AT221" s="156" t="s">
        <v>78</v>
      </c>
      <c r="AU221" s="156" t="s">
        <v>87</v>
      </c>
      <c r="AY221" s="149" t="s">
        <v>170</v>
      </c>
      <c r="BK221" s="157">
        <f>BK222</f>
        <v>2298.4</v>
      </c>
    </row>
    <row r="222" spans="2:65" s="1" customFormat="1" ht="38.25" customHeight="1">
      <c r="B222" s="160"/>
      <c r="C222" s="161" t="s">
        <v>587</v>
      </c>
      <c r="D222" s="161" t="s">
        <v>173</v>
      </c>
      <c r="E222" s="162" t="s">
        <v>730</v>
      </c>
      <c r="F222" s="163" t="s">
        <v>731</v>
      </c>
      <c r="G222" s="164" t="s">
        <v>422</v>
      </c>
      <c r="H222" s="165">
        <v>2.7040000000000002</v>
      </c>
      <c r="I222" s="166">
        <v>850</v>
      </c>
      <c r="J222" s="166">
        <f>ROUND(I222*H222,2)</f>
        <v>2298.4</v>
      </c>
      <c r="K222" s="163" t="s">
        <v>177</v>
      </c>
      <c r="L222" s="39"/>
      <c r="M222" s="167" t="s">
        <v>5</v>
      </c>
      <c r="N222" s="168" t="s">
        <v>50</v>
      </c>
      <c r="O222" s="169">
        <v>1.48</v>
      </c>
      <c r="P222" s="169">
        <f>O222*H222</f>
        <v>4.0019200000000001</v>
      </c>
      <c r="Q222" s="169">
        <v>0</v>
      </c>
      <c r="R222" s="169">
        <f>Q222*H222</f>
        <v>0</v>
      </c>
      <c r="S222" s="169">
        <v>0</v>
      </c>
      <c r="T222" s="170">
        <f>S222*H222</f>
        <v>0</v>
      </c>
      <c r="AR222" s="24" t="s">
        <v>190</v>
      </c>
      <c r="AT222" s="24" t="s">
        <v>173</v>
      </c>
      <c r="AU222" s="24" t="s">
        <v>90</v>
      </c>
      <c r="AY222" s="24" t="s">
        <v>170</v>
      </c>
      <c r="BE222" s="171">
        <f>IF(N222="základní",J222,0)</f>
        <v>2298.4</v>
      </c>
      <c r="BF222" s="171">
        <f>IF(N222="snížená",J222,0)</f>
        <v>0</v>
      </c>
      <c r="BG222" s="171">
        <f>IF(N222="zákl. přenesená",J222,0)</f>
        <v>0</v>
      </c>
      <c r="BH222" s="171">
        <f>IF(N222="sníž. přenesená",J222,0)</f>
        <v>0</v>
      </c>
      <c r="BI222" s="171">
        <f>IF(N222="nulová",J222,0)</f>
        <v>0</v>
      </c>
      <c r="BJ222" s="24" t="s">
        <v>87</v>
      </c>
      <c r="BK222" s="171">
        <f>ROUND(I222*H222,2)</f>
        <v>2298.4</v>
      </c>
      <c r="BL222" s="24" t="s">
        <v>190</v>
      </c>
      <c r="BM222" s="24" t="s">
        <v>2356</v>
      </c>
    </row>
    <row r="223" spans="2:65" s="11" customFormat="1" ht="37.35" customHeight="1">
      <c r="B223" s="148"/>
      <c r="D223" s="149" t="s">
        <v>78</v>
      </c>
      <c r="E223" s="150" t="s">
        <v>1308</v>
      </c>
      <c r="F223" s="150" t="s">
        <v>1309</v>
      </c>
      <c r="J223" s="151">
        <f>BK223</f>
        <v>5379.8</v>
      </c>
      <c r="L223" s="148"/>
      <c r="M223" s="152"/>
      <c r="N223" s="153"/>
      <c r="O223" s="153"/>
      <c r="P223" s="154">
        <f>P224</f>
        <v>1.528635</v>
      </c>
      <c r="Q223" s="153"/>
      <c r="R223" s="154">
        <f>R224</f>
        <v>5.2931999999999996E-3</v>
      </c>
      <c r="S223" s="153"/>
      <c r="T223" s="155">
        <f>T224</f>
        <v>0</v>
      </c>
      <c r="AR223" s="149" t="s">
        <v>90</v>
      </c>
      <c r="AT223" s="156" t="s">
        <v>78</v>
      </c>
      <c r="AU223" s="156" t="s">
        <v>79</v>
      </c>
      <c r="AY223" s="149" t="s">
        <v>170</v>
      </c>
      <c r="BK223" s="157">
        <f>BK224</f>
        <v>5379.8</v>
      </c>
    </row>
    <row r="224" spans="2:65" s="11" customFormat="1" ht="19.899999999999999" customHeight="1">
      <c r="B224" s="148"/>
      <c r="D224" s="149" t="s">
        <v>78</v>
      </c>
      <c r="E224" s="158" t="s">
        <v>1441</v>
      </c>
      <c r="F224" s="158" t="s">
        <v>1442</v>
      </c>
      <c r="J224" s="159">
        <f>BK224</f>
        <v>5379.8</v>
      </c>
      <c r="L224" s="148"/>
      <c r="M224" s="152"/>
      <c r="N224" s="153"/>
      <c r="O224" s="153"/>
      <c r="P224" s="154">
        <f>SUM(P225:P237)</f>
        <v>1.528635</v>
      </c>
      <c r="Q224" s="153"/>
      <c r="R224" s="154">
        <f>SUM(R225:R237)</f>
        <v>5.2931999999999996E-3</v>
      </c>
      <c r="S224" s="153"/>
      <c r="T224" s="155">
        <f>SUM(T225:T237)</f>
        <v>0</v>
      </c>
      <c r="AR224" s="149" t="s">
        <v>90</v>
      </c>
      <c r="AT224" s="156" t="s">
        <v>78</v>
      </c>
      <c r="AU224" s="156" t="s">
        <v>87</v>
      </c>
      <c r="AY224" s="149" t="s">
        <v>170</v>
      </c>
      <c r="BK224" s="157">
        <f>SUM(BK225:BK237)</f>
        <v>5379.8</v>
      </c>
    </row>
    <row r="225" spans="2:65" s="1" customFormat="1" ht="25.5" customHeight="1">
      <c r="B225" s="160"/>
      <c r="C225" s="161" t="s">
        <v>592</v>
      </c>
      <c r="D225" s="161" t="s">
        <v>173</v>
      </c>
      <c r="E225" s="162" t="s">
        <v>2357</v>
      </c>
      <c r="F225" s="163" t="s">
        <v>2358</v>
      </c>
      <c r="G225" s="164" t="s">
        <v>487</v>
      </c>
      <c r="H225" s="165">
        <v>4</v>
      </c>
      <c r="I225" s="166">
        <v>108</v>
      </c>
      <c r="J225" s="166">
        <f>ROUND(I225*H225,2)</f>
        <v>432</v>
      </c>
      <c r="K225" s="163" t="s">
        <v>177</v>
      </c>
      <c r="L225" s="39"/>
      <c r="M225" s="167" t="s">
        <v>5</v>
      </c>
      <c r="N225" s="168" t="s">
        <v>50</v>
      </c>
      <c r="O225" s="169">
        <v>0.26900000000000002</v>
      </c>
      <c r="P225" s="169">
        <f>O225*H225</f>
        <v>1.0760000000000001</v>
      </c>
      <c r="Q225" s="169">
        <v>2.0000000000000002E-5</v>
      </c>
      <c r="R225" s="169">
        <f>Q225*H225</f>
        <v>8.0000000000000007E-5</v>
      </c>
      <c r="S225" s="169">
        <v>0</v>
      </c>
      <c r="T225" s="170">
        <f>S225*H225</f>
        <v>0</v>
      </c>
      <c r="AR225" s="24" t="s">
        <v>230</v>
      </c>
      <c r="AT225" s="24" t="s">
        <v>173</v>
      </c>
      <c r="AU225" s="24" t="s">
        <v>90</v>
      </c>
      <c r="AY225" s="24" t="s">
        <v>170</v>
      </c>
      <c r="BE225" s="171">
        <f>IF(N225="základní",J225,0)</f>
        <v>432</v>
      </c>
      <c r="BF225" s="171">
        <f>IF(N225="snížená",J225,0)</f>
        <v>0</v>
      </c>
      <c r="BG225" s="171">
        <f>IF(N225="zákl. přenesená",J225,0)</f>
        <v>0</v>
      </c>
      <c r="BH225" s="171">
        <f>IF(N225="sníž. přenesená",J225,0)</f>
        <v>0</v>
      </c>
      <c r="BI225" s="171">
        <f>IF(N225="nulová",J225,0)</f>
        <v>0</v>
      </c>
      <c r="BJ225" s="24" t="s">
        <v>87</v>
      </c>
      <c r="BK225" s="171">
        <f>ROUND(I225*H225,2)</f>
        <v>432</v>
      </c>
      <c r="BL225" s="24" t="s">
        <v>230</v>
      </c>
      <c r="BM225" s="24" t="s">
        <v>2359</v>
      </c>
    </row>
    <row r="226" spans="2:65" s="12" customFormat="1" ht="13.5">
      <c r="B226" s="172"/>
      <c r="D226" s="173" t="s">
        <v>180</v>
      </c>
      <c r="E226" s="174" t="s">
        <v>5</v>
      </c>
      <c r="F226" s="175" t="s">
        <v>2360</v>
      </c>
      <c r="H226" s="176">
        <v>4</v>
      </c>
      <c r="L226" s="172"/>
      <c r="M226" s="177"/>
      <c r="N226" s="178"/>
      <c r="O226" s="178"/>
      <c r="P226" s="178"/>
      <c r="Q226" s="178"/>
      <c r="R226" s="178"/>
      <c r="S226" s="178"/>
      <c r="T226" s="179"/>
      <c r="AT226" s="174" t="s">
        <v>180</v>
      </c>
      <c r="AU226" s="174" t="s">
        <v>90</v>
      </c>
      <c r="AV226" s="12" t="s">
        <v>90</v>
      </c>
      <c r="AW226" s="12" t="s">
        <v>42</v>
      </c>
      <c r="AX226" s="12" t="s">
        <v>87</v>
      </c>
      <c r="AY226" s="174" t="s">
        <v>170</v>
      </c>
    </row>
    <row r="227" spans="2:65" s="1" customFormat="1" ht="16.5" customHeight="1">
      <c r="B227" s="160"/>
      <c r="C227" s="193" t="s">
        <v>597</v>
      </c>
      <c r="D227" s="193" t="s">
        <v>452</v>
      </c>
      <c r="E227" s="194" t="s">
        <v>2361</v>
      </c>
      <c r="F227" s="195" t="s">
        <v>2362</v>
      </c>
      <c r="G227" s="196" t="s">
        <v>487</v>
      </c>
      <c r="H227" s="197">
        <v>2.02</v>
      </c>
      <c r="I227" s="198">
        <v>140</v>
      </c>
      <c r="J227" s="198">
        <f>ROUND(I227*H227,2)</f>
        <v>282.8</v>
      </c>
      <c r="K227" s="195" t="s">
        <v>177</v>
      </c>
      <c r="L227" s="199"/>
      <c r="M227" s="200" t="s">
        <v>5</v>
      </c>
      <c r="N227" s="201" t="s">
        <v>50</v>
      </c>
      <c r="O227" s="169">
        <v>0</v>
      </c>
      <c r="P227" s="169">
        <f>O227*H227</f>
        <v>0</v>
      </c>
      <c r="Q227" s="169">
        <v>1.6000000000000001E-4</v>
      </c>
      <c r="R227" s="169">
        <f>Q227*H227</f>
        <v>3.2320000000000005E-4</v>
      </c>
      <c r="S227" s="169">
        <v>0</v>
      </c>
      <c r="T227" s="170">
        <f>S227*H227</f>
        <v>0</v>
      </c>
      <c r="AR227" s="24" t="s">
        <v>425</v>
      </c>
      <c r="AT227" s="24" t="s">
        <v>452</v>
      </c>
      <c r="AU227" s="24" t="s">
        <v>90</v>
      </c>
      <c r="AY227" s="24" t="s">
        <v>170</v>
      </c>
      <c r="BE227" s="171">
        <f>IF(N227="základní",J227,0)</f>
        <v>282.8</v>
      </c>
      <c r="BF227" s="171">
        <f>IF(N227="snížená",J227,0)</f>
        <v>0</v>
      </c>
      <c r="BG227" s="171">
        <f>IF(N227="zákl. přenesená",J227,0)</f>
        <v>0</v>
      </c>
      <c r="BH227" s="171">
        <f>IF(N227="sníž. přenesená",J227,0)</f>
        <v>0</v>
      </c>
      <c r="BI227" s="171">
        <f>IF(N227="nulová",J227,0)</f>
        <v>0</v>
      </c>
      <c r="BJ227" s="24" t="s">
        <v>87</v>
      </c>
      <c r="BK227" s="171">
        <f>ROUND(I227*H227,2)</f>
        <v>282.8</v>
      </c>
      <c r="BL227" s="24" t="s">
        <v>230</v>
      </c>
      <c r="BM227" s="24" t="s">
        <v>2363</v>
      </c>
    </row>
    <row r="228" spans="2:65" s="12" customFormat="1" ht="13.5">
      <c r="B228" s="172"/>
      <c r="D228" s="173" t="s">
        <v>180</v>
      </c>
      <c r="E228" s="174" t="s">
        <v>5</v>
      </c>
      <c r="F228" s="175" t="s">
        <v>1969</v>
      </c>
      <c r="H228" s="176">
        <v>2.02</v>
      </c>
      <c r="L228" s="172"/>
      <c r="M228" s="177"/>
      <c r="N228" s="178"/>
      <c r="O228" s="178"/>
      <c r="P228" s="178"/>
      <c r="Q228" s="178"/>
      <c r="R228" s="178"/>
      <c r="S228" s="178"/>
      <c r="T228" s="179"/>
      <c r="AT228" s="174" t="s">
        <v>180</v>
      </c>
      <c r="AU228" s="174" t="s">
        <v>90</v>
      </c>
      <c r="AV228" s="12" t="s">
        <v>90</v>
      </c>
      <c r="AW228" s="12" t="s">
        <v>42</v>
      </c>
      <c r="AX228" s="12" t="s">
        <v>87</v>
      </c>
      <c r="AY228" s="174" t="s">
        <v>170</v>
      </c>
    </row>
    <row r="229" spans="2:65" s="1" customFormat="1" ht="16.5" customHeight="1">
      <c r="B229" s="160"/>
      <c r="C229" s="193" t="s">
        <v>601</v>
      </c>
      <c r="D229" s="193" t="s">
        <v>452</v>
      </c>
      <c r="E229" s="194" t="s">
        <v>2364</v>
      </c>
      <c r="F229" s="195" t="s">
        <v>2365</v>
      </c>
      <c r="G229" s="196" t="s">
        <v>516</v>
      </c>
      <c r="H229" s="197">
        <v>2.02</v>
      </c>
      <c r="I229" s="198">
        <v>327</v>
      </c>
      <c r="J229" s="198">
        <f>ROUND(I229*H229,2)</f>
        <v>660.54</v>
      </c>
      <c r="K229" s="195" t="s">
        <v>5</v>
      </c>
      <c r="L229" s="199"/>
      <c r="M229" s="200" t="s">
        <v>5</v>
      </c>
      <c r="N229" s="201" t="s">
        <v>50</v>
      </c>
      <c r="O229" s="169">
        <v>0</v>
      </c>
      <c r="P229" s="169">
        <f>O229*H229</f>
        <v>0</v>
      </c>
      <c r="Q229" s="169">
        <v>0</v>
      </c>
      <c r="R229" s="169">
        <f>Q229*H229</f>
        <v>0</v>
      </c>
      <c r="S229" s="169">
        <v>0</v>
      </c>
      <c r="T229" s="170">
        <f>S229*H229</f>
        <v>0</v>
      </c>
      <c r="AR229" s="24" t="s">
        <v>425</v>
      </c>
      <c r="AT229" s="24" t="s">
        <v>452</v>
      </c>
      <c r="AU229" s="24" t="s">
        <v>90</v>
      </c>
      <c r="AY229" s="24" t="s">
        <v>170</v>
      </c>
      <c r="BE229" s="171">
        <f>IF(N229="základní",J229,0)</f>
        <v>660.54</v>
      </c>
      <c r="BF229" s="171">
        <f>IF(N229="snížená",J229,0)</f>
        <v>0</v>
      </c>
      <c r="BG229" s="171">
        <f>IF(N229="zákl. přenesená",J229,0)</f>
        <v>0</v>
      </c>
      <c r="BH229" s="171">
        <f>IF(N229="sníž. přenesená",J229,0)</f>
        <v>0</v>
      </c>
      <c r="BI229" s="171">
        <f>IF(N229="nulová",J229,0)</f>
        <v>0</v>
      </c>
      <c r="BJ229" s="24" t="s">
        <v>87</v>
      </c>
      <c r="BK229" s="171">
        <f>ROUND(I229*H229,2)</f>
        <v>660.54</v>
      </c>
      <c r="BL229" s="24" t="s">
        <v>230</v>
      </c>
      <c r="BM229" s="24" t="s">
        <v>2366</v>
      </c>
    </row>
    <row r="230" spans="2:65" s="12" customFormat="1" ht="13.5">
      <c r="B230" s="172"/>
      <c r="D230" s="173" t="s">
        <v>180</v>
      </c>
      <c r="E230" s="174" t="s">
        <v>5</v>
      </c>
      <c r="F230" s="175" t="s">
        <v>1969</v>
      </c>
      <c r="H230" s="176">
        <v>2.02</v>
      </c>
      <c r="L230" s="172"/>
      <c r="M230" s="177"/>
      <c r="N230" s="178"/>
      <c r="O230" s="178"/>
      <c r="P230" s="178"/>
      <c r="Q230" s="178"/>
      <c r="R230" s="178"/>
      <c r="S230" s="178"/>
      <c r="T230" s="179"/>
      <c r="AT230" s="174" t="s">
        <v>180</v>
      </c>
      <c r="AU230" s="174" t="s">
        <v>90</v>
      </c>
      <c r="AV230" s="12" t="s">
        <v>90</v>
      </c>
      <c r="AW230" s="12" t="s">
        <v>42</v>
      </c>
      <c r="AX230" s="12" t="s">
        <v>87</v>
      </c>
      <c r="AY230" s="174" t="s">
        <v>170</v>
      </c>
    </row>
    <row r="231" spans="2:65" s="1" customFormat="1" ht="16.5" customHeight="1">
      <c r="B231" s="160"/>
      <c r="C231" s="161" t="s">
        <v>606</v>
      </c>
      <c r="D231" s="161" t="s">
        <v>173</v>
      </c>
      <c r="E231" s="162" t="s">
        <v>2367</v>
      </c>
      <c r="F231" s="163" t="s">
        <v>2368</v>
      </c>
      <c r="G231" s="164" t="s">
        <v>487</v>
      </c>
      <c r="H231" s="165">
        <v>1</v>
      </c>
      <c r="I231" s="166">
        <v>627</v>
      </c>
      <c r="J231" s="166">
        <f>ROUND(I231*H231,2)</f>
        <v>627</v>
      </c>
      <c r="K231" s="163" t="s">
        <v>177</v>
      </c>
      <c r="L231" s="39"/>
      <c r="M231" s="167" t="s">
        <v>5</v>
      </c>
      <c r="N231" s="168" t="s">
        <v>50</v>
      </c>
      <c r="O231" s="169">
        <v>0.44600000000000001</v>
      </c>
      <c r="P231" s="169">
        <f>O231*H231</f>
        <v>0.44600000000000001</v>
      </c>
      <c r="Q231" s="169">
        <v>8.7000000000000001E-4</v>
      </c>
      <c r="R231" s="169">
        <f>Q231*H231</f>
        <v>8.7000000000000001E-4</v>
      </c>
      <c r="S231" s="169">
        <v>0</v>
      </c>
      <c r="T231" s="170">
        <f>S231*H231</f>
        <v>0</v>
      </c>
      <c r="AR231" s="24" t="s">
        <v>230</v>
      </c>
      <c r="AT231" s="24" t="s">
        <v>173</v>
      </c>
      <c r="AU231" s="24" t="s">
        <v>90</v>
      </c>
      <c r="AY231" s="24" t="s">
        <v>170</v>
      </c>
      <c r="BE231" s="171">
        <f>IF(N231="základní",J231,0)</f>
        <v>627</v>
      </c>
      <c r="BF231" s="171">
        <f>IF(N231="snížená",J231,0)</f>
        <v>0</v>
      </c>
      <c r="BG231" s="171">
        <f>IF(N231="zákl. přenesená",J231,0)</f>
        <v>0</v>
      </c>
      <c r="BH231" s="171">
        <f>IF(N231="sníž. přenesená",J231,0)</f>
        <v>0</v>
      </c>
      <c r="BI231" s="171">
        <f>IF(N231="nulová",J231,0)</f>
        <v>0</v>
      </c>
      <c r="BJ231" s="24" t="s">
        <v>87</v>
      </c>
      <c r="BK231" s="171">
        <f>ROUND(I231*H231,2)</f>
        <v>627</v>
      </c>
      <c r="BL231" s="24" t="s">
        <v>230</v>
      </c>
      <c r="BM231" s="24" t="s">
        <v>2369</v>
      </c>
    </row>
    <row r="232" spans="2:65" s="12" customFormat="1" ht="13.5">
      <c r="B232" s="172"/>
      <c r="D232" s="173" t="s">
        <v>180</v>
      </c>
      <c r="E232" s="174" t="s">
        <v>5</v>
      </c>
      <c r="F232" s="175" t="s">
        <v>87</v>
      </c>
      <c r="H232" s="176">
        <v>1</v>
      </c>
      <c r="L232" s="172"/>
      <c r="M232" s="177"/>
      <c r="N232" s="178"/>
      <c r="O232" s="178"/>
      <c r="P232" s="178"/>
      <c r="Q232" s="178"/>
      <c r="R232" s="178"/>
      <c r="S232" s="178"/>
      <c r="T232" s="179"/>
      <c r="AT232" s="174" t="s">
        <v>180</v>
      </c>
      <c r="AU232" s="174" t="s">
        <v>90</v>
      </c>
      <c r="AV232" s="12" t="s">
        <v>90</v>
      </c>
      <c r="AW232" s="12" t="s">
        <v>42</v>
      </c>
      <c r="AX232" s="12" t="s">
        <v>87</v>
      </c>
      <c r="AY232" s="174" t="s">
        <v>170</v>
      </c>
    </row>
    <row r="233" spans="2:65" s="1" customFormat="1" ht="16.5" customHeight="1">
      <c r="B233" s="160"/>
      <c r="C233" s="193" t="s">
        <v>610</v>
      </c>
      <c r="D233" s="193" t="s">
        <v>452</v>
      </c>
      <c r="E233" s="194" t="s">
        <v>2370</v>
      </c>
      <c r="F233" s="195" t="s">
        <v>2371</v>
      </c>
      <c r="G233" s="196" t="s">
        <v>487</v>
      </c>
      <c r="H233" s="197">
        <v>1</v>
      </c>
      <c r="I233" s="198">
        <v>951</v>
      </c>
      <c r="J233" s="198">
        <f>ROUND(I233*H233,2)</f>
        <v>951</v>
      </c>
      <c r="K233" s="195" t="s">
        <v>177</v>
      </c>
      <c r="L233" s="199"/>
      <c r="M233" s="200" t="s">
        <v>5</v>
      </c>
      <c r="N233" s="201" t="s">
        <v>50</v>
      </c>
      <c r="O233" s="169">
        <v>0</v>
      </c>
      <c r="P233" s="169">
        <f>O233*H233</f>
        <v>0</v>
      </c>
      <c r="Q233" s="169">
        <v>2E-3</v>
      </c>
      <c r="R233" s="169">
        <f>Q233*H233</f>
        <v>2E-3</v>
      </c>
      <c r="S233" s="169">
        <v>0</v>
      </c>
      <c r="T233" s="170">
        <f>S233*H233</f>
        <v>0</v>
      </c>
      <c r="AR233" s="24" t="s">
        <v>425</v>
      </c>
      <c r="AT233" s="24" t="s">
        <v>452</v>
      </c>
      <c r="AU233" s="24" t="s">
        <v>90</v>
      </c>
      <c r="AY233" s="24" t="s">
        <v>170</v>
      </c>
      <c r="BE233" s="171">
        <f>IF(N233="základní",J233,0)</f>
        <v>951</v>
      </c>
      <c r="BF233" s="171">
        <f>IF(N233="snížená",J233,0)</f>
        <v>0</v>
      </c>
      <c r="BG233" s="171">
        <f>IF(N233="zákl. přenesená",J233,0)</f>
        <v>0</v>
      </c>
      <c r="BH233" s="171">
        <f>IF(N233="sníž. přenesená",J233,0)</f>
        <v>0</v>
      </c>
      <c r="BI233" s="171">
        <f>IF(N233="nulová",J233,0)</f>
        <v>0</v>
      </c>
      <c r="BJ233" s="24" t="s">
        <v>87</v>
      </c>
      <c r="BK233" s="171">
        <f>ROUND(I233*H233,2)</f>
        <v>951</v>
      </c>
      <c r="BL233" s="24" t="s">
        <v>230</v>
      </c>
      <c r="BM233" s="24" t="s">
        <v>2372</v>
      </c>
    </row>
    <row r="234" spans="2:65" s="12" customFormat="1" ht="13.5">
      <c r="B234" s="172"/>
      <c r="D234" s="173" t="s">
        <v>180</v>
      </c>
      <c r="E234" s="174" t="s">
        <v>5</v>
      </c>
      <c r="F234" s="175" t="s">
        <v>87</v>
      </c>
      <c r="H234" s="176">
        <v>1</v>
      </c>
      <c r="L234" s="172"/>
      <c r="M234" s="177"/>
      <c r="N234" s="178"/>
      <c r="O234" s="178"/>
      <c r="P234" s="178"/>
      <c r="Q234" s="178"/>
      <c r="R234" s="178"/>
      <c r="S234" s="178"/>
      <c r="T234" s="179"/>
      <c r="AT234" s="174" t="s">
        <v>180</v>
      </c>
      <c r="AU234" s="174" t="s">
        <v>90</v>
      </c>
      <c r="AV234" s="12" t="s">
        <v>90</v>
      </c>
      <c r="AW234" s="12" t="s">
        <v>42</v>
      </c>
      <c r="AX234" s="12" t="s">
        <v>87</v>
      </c>
      <c r="AY234" s="174" t="s">
        <v>170</v>
      </c>
    </row>
    <row r="235" spans="2:65" s="1" customFormat="1" ht="25.5" customHeight="1">
      <c r="B235" s="160"/>
      <c r="C235" s="193" t="s">
        <v>615</v>
      </c>
      <c r="D235" s="193" t="s">
        <v>452</v>
      </c>
      <c r="E235" s="194" t="s">
        <v>2373</v>
      </c>
      <c r="F235" s="195" t="s">
        <v>2374</v>
      </c>
      <c r="G235" s="196" t="s">
        <v>487</v>
      </c>
      <c r="H235" s="197">
        <v>1.01</v>
      </c>
      <c r="I235" s="198">
        <v>2400</v>
      </c>
      <c r="J235" s="198">
        <f>ROUND(I235*H235,2)</f>
        <v>2424</v>
      </c>
      <c r="K235" s="195" t="s">
        <v>177</v>
      </c>
      <c r="L235" s="199"/>
      <c r="M235" s="200" t="s">
        <v>5</v>
      </c>
      <c r="N235" s="201" t="s">
        <v>50</v>
      </c>
      <c r="O235" s="169">
        <v>0</v>
      </c>
      <c r="P235" s="169">
        <f>O235*H235</f>
        <v>0</v>
      </c>
      <c r="Q235" s="169">
        <v>2E-3</v>
      </c>
      <c r="R235" s="169">
        <f>Q235*H235</f>
        <v>2.0200000000000001E-3</v>
      </c>
      <c r="S235" s="169">
        <v>0</v>
      </c>
      <c r="T235" s="170">
        <f>S235*H235</f>
        <v>0</v>
      </c>
      <c r="AR235" s="24" t="s">
        <v>425</v>
      </c>
      <c r="AT235" s="24" t="s">
        <v>452</v>
      </c>
      <c r="AU235" s="24" t="s">
        <v>90</v>
      </c>
      <c r="AY235" s="24" t="s">
        <v>170</v>
      </c>
      <c r="BE235" s="171">
        <f>IF(N235="základní",J235,0)</f>
        <v>2424</v>
      </c>
      <c r="BF235" s="171">
        <f>IF(N235="snížená",J235,0)</f>
        <v>0</v>
      </c>
      <c r="BG235" s="171">
        <f>IF(N235="zákl. přenesená",J235,0)</f>
        <v>0</v>
      </c>
      <c r="BH235" s="171">
        <f>IF(N235="sníž. přenesená",J235,0)</f>
        <v>0</v>
      </c>
      <c r="BI235" s="171">
        <f>IF(N235="nulová",J235,0)</f>
        <v>0</v>
      </c>
      <c r="BJ235" s="24" t="s">
        <v>87</v>
      </c>
      <c r="BK235" s="171">
        <f>ROUND(I235*H235,2)</f>
        <v>2424</v>
      </c>
      <c r="BL235" s="24" t="s">
        <v>230</v>
      </c>
      <c r="BM235" s="24" t="s">
        <v>2375</v>
      </c>
    </row>
    <row r="236" spans="2:65" s="12" customFormat="1" ht="13.5">
      <c r="B236" s="172"/>
      <c r="D236" s="173" t="s">
        <v>180</v>
      </c>
      <c r="E236" s="174" t="s">
        <v>5</v>
      </c>
      <c r="F236" s="175" t="s">
        <v>937</v>
      </c>
      <c r="H236" s="176">
        <v>1.01</v>
      </c>
      <c r="L236" s="172"/>
      <c r="M236" s="177"/>
      <c r="N236" s="178"/>
      <c r="O236" s="178"/>
      <c r="P236" s="178"/>
      <c r="Q236" s="178"/>
      <c r="R236" s="178"/>
      <c r="S236" s="178"/>
      <c r="T236" s="179"/>
      <c r="AT236" s="174" t="s">
        <v>180</v>
      </c>
      <c r="AU236" s="174" t="s">
        <v>90</v>
      </c>
      <c r="AV236" s="12" t="s">
        <v>90</v>
      </c>
      <c r="AW236" s="12" t="s">
        <v>42</v>
      </c>
      <c r="AX236" s="12" t="s">
        <v>87</v>
      </c>
      <c r="AY236" s="174" t="s">
        <v>170</v>
      </c>
    </row>
    <row r="237" spans="2:65" s="1" customFormat="1" ht="38.25" customHeight="1">
      <c r="B237" s="160"/>
      <c r="C237" s="161" t="s">
        <v>627</v>
      </c>
      <c r="D237" s="161" t="s">
        <v>173</v>
      </c>
      <c r="E237" s="162" t="s">
        <v>1489</v>
      </c>
      <c r="F237" s="163" t="s">
        <v>1490</v>
      </c>
      <c r="G237" s="164" t="s">
        <v>422</v>
      </c>
      <c r="H237" s="165">
        <v>5.0000000000000001E-3</v>
      </c>
      <c r="I237" s="166">
        <v>492</v>
      </c>
      <c r="J237" s="166">
        <f>ROUND(I237*H237,2)</f>
        <v>2.46</v>
      </c>
      <c r="K237" s="163" t="s">
        <v>177</v>
      </c>
      <c r="L237" s="39"/>
      <c r="M237" s="167" t="s">
        <v>5</v>
      </c>
      <c r="N237" s="202" t="s">
        <v>50</v>
      </c>
      <c r="O237" s="203">
        <v>1.327</v>
      </c>
      <c r="P237" s="203">
        <f>O237*H237</f>
        <v>6.6350000000000003E-3</v>
      </c>
      <c r="Q237" s="203">
        <v>0</v>
      </c>
      <c r="R237" s="203">
        <f>Q237*H237</f>
        <v>0</v>
      </c>
      <c r="S237" s="203">
        <v>0</v>
      </c>
      <c r="T237" s="204">
        <f>S237*H237</f>
        <v>0</v>
      </c>
      <c r="AR237" s="24" t="s">
        <v>230</v>
      </c>
      <c r="AT237" s="24" t="s">
        <v>173</v>
      </c>
      <c r="AU237" s="24" t="s">
        <v>90</v>
      </c>
      <c r="AY237" s="24" t="s">
        <v>170</v>
      </c>
      <c r="BE237" s="171">
        <f>IF(N237="základní",J237,0)</f>
        <v>2.46</v>
      </c>
      <c r="BF237" s="171">
        <f>IF(N237="snížená",J237,0)</f>
        <v>0</v>
      </c>
      <c r="BG237" s="171">
        <f>IF(N237="zákl. přenesená",J237,0)</f>
        <v>0</v>
      </c>
      <c r="BH237" s="171">
        <f>IF(N237="sníž. přenesená",J237,0)</f>
        <v>0</v>
      </c>
      <c r="BI237" s="171">
        <f>IF(N237="nulová",J237,0)</f>
        <v>0</v>
      </c>
      <c r="BJ237" s="24" t="s">
        <v>87</v>
      </c>
      <c r="BK237" s="171">
        <f>ROUND(I237*H237,2)</f>
        <v>2.46</v>
      </c>
      <c r="BL237" s="24" t="s">
        <v>230</v>
      </c>
      <c r="BM237" s="24" t="s">
        <v>2376</v>
      </c>
    </row>
    <row r="238" spans="2:65" s="1" customFormat="1" ht="6.95" customHeight="1">
      <c r="B238" s="54"/>
      <c r="C238" s="55"/>
      <c r="D238" s="55"/>
      <c r="E238" s="55"/>
      <c r="F238" s="55"/>
      <c r="G238" s="55"/>
      <c r="H238" s="55"/>
      <c r="I238" s="55"/>
      <c r="J238" s="55"/>
      <c r="K238" s="55"/>
      <c r="L238" s="39"/>
    </row>
  </sheetData>
  <autoFilter ref="C86:K237"/>
  <mergeCells count="10">
    <mergeCell ref="J51:J52"/>
    <mergeCell ref="E77:H77"/>
    <mergeCell ref="E79:H79"/>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6"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135</v>
      </c>
      <c r="G1" s="335" t="s">
        <v>136</v>
      </c>
      <c r="H1" s="335"/>
      <c r="I1" s="17"/>
      <c r="J1" s="105" t="s">
        <v>137</v>
      </c>
      <c r="K1" s="18" t="s">
        <v>138</v>
      </c>
      <c r="L1" s="105" t="s">
        <v>139</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121</v>
      </c>
    </row>
    <row r="3" spans="1:70" ht="6.95" customHeight="1">
      <c r="B3" s="25"/>
      <c r="C3" s="26"/>
      <c r="D3" s="26"/>
      <c r="E3" s="26"/>
      <c r="F3" s="26"/>
      <c r="G3" s="26"/>
      <c r="H3" s="26"/>
      <c r="I3" s="26"/>
      <c r="J3" s="26"/>
      <c r="K3" s="27"/>
      <c r="AT3" s="24" t="s">
        <v>90</v>
      </c>
    </row>
    <row r="4" spans="1:70" ht="36.950000000000003" customHeight="1">
      <c r="B4" s="28"/>
      <c r="C4" s="29"/>
      <c r="D4" s="30" t="s">
        <v>140</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Holašovice</v>
      </c>
      <c r="F7" s="328"/>
      <c r="G7" s="328"/>
      <c r="H7" s="328"/>
      <c r="I7" s="29"/>
      <c r="J7" s="29"/>
      <c r="K7" s="31"/>
    </row>
    <row r="8" spans="1:70" s="1" customFormat="1">
      <c r="B8" s="39"/>
      <c r="C8" s="40"/>
      <c r="D8" s="36" t="s">
        <v>141</v>
      </c>
      <c r="E8" s="40"/>
      <c r="F8" s="40"/>
      <c r="G8" s="40"/>
      <c r="H8" s="40"/>
      <c r="I8" s="40"/>
      <c r="J8" s="40"/>
      <c r="K8" s="43"/>
    </row>
    <row r="9" spans="1:70" s="1" customFormat="1" ht="36.950000000000003" customHeight="1">
      <c r="B9" s="39"/>
      <c r="C9" s="40"/>
      <c r="D9" s="40"/>
      <c r="E9" s="329" t="s">
        <v>2377</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122</v>
      </c>
      <c r="G11" s="40"/>
      <c r="H11" s="40"/>
      <c r="I11" s="36" t="s">
        <v>21</v>
      </c>
      <c r="J11" s="34" t="s">
        <v>2378</v>
      </c>
      <c r="K11" s="43"/>
    </row>
    <row r="12" spans="1:70" s="1" customFormat="1" ht="14.45" customHeight="1">
      <c r="B12" s="39"/>
      <c r="C12" s="40"/>
      <c r="D12" s="36" t="s">
        <v>23</v>
      </c>
      <c r="E12" s="40"/>
      <c r="F12" s="34" t="s">
        <v>24</v>
      </c>
      <c r="G12" s="40"/>
      <c r="H12" s="40"/>
      <c r="I12" s="36" t="s">
        <v>25</v>
      </c>
      <c r="J12" s="107" t="str">
        <f>'Rekapitulace stavby'!AN8</f>
        <v>5. 3. 2018</v>
      </c>
      <c r="K12" s="43"/>
    </row>
    <row r="13" spans="1:70" s="1" customFormat="1" ht="21.75" customHeight="1">
      <c r="B13" s="39"/>
      <c r="C13" s="40"/>
      <c r="D13" s="33" t="s">
        <v>27</v>
      </c>
      <c r="E13" s="40"/>
      <c r="F13" s="37" t="s">
        <v>28</v>
      </c>
      <c r="G13" s="40"/>
      <c r="H13" s="40"/>
      <c r="I13" s="33" t="s">
        <v>29</v>
      </c>
      <c r="J13" s="37" t="s">
        <v>2379</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ROUND(J78,2)</f>
        <v>57764.4</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ROUND(SUM(BE78:BE92), 2)</f>
        <v>57764.4</v>
      </c>
      <c r="G30" s="40"/>
      <c r="H30" s="40"/>
      <c r="I30" s="115">
        <v>0.21</v>
      </c>
      <c r="J30" s="114">
        <f>ROUND(ROUND((SUM(BE78:BE92)), 2)*I30, 2)</f>
        <v>12130.52</v>
      </c>
      <c r="K30" s="43"/>
    </row>
    <row r="31" spans="2:11" s="1" customFormat="1" ht="14.45" customHeight="1">
      <c r="B31" s="39"/>
      <c r="C31" s="40"/>
      <c r="D31" s="40"/>
      <c r="E31" s="47" t="s">
        <v>51</v>
      </c>
      <c r="F31" s="114">
        <f>ROUND(SUM(BF78:BF92), 2)</f>
        <v>0</v>
      </c>
      <c r="G31" s="40"/>
      <c r="H31" s="40"/>
      <c r="I31" s="115">
        <v>0.15</v>
      </c>
      <c r="J31" s="114">
        <f>ROUND(ROUND((SUM(BF78:BF92)), 2)*I31, 2)</f>
        <v>0</v>
      </c>
      <c r="K31" s="43"/>
    </row>
    <row r="32" spans="2:11" s="1" customFormat="1" ht="14.45" hidden="1" customHeight="1">
      <c r="B32" s="39"/>
      <c r="C32" s="40"/>
      <c r="D32" s="40"/>
      <c r="E32" s="47" t="s">
        <v>52</v>
      </c>
      <c r="F32" s="114">
        <f>ROUND(SUM(BG78:BG92), 2)</f>
        <v>0</v>
      </c>
      <c r="G32" s="40"/>
      <c r="H32" s="40"/>
      <c r="I32" s="115">
        <v>0.21</v>
      </c>
      <c r="J32" s="114">
        <v>0</v>
      </c>
      <c r="K32" s="43"/>
    </row>
    <row r="33" spans="2:11" s="1" customFormat="1" ht="14.45" hidden="1" customHeight="1">
      <c r="B33" s="39"/>
      <c r="C33" s="40"/>
      <c r="D33" s="40"/>
      <c r="E33" s="47" t="s">
        <v>53</v>
      </c>
      <c r="F33" s="114">
        <f>ROUND(SUM(BH78:BH92), 2)</f>
        <v>0</v>
      </c>
      <c r="G33" s="40"/>
      <c r="H33" s="40"/>
      <c r="I33" s="115">
        <v>0.15</v>
      </c>
      <c r="J33" s="114">
        <v>0</v>
      </c>
      <c r="K33" s="43"/>
    </row>
    <row r="34" spans="2:11" s="1" customFormat="1" ht="14.45" hidden="1" customHeight="1">
      <c r="B34" s="39"/>
      <c r="C34" s="40"/>
      <c r="D34" s="40"/>
      <c r="E34" s="47" t="s">
        <v>54</v>
      </c>
      <c r="F34" s="114">
        <f>ROUND(SUM(BI78:BI92),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69894.92</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145</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Holašovice</v>
      </c>
      <c r="F45" s="328"/>
      <c r="G45" s="328"/>
      <c r="H45" s="328"/>
      <c r="I45" s="40"/>
      <c r="J45" s="40"/>
      <c r="K45" s="43"/>
    </row>
    <row r="46" spans="2:11" s="1" customFormat="1" ht="14.45" customHeight="1">
      <c r="B46" s="39"/>
      <c r="C46" s="36" t="s">
        <v>141</v>
      </c>
      <c r="D46" s="40"/>
      <c r="E46" s="40"/>
      <c r="F46" s="40"/>
      <c r="G46" s="40"/>
      <c r="H46" s="40"/>
      <c r="I46" s="40"/>
      <c r="J46" s="40"/>
      <c r="K46" s="43"/>
    </row>
    <row r="47" spans="2:11" s="1" customFormat="1" ht="17.25" customHeight="1">
      <c r="B47" s="39"/>
      <c r="C47" s="40"/>
      <c r="D47" s="40"/>
      <c r="E47" s="329" t="str">
        <f>E9</f>
        <v>SO-06 - Přípojka NN pro ČOV</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Obec Holašovice</v>
      </c>
      <c r="G49" s="40"/>
      <c r="H49" s="40"/>
      <c r="I49" s="36" t="s">
        <v>25</v>
      </c>
      <c r="J49" s="107" t="str">
        <f>IF(J12="","",J12)</f>
        <v>5. 3. 2018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146</v>
      </c>
      <c r="D54" s="116"/>
      <c r="E54" s="116"/>
      <c r="F54" s="116"/>
      <c r="G54" s="116"/>
      <c r="H54" s="116"/>
      <c r="I54" s="116"/>
      <c r="J54" s="124" t="s">
        <v>147</v>
      </c>
      <c r="K54" s="125"/>
    </row>
    <row r="55" spans="2:47" s="1" customFormat="1" ht="10.35" customHeight="1">
      <c r="B55" s="39"/>
      <c r="C55" s="40"/>
      <c r="D55" s="40"/>
      <c r="E55" s="40"/>
      <c r="F55" s="40"/>
      <c r="G55" s="40"/>
      <c r="H55" s="40"/>
      <c r="I55" s="40"/>
      <c r="J55" s="40"/>
      <c r="K55" s="43"/>
    </row>
    <row r="56" spans="2:47" s="1" customFormat="1" ht="29.25" customHeight="1">
      <c r="B56" s="39"/>
      <c r="C56" s="126" t="s">
        <v>148</v>
      </c>
      <c r="D56" s="40"/>
      <c r="E56" s="40"/>
      <c r="F56" s="40"/>
      <c r="G56" s="40"/>
      <c r="H56" s="40"/>
      <c r="I56" s="40"/>
      <c r="J56" s="113">
        <f>J78</f>
        <v>57764.399999999994</v>
      </c>
      <c r="K56" s="43"/>
      <c r="AU56" s="24" t="s">
        <v>149</v>
      </c>
    </row>
    <row r="57" spans="2:47" s="8" customFormat="1" ht="24.95" customHeight="1">
      <c r="B57" s="127"/>
      <c r="C57" s="128"/>
      <c r="D57" s="129" t="s">
        <v>855</v>
      </c>
      <c r="E57" s="130"/>
      <c r="F57" s="130"/>
      <c r="G57" s="130"/>
      <c r="H57" s="130"/>
      <c r="I57" s="130"/>
      <c r="J57" s="131">
        <f>J79</f>
        <v>57764.399999999994</v>
      </c>
      <c r="K57" s="132"/>
    </row>
    <row r="58" spans="2:47" s="9" customFormat="1" ht="19.899999999999999" customHeight="1">
      <c r="B58" s="133"/>
      <c r="C58" s="134"/>
      <c r="D58" s="135" t="s">
        <v>858</v>
      </c>
      <c r="E58" s="136"/>
      <c r="F58" s="136"/>
      <c r="G58" s="136"/>
      <c r="H58" s="136"/>
      <c r="I58" s="136"/>
      <c r="J58" s="137">
        <f>J80</f>
        <v>57764.399999999994</v>
      </c>
      <c r="K58" s="138"/>
    </row>
    <row r="59" spans="2:47" s="1" customFormat="1" ht="21.75" customHeight="1">
      <c r="B59" s="39"/>
      <c r="C59" s="40"/>
      <c r="D59" s="40"/>
      <c r="E59" s="40"/>
      <c r="F59" s="40"/>
      <c r="G59" s="40"/>
      <c r="H59" s="40"/>
      <c r="I59" s="40"/>
      <c r="J59" s="40"/>
      <c r="K59" s="43"/>
    </row>
    <row r="60" spans="2:47" s="1" customFormat="1" ht="6.95" customHeight="1">
      <c r="B60" s="54"/>
      <c r="C60" s="55"/>
      <c r="D60" s="55"/>
      <c r="E60" s="55"/>
      <c r="F60" s="55"/>
      <c r="G60" s="55"/>
      <c r="H60" s="55"/>
      <c r="I60" s="55"/>
      <c r="J60" s="55"/>
      <c r="K60" s="56"/>
    </row>
    <row r="64" spans="2:47" s="1" customFormat="1" ht="6.95" customHeight="1">
      <c r="B64" s="57"/>
      <c r="C64" s="58"/>
      <c r="D64" s="58"/>
      <c r="E64" s="58"/>
      <c r="F64" s="58"/>
      <c r="G64" s="58"/>
      <c r="H64" s="58"/>
      <c r="I64" s="58"/>
      <c r="J64" s="58"/>
      <c r="K64" s="58"/>
      <c r="L64" s="39"/>
    </row>
    <row r="65" spans="2:63" s="1" customFormat="1" ht="36.950000000000003" customHeight="1">
      <c r="B65" s="39"/>
      <c r="C65" s="59" t="s">
        <v>154</v>
      </c>
      <c r="L65" s="39"/>
    </row>
    <row r="66" spans="2:63" s="1" customFormat="1" ht="6.95" customHeight="1">
      <c r="B66" s="39"/>
      <c r="L66" s="39"/>
    </row>
    <row r="67" spans="2:63" s="1" customFormat="1" ht="14.45" customHeight="1">
      <c r="B67" s="39"/>
      <c r="C67" s="61" t="s">
        <v>17</v>
      </c>
      <c r="L67" s="39"/>
    </row>
    <row r="68" spans="2:63" s="1" customFormat="1" ht="16.5" customHeight="1">
      <c r="B68" s="39"/>
      <c r="E68" s="332" t="str">
        <f>E7</f>
        <v>Kanalizace a ČOV Holašovice</v>
      </c>
      <c r="F68" s="333"/>
      <c r="G68" s="333"/>
      <c r="H68" s="333"/>
      <c r="L68" s="39"/>
    </row>
    <row r="69" spans="2:63" s="1" customFormat="1" ht="14.45" customHeight="1">
      <c r="B69" s="39"/>
      <c r="C69" s="61" t="s">
        <v>141</v>
      </c>
      <c r="L69" s="39"/>
    </row>
    <row r="70" spans="2:63" s="1" customFormat="1" ht="17.25" customHeight="1">
      <c r="B70" s="39"/>
      <c r="E70" s="304" t="str">
        <f>E9</f>
        <v>SO-06 - Přípojka NN pro ČOV</v>
      </c>
      <c r="F70" s="334"/>
      <c r="G70" s="334"/>
      <c r="H70" s="334"/>
      <c r="L70" s="39"/>
    </row>
    <row r="71" spans="2:63" s="1" customFormat="1" ht="6.95" customHeight="1">
      <c r="B71" s="39"/>
      <c r="L71" s="39"/>
    </row>
    <row r="72" spans="2:63" s="1" customFormat="1" ht="18" customHeight="1">
      <c r="B72" s="39"/>
      <c r="C72" s="61" t="s">
        <v>23</v>
      </c>
      <c r="F72" s="139" t="str">
        <f>F12</f>
        <v>Obec Holašovice</v>
      </c>
      <c r="I72" s="61" t="s">
        <v>25</v>
      </c>
      <c r="J72" s="65" t="str">
        <f>IF(J12="","",J12)</f>
        <v>5. 3. 2018</v>
      </c>
      <c r="L72" s="39"/>
    </row>
    <row r="73" spans="2:63" s="1" customFormat="1" ht="6.95" customHeight="1">
      <c r="B73" s="39"/>
      <c r="L73" s="39"/>
    </row>
    <row r="74" spans="2:63" s="1" customFormat="1">
      <c r="B74" s="39"/>
      <c r="C74" s="61" t="s">
        <v>31</v>
      </c>
      <c r="F74" s="139" t="str">
        <f>E15</f>
        <v>Obec Jankov</v>
      </c>
      <c r="I74" s="61" t="s">
        <v>38</v>
      </c>
      <c r="J74" s="139" t="str">
        <f>E21</f>
        <v>VAK projekt s.r.o.</v>
      </c>
      <c r="L74" s="39"/>
    </row>
    <row r="75" spans="2:63" s="1" customFormat="1" ht="14.45" customHeight="1">
      <c r="B75" s="39"/>
      <c r="C75" s="61" t="s">
        <v>36</v>
      </c>
      <c r="F75" s="139" t="str">
        <f>IF(E18="","",E18)</f>
        <v xml:space="preserve"> </v>
      </c>
      <c r="L75" s="39"/>
    </row>
    <row r="76" spans="2:63" s="1" customFormat="1" ht="10.35" customHeight="1">
      <c r="B76" s="39"/>
      <c r="L76" s="39"/>
    </row>
    <row r="77" spans="2:63" s="10" customFormat="1" ht="29.25" customHeight="1">
      <c r="B77" s="140"/>
      <c r="C77" s="141" t="s">
        <v>155</v>
      </c>
      <c r="D77" s="142" t="s">
        <v>64</v>
      </c>
      <c r="E77" s="142" t="s">
        <v>60</v>
      </c>
      <c r="F77" s="142" t="s">
        <v>156</v>
      </c>
      <c r="G77" s="142" t="s">
        <v>157</v>
      </c>
      <c r="H77" s="142" t="s">
        <v>158</v>
      </c>
      <c r="I77" s="142" t="s">
        <v>159</v>
      </c>
      <c r="J77" s="142" t="s">
        <v>147</v>
      </c>
      <c r="K77" s="143" t="s">
        <v>160</v>
      </c>
      <c r="L77" s="140"/>
      <c r="M77" s="71" t="s">
        <v>161</v>
      </c>
      <c r="N77" s="72" t="s">
        <v>49</v>
      </c>
      <c r="O77" s="72" t="s">
        <v>162</v>
      </c>
      <c r="P77" s="72" t="s">
        <v>163</v>
      </c>
      <c r="Q77" s="72" t="s">
        <v>164</v>
      </c>
      <c r="R77" s="72" t="s">
        <v>165</v>
      </c>
      <c r="S77" s="72" t="s">
        <v>166</v>
      </c>
      <c r="T77" s="73" t="s">
        <v>167</v>
      </c>
    </row>
    <row r="78" spans="2:63" s="1" customFormat="1" ht="29.25" customHeight="1">
      <c r="B78" s="39"/>
      <c r="C78" s="75" t="s">
        <v>148</v>
      </c>
      <c r="J78" s="144">
        <f>BK78</f>
        <v>57764.399999999994</v>
      </c>
      <c r="L78" s="39"/>
      <c r="M78" s="74"/>
      <c r="N78" s="66"/>
      <c r="O78" s="66"/>
      <c r="P78" s="145">
        <f>P79</f>
        <v>119.74680000000001</v>
      </c>
      <c r="Q78" s="66"/>
      <c r="R78" s="145">
        <f>R79</f>
        <v>71.721983999999992</v>
      </c>
      <c r="S78" s="66"/>
      <c r="T78" s="146">
        <f>T79</f>
        <v>0</v>
      </c>
      <c r="AT78" s="24" t="s">
        <v>78</v>
      </c>
      <c r="AU78" s="24" t="s">
        <v>149</v>
      </c>
      <c r="BK78" s="147">
        <f>BK79</f>
        <v>57764.399999999994</v>
      </c>
    </row>
    <row r="79" spans="2:63" s="11" customFormat="1" ht="37.35" customHeight="1">
      <c r="B79" s="148"/>
      <c r="D79" s="149" t="s">
        <v>78</v>
      </c>
      <c r="E79" s="150" t="s">
        <v>452</v>
      </c>
      <c r="F79" s="150" t="s">
        <v>1894</v>
      </c>
      <c r="J79" s="151">
        <f>BK79</f>
        <v>57764.399999999994</v>
      </c>
      <c r="L79" s="148"/>
      <c r="M79" s="152"/>
      <c r="N79" s="153"/>
      <c r="O79" s="153"/>
      <c r="P79" s="154">
        <f>P80</f>
        <v>119.74680000000001</v>
      </c>
      <c r="Q79" s="153"/>
      <c r="R79" s="154">
        <f>R80</f>
        <v>71.721983999999992</v>
      </c>
      <c r="S79" s="153"/>
      <c r="T79" s="155">
        <f>T80</f>
        <v>0</v>
      </c>
      <c r="AR79" s="149" t="s">
        <v>186</v>
      </c>
      <c r="AT79" s="156" t="s">
        <v>78</v>
      </c>
      <c r="AU79" s="156" t="s">
        <v>79</v>
      </c>
      <c r="AY79" s="149" t="s">
        <v>170</v>
      </c>
      <c r="BK79" s="157">
        <f>BK80</f>
        <v>57764.399999999994</v>
      </c>
    </row>
    <row r="80" spans="2:63" s="11" customFormat="1" ht="19.899999999999999" customHeight="1">
      <c r="B80" s="148"/>
      <c r="D80" s="149" t="s">
        <v>78</v>
      </c>
      <c r="E80" s="158" t="s">
        <v>1915</v>
      </c>
      <c r="F80" s="158" t="s">
        <v>1916</v>
      </c>
      <c r="J80" s="159">
        <f>BK80</f>
        <v>57764.399999999994</v>
      </c>
      <c r="L80" s="148"/>
      <c r="M80" s="152"/>
      <c r="N80" s="153"/>
      <c r="O80" s="153"/>
      <c r="P80" s="154">
        <f>SUM(P81:P92)</f>
        <v>119.74680000000001</v>
      </c>
      <c r="Q80" s="153"/>
      <c r="R80" s="154">
        <f>SUM(R81:R92)</f>
        <v>71.721983999999992</v>
      </c>
      <c r="S80" s="153"/>
      <c r="T80" s="155">
        <f>SUM(T81:T92)</f>
        <v>0</v>
      </c>
      <c r="AR80" s="149" t="s">
        <v>186</v>
      </c>
      <c r="AT80" s="156" t="s">
        <v>78</v>
      </c>
      <c r="AU80" s="156" t="s">
        <v>87</v>
      </c>
      <c r="AY80" s="149" t="s">
        <v>170</v>
      </c>
      <c r="BK80" s="157">
        <f>SUM(BK81:BK92)</f>
        <v>57764.399999999994</v>
      </c>
    </row>
    <row r="81" spans="2:65" s="1" customFormat="1" ht="38.25" customHeight="1">
      <c r="B81" s="160"/>
      <c r="C81" s="161" t="s">
        <v>87</v>
      </c>
      <c r="D81" s="161" t="s">
        <v>173</v>
      </c>
      <c r="E81" s="162" t="s">
        <v>2380</v>
      </c>
      <c r="F81" s="163" t="s">
        <v>2381</v>
      </c>
      <c r="G81" s="164" t="s">
        <v>282</v>
      </c>
      <c r="H81" s="165">
        <v>222</v>
      </c>
      <c r="I81" s="166">
        <v>34</v>
      </c>
      <c r="J81" s="166">
        <f>ROUND(I81*H81,2)</f>
        <v>7548</v>
      </c>
      <c r="K81" s="163" t="s">
        <v>177</v>
      </c>
      <c r="L81" s="39"/>
      <c r="M81" s="167" t="s">
        <v>5</v>
      </c>
      <c r="N81" s="168" t="s">
        <v>50</v>
      </c>
      <c r="O81" s="169">
        <v>0.10199999999999999</v>
      </c>
      <c r="P81" s="169">
        <f>O81*H81</f>
        <v>22.643999999999998</v>
      </c>
      <c r="Q81" s="169">
        <v>0</v>
      </c>
      <c r="R81" s="169">
        <f>Q81*H81</f>
        <v>0</v>
      </c>
      <c r="S81" s="169">
        <v>0</v>
      </c>
      <c r="T81" s="170">
        <f>S81*H81</f>
        <v>0</v>
      </c>
      <c r="AR81" s="24" t="s">
        <v>606</v>
      </c>
      <c r="AT81" s="24" t="s">
        <v>173</v>
      </c>
      <c r="AU81" s="24" t="s">
        <v>90</v>
      </c>
      <c r="AY81" s="24" t="s">
        <v>170</v>
      </c>
      <c r="BE81" s="171">
        <f>IF(N81="základní",J81,0)</f>
        <v>7548</v>
      </c>
      <c r="BF81" s="171">
        <f>IF(N81="snížená",J81,0)</f>
        <v>0</v>
      </c>
      <c r="BG81" s="171">
        <f>IF(N81="zákl. přenesená",J81,0)</f>
        <v>0</v>
      </c>
      <c r="BH81" s="171">
        <f>IF(N81="sníž. přenesená",J81,0)</f>
        <v>0</v>
      </c>
      <c r="BI81" s="171">
        <f>IF(N81="nulová",J81,0)</f>
        <v>0</v>
      </c>
      <c r="BJ81" s="24" t="s">
        <v>87</v>
      </c>
      <c r="BK81" s="171">
        <f>ROUND(I81*H81,2)</f>
        <v>7548</v>
      </c>
      <c r="BL81" s="24" t="s">
        <v>606</v>
      </c>
      <c r="BM81" s="24" t="s">
        <v>2382</v>
      </c>
    </row>
    <row r="82" spans="2:65" s="12" customFormat="1" ht="13.5">
      <c r="B82" s="172"/>
      <c r="D82" s="173" t="s">
        <v>180</v>
      </c>
      <c r="E82" s="174" t="s">
        <v>5</v>
      </c>
      <c r="F82" s="175" t="s">
        <v>1842</v>
      </c>
      <c r="H82" s="176">
        <v>222</v>
      </c>
      <c r="L82" s="172"/>
      <c r="M82" s="177"/>
      <c r="N82" s="178"/>
      <c r="O82" s="178"/>
      <c r="P82" s="178"/>
      <c r="Q82" s="178"/>
      <c r="R82" s="178"/>
      <c r="S82" s="178"/>
      <c r="T82" s="179"/>
      <c r="AT82" s="174" t="s">
        <v>180</v>
      </c>
      <c r="AU82" s="174" t="s">
        <v>90</v>
      </c>
      <c r="AV82" s="12" t="s">
        <v>90</v>
      </c>
      <c r="AW82" s="12" t="s">
        <v>42</v>
      </c>
      <c r="AX82" s="12" t="s">
        <v>87</v>
      </c>
      <c r="AY82" s="174" t="s">
        <v>170</v>
      </c>
    </row>
    <row r="83" spans="2:65" s="1" customFormat="1" ht="38.25" customHeight="1">
      <c r="B83" s="160"/>
      <c r="C83" s="161" t="s">
        <v>90</v>
      </c>
      <c r="D83" s="161" t="s">
        <v>173</v>
      </c>
      <c r="E83" s="162" t="s">
        <v>1922</v>
      </c>
      <c r="F83" s="163" t="s">
        <v>1923</v>
      </c>
      <c r="G83" s="164" t="s">
        <v>282</v>
      </c>
      <c r="H83" s="165">
        <v>222</v>
      </c>
      <c r="I83" s="166">
        <v>165</v>
      </c>
      <c r="J83" s="166">
        <f>ROUND(I83*H83,2)</f>
        <v>36630</v>
      </c>
      <c r="K83" s="163" t="s">
        <v>177</v>
      </c>
      <c r="L83" s="39"/>
      <c r="M83" s="167" t="s">
        <v>5</v>
      </c>
      <c r="N83" s="168" t="s">
        <v>50</v>
      </c>
      <c r="O83" s="169">
        <v>0.22600000000000001</v>
      </c>
      <c r="P83" s="169">
        <f>O83*H83</f>
        <v>50.172000000000004</v>
      </c>
      <c r="Q83" s="169">
        <v>0.32300000000000001</v>
      </c>
      <c r="R83" s="169">
        <f>Q83*H83</f>
        <v>71.706000000000003</v>
      </c>
      <c r="S83" s="169">
        <v>0</v>
      </c>
      <c r="T83" s="170">
        <f>S83*H83</f>
        <v>0</v>
      </c>
      <c r="AR83" s="24" t="s">
        <v>606</v>
      </c>
      <c r="AT83" s="24" t="s">
        <v>173</v>
      </c>
      <c r="AU83" s="24" t="s">
        <v>90</v>
      </c>
      <c r="AY83" s="24" t="s">
        <v>170</v>
      </c>
      <c r="BE83" s="171">
        <f>IF(N83="základní",J83,0)</f>
        <v>36630</v>
      </c>
      <c r="BF83" s="171">
        <f>IF(N83="snížená",J83,0)</f>
        <v>0</v>
      </c>
      <c r="BG83" s="171">
        <f>IF(N83="zákl. přenesená",J83,0)</f>
        <v>0</v>
      </c>
      <c r="BH83" s="171">
        <f>IF(N83="sníž. přenesená",J83,0)</f>
        <v>0</v>
      </c>
      <c r="BI83" s="171">
        <f>IF(N83="nulová",J83,0)</f>
        <v>0</v>
      </c>
      <c r="BJ83" s="24" t="s">
        <v>87</v>
      </c>
      <c r="BK83" s="171">
        <f>ROUND(I83*H83,2)</f>
        <v>36630</v>
      </c>
      <c r="BL83" s="24" t="s">
        <v>606</v>
      </c>
      <c r="BM83" s="24" t="s">
        <v>2383</v>
      </c>
    </row>
    <row r="84" spans="2:65" s="12" customFormat="1" ht="13.5">
      <c r="B84" s="172"/>
      <c r="D84" s="173" t="s">
        <v>180</v>
      </c>
      <c r="E84" s="174" t="s">
        <v>5</v>
      </c>
      <c r="F84" s="175" t="s">
        <v>1842</v>
      </c>
      <c r="H84" s="176">
        <v>222</v>
      </c>
      <c r="L84" s="172"/>
      <c r="M84" s="177"/>
      <c r="N84" s="178"/>
      <c r="O84" s="178"/>
      <c r="P84" s="178"/>
      <c r="Q84" s="178"/>
      <c r="R84" s="178"/>
      <c r="S84" s="178"/>
      <c r="T84" s="179"/>
      <c r="AT84" s="174" t="s">
        <v>180</v>
      </c>
      <c r="AU84" s="174" t="s">
        <v>90</v>
      </c>
      <c r="AV84" s="12" t="s">
        <v>90</v>
      </c>
      <c r="AW84" s="12" t="s">
        <v>42</v>
      </c>
      <c r="AX84" s="12" t="s">
        <v>87</v>
      </c>
      <c r="AY84" s="174" t="s">
        <v>170</v>
      </c>
    </row>
    <row r="85" spans="2:65" s="1" customFormat="1" ht="38.25" customHeight="1">
      <c r="B85" s="160"/>
      <c r="C85" s="161" t="s">
        <v>186</v>
      </c>
      <c r="D85" s="161" t="s">
        <v>173</v>
      </c>
      <c r="E85" s="162" t="s">
        <v>1926</v>
      </c>
      <c r="F85" s="163" t="s">
        <v>1927</v>
      </c>
      <c r="G85" s="164" t="s">
        <v>282</v>
      </c>
      <c r="H85" s="165">
        <v>222</v>
      </c>
      <c r="I85" s="166">
        <v>9.8000000000000007</v>
      </c>
      <c r="J85" s="166">
        <f>ROUND(I85*H85,2)</f>
        <v>2175.6</v>
      </c>
      <c r="K85" s="163" t="s">
        <v>177</v>
      </c>
      <c r="L85" s="39"/>
      <c r="M85" s="167" t="s">
        <v>5</v>
      </c>
      <c r="N85" s="168" t="s">
        <v>50</v>
      </c>
      <c r="O85" s="169">
        <v>2.1999999999999999E-2</v>
      </c>
      <c r="P85" s="169">
        <f>O85*H85</f>
        <v>4.8839999999999995</v>
      </c>
      <c r="Q85" s="169">
        <v>6.0000000000000002E-5</v>
      </c>
      <c r="R85" s="169">
        <f>Q85*H85</f>
        <v>1.332E-2</v>
      </c>
      <c r="S85" s="169">
        <v>0</v>
      </c>
      <c r="T85" s="170">
        <f>S85*H85</f>
        <v>0</v>
      </c>
      <c r="AR85" s="24" t="s">
        <v>606</v>
      </c>
      <c r="AT85" s="24" t="s">
        <v>173</v>
      </c>
      <c r="AU85" s="24" t="s">
        <v>90</v>
      </c>
      <c r="AY85" s="24" t="s">
        <v>170</v>
      </c>
      <c r="BE85" s="171">
        <f>IF(N85="základní",J85,0)</f>
        <v>2175.6</v>
      </c>
      <c r="BF85" s="171">
        <f>IF(N85="snížená",J85,0)</f>
        <v>0</v>
      </c>
      <c r="BG85" s="171">
        <f>IF(N85="zákl. přenesená",J85,0)</f>
        <v>0</v>
      </c>
      <c r="BH85" s="171">
        <f>IF(N85="sníž. přenesená",J85,0)</f>
        <v>0</v>
      </c>
      <c r="BI85" s="171">
        <f>IF(N85="nulová",J85,0)</f>
        <v>0</v>
      </c>
      <c r="BJ85" s="24" t="s">
        <v>87</v>
      </c>
      <c r="BK85" s="171">
        <f>ROUND(I85*H85,2)</f>
        <v>2175.6</v>
      </c>
      <c r="BL85" s="24" t="s">
        <v>606</v>
      </c>
      <c r="BM85" s="24" t="s">
        <v>2384</v>
      </c>
    </row>
    <row r="86" spans="2:65" s="12" customFormat="1" ht="13.5">
      <c r="B86" s="172"/>
      <c r="D86" s="173" t="s">
        <v>180</v>
      </c>
      <c r="E86" s="174" t="s">
        <v>5</v>
      </c>
      <c r="F86" s="175" t="s">
        <v>1842</v>
      </c>
      <c r="H86" s="176">
        <v>222</v>
      </c>
      <c r="L86" s="172"/>
      <c r="M86" s="177"/>
      <c r="N86" s="178"/>
      <c r="O86" s="178"/>
      <c r="P86" s="178"/>
      <c r="Q86" s="178"/>
      <c r="R86" s="178"/>
      <c r="S86" s="178"/>
      <c r="T86" s="179"/>
      <c r="AT86" s="174" t="s">
        <v>180</v>
      </c>
      <c r="AU86" s="174" t="s">
        <v>90</v>
      </c>
      <c r="AV86" s="12" t="s">
        <v>90</v>
      </c>
      <c r="AW86" s="12" t="s">
        <v>42</v>
      </c>
      <c r="AX86" s="12" t="s">
        <v>87</v>
      </c>
      <c r="AY86" s="174" t="s">
        <v>170</v>
      </c>
    </row>
    <row r="87" spans="2:65" s="1" customFormat="1" ht="38.25" customHeight="1">
      <c r="B87" s="160"/>
      <c r="C87" s="161" t="s">
        <v>190</v>
      </c>
      <c r="D87" s="161" t="s">
        <v>173</v>
      </c>
      <c r="E87" s="162" t="s">
        <v>2385</v>
      </c>
      <c r="F87" s="163" t="s">
        <v>2386</v>
      </c>
      <c r="G87" s="164" t="s">
        <v>282</v>
      </c>
      <c r="H87" s="165">
        <v>222</v>
      </c>
      <c r="I87" s="166">
        <v>35.799999999999997</v>
      </c>
      <c r="J87" s="166">
        <f>ROUND(I87*H87,2)</f>
        <v>7947.6</v>
      </c>
      <c r="K87" s="163" t="s">
        <v>177</v>
      </c>
      <c r="L87" s="39"/>
      <c r="M87" s="167" t="s">
        <v>5</v>
      </c>
      <c r="N87" s="168" t="s">
        <v>50</v>
      </c>
      <c r="O87" s="169">
        <v>0.13500000000000001</v>
      </c>
      <c r="P87" s="169">
        <f>O87*H87</f>
        <v>29.970000000000002</v>
      </c>
      <c r="Q87" s="169">
        <v>0</v>
      </c>
      <c r="R87" s="169">
        <f>Q87*H87</f>
        <v>0</v>
      </c>
      <c r="S87" s="169">
        <v>0</v>
      </c>
      <c r="T87" s="170">
        <f>S87*H87</f>
        <v>0</v>
      </c>
      <c r="AR87" s="24" t="s">
        <v>606</v>
      </c>
      <c r="AT87" s="24" t="s">
        <v>173</v>
      </c>
      <c r="AU87" s="24" t="s">
        <v>90</v>
      </c>
      <c r="AY87" s="24" t="s">
        <v>170</v>
      </c>
      <c r="BE87" s="171">
        <f>IF(N87="základní",J87,0)</f>
        <v>7947.6</v>
      </c>
      <c r="BF87" s="171">
        <f>IF(N87="snížená",J87,0)</f>
        <v>0</v>
      </c>
      <c r="BG87" s="171">
        <f>IF(N87="zákl. přenesená",J87,0)</f>
        <v>0</v>
      </c>
      <c r="BH87" s="171">
        <f>IF(N87="sníž. přenesená",J87,0)</f>
        <v>0</v>
      </c>
      <c r="BI87" s="171">
        <f>IF(N87="nulová",J87,0)</f>
        <v>0</v>
      </c>
      <c r="BJ87" s="24" t="s">
        <v>87</v>
      </c>
      <c r="BK87" s="171">
        <f>ROUND(I87*H87,2)</f>
        <v>7947.6</v>
      </c>
      <c r="BL87" s="24" t="s">
        <v>606</v>
      </c>
      <c r="BM87" s="24" t="s">
        <v>2387</v>
      </c>
    </row>
    <row r="88" spans="2:65" s="12" customFormat="1" ht="13.5">
      <c r="B88" s="172"/>
      <c r="D88" s="173" t="s">
        <v>180</v>
      </c>
      <c r="E88" s="174" t="s">
        <v>5</v>
      </c>
      <c r="F88" s="175" t="s">
        <v>1842</v>
      </c>
      <c r="H88" s="176">
        <v>222</v>
      </c>
      <c r="L88" s="172"/>
      <c r="M88" s="177"/>
      <c r="N88" s="178"/>
      <c r="O88" s="178"/>
      <c r="P88" s="178"/>
      <c r="Q88" s="178"/>
      <c r="R88" s="178"/>
      <c r="S88" s="178"/>
      <c r="T88" s="179"/>
      <c r="AT88" s="174" t="s">
        <v>180</v>
      </c>
      <c r="AU88" s="174" t="s">
        <v>90</v>
      </c>
      <c r="AV88" s="12" t="s">
        <v>90</v>
      </c>
      <c r="AW88" s="12" t="s">
        <v>42</v>
      </c>
      <c r="AX88" s="12" t="s">
        <v>87</v>
      </c>
      <c r="AY88" s="174" t="s">
        <v>170</v>
      </c>
    </row>
    <row r="89" spans="2:65" s="1" customFormat="1" ht="16.5" customHeight="1">
      <c r="B89" s="160"/>
      <c r="C89" s="161" t="s">
        <v>169</v>
      </c>
      <c r="D89" s="161" t="s">
        <v>173</v>
      </c>
      <c r="E89" s="162" t="s">
        <v>2388</v>
      </c>
      <c r="F89" s="163" t="s">
        <v>2389</v>
      </c>
      <c r="G89" s="164" t="s">
        <v>257</v>
      </c>
      <c r="H89" s="165">
        <v>88.8</v>
      </c>
      <c r="I89" s="166">
        <v>12.2</v>
      </c>
      <c r="J89" s="166">
        <f>ROUND(I89*H89,2)</f>
        <v>1083.3599999999999</v>
      </c>
      <c r="K89" s="163" t="s">
        <v>177</v>
      </c>
      <c r="L89" s="39"/>
      <c r="M89" s="167" t="s">
        <v>5</v>
      </c>
      <c r="N89" s="168" t="s">
        <v>50</v>
      </c>
      <c r="O89" s="169">
        <v>3.5000000000000003E-2</v>
      </c>
      <c r="P89" s="169">
        <f>O89*H89</f>
        <v>3.1080000000000001</v>
      </c>
      <c r="Q89" s="169">
        <v>3.0000000000000001E-5</v>
      </c>
      <c r="R89" s="169">
        <f>Q89*H89</f>
        <v>2.6640000000000001E-3</v>
      </c>
      <c r="S89" s="169">
        <v>0</v>
      </c>
      <c r="T89" s="170">
        <f>S89*H89</f>
        <v>0</v>
      </c>
      <c r="AR89" s="24" t="s">
        <v>606</v>
      </c>
      <c r="AT89" s="24" t="s">
        <v>173</v>
      </c>
      <c r="AU89" s="24" t="s">
        <v>90</v>
      </c>
      <c r="AY89" s="24" t="s">
        <v>170</v>
      </c>
      <c r="BE89" s="171">
        <f>IF(N89="základní",J89,0)</f>
        <v>1083.3599999999999</v>
      </c>
      <c r="BF89" s="171">
        <f>IF(N89="snížená",J89,0)</f>
        <v>0</v>
      </c>
      <c r="BG89" s="171">
        <f>IF(N89="zákl. přenesená",J89,0)</f>
        <v>0</v>
      </c>
      <c r="BH89" s="171">
        <f>IF(N89="sníž. přenesená",J89,0)</f>
        <v>0</v>
      </c>
      <c r="BI89" s="171">
        <f>IF(N89="nulová",J89,0)</f>
        <v>0</v>
      </c>
      <c r="BJ89" s="24" t="s">
        <v>87</v>
      </c>
      <c r="BK89" s="171">
        <f>ROUND(I89*H89,2)</f>
        <v>1083.3599999999999</v>
      </c>
      <c r="BL89" s="24" t="s">
        <v>606</v>
      </c>
      <c r="BM89" s="24" t="s">
        <v>2390</v>
      </c>
    </row>
    <row r="90" spans="2:65" s="12" customFormat="1" ht="13.5">
      <c r="B90" s="172"/>
      <c r="D90" s="173" t="s">
        <v>180</v>
      </c>
      <c r="E90" s="174" t="s">
        <v>5</v>
      </c>
      <c r="F90" s="175" t="s">
        <v>2391</v>
      </c>
      <c r="H90" s="176">
        <v>88.8</v>
      </c>
      <c r="L90" s="172"/>
      <c r="M90" s="177"/>
      <c r="N90" s="178"/>
      <c r="O90" s="178"/>
      <c r="P90" s="178"/>
      <c r="Q90" s="178"/>
      <c r="R90" s="178"/>
      <c r="S90" s="178"/>
      <c r="T90" s="179"/>
      <c r="AT90" s="174" t="s">
        <v>180</v>
      </c>
      <c r="AU90" s="174" t="s">
        <v>90</v>
      </c>
      <c r="AV90" s="12" t="s">
        <v>90</v>
      </c>
      <c r="AW90" s="12" t="s">
        <v>42</v>
      </c>
      <c r="AX90" s="12" t="s">
        <v>87</v>
      </c>
      <c r="AY90" s="174" t="s">
        <v>170</v>
      </c>
    </row>
    <row r="91" spans="2:65" s="1" customFormat="1" ht="25.5" customHeight="1">
      <c r="B91" s="160"/>
      <c r="C91" s="161" t="s">
        <v>197</v>
      </c>
      <c r="D91" s="161" t="s">
        <v>173</v>
      </c>
      <c r="E91" s="162" t="s">
        <v>1934</v>
      </c>
      <c r="F91" s="163" t="s">
        <v>1935</v>
      </c>
      <c r="G91" s="164" t="s">
        <v>257</v>
      </c>
      <c r="H91" s="165">
        <v>88.8</v>
      </c>
      <c r="I91" s="166">
        <v>26.8</v>
      </c>
      <c r="J91" s="166">
        <f>ROUND(I91*H91,2)</f>
        <v>2379.84</v>
      </c>
      <c r="K91" s="163" t="s">
        <v>177</v>
      </c>
      <c r="L91" s="39"/>
      <c r="M91" s="167" t="s">
        <v>5</v>
      </c>
      <c r="N91" s="168" t="s">
        <v>50</v>
      </c>
      <c r="O91" s="169">
        <v>0.10100000000000001</v>
      </c>
      <c r="P91" s="169">
        <f>O91*H91</f>
        <v>8.9687999999999999</v>
      </c>
      <c r="Q91" s="169">
        <v>0</v>
      </c>
      <c r="R91" s="169">
        <f>Q91*H91</f>
        <v>0</v>
      </c>
      <c r="S91" s="169">
        <v>0</v>
      </c>
      <c r="T91" s="170">
        <f>S91*H91</f>
        <v>0</v>
      </c>
      <c r="AR91" s="24" t="s">
        <v>606</v>
      </c>
      <c r="AT91" s="24" t="s">
        <v>173</v>
      </c>
      <c r="AU91" s="24" t="s">
        <v>90</v>
      </c>
      <c r="AY91" s="24" t="s">
        <v>170</v>
      </c>
      <c r="BE91" s="171">
        <f>IF(N91="základní",J91,0)</f>
        <v>2379.84</v>
      </c>
      <c r="BF91" s="171">
        <f>IF(N91="snížená",J91,0)</f>
        <v>0</v>
      </c>
      <c r="BG91" s="171">
        <f>IF(N91="zákl. přenesená",J91,0)</f>
        <v>0</v>
      </c>
      <c r="BH91" s="171">
        <f>IF(N91="sníž. přenesená",J91,0)</f>
        <v>0</v>
      </c>
      <c r="BI91" s="171">
        <f>IF(N91="nulová",J91,0)</f>
        <v>0</v>
      </c>
      <c r="BJ91" s="24" t="s">
        <v>87</v>
      </c>
      <c r="BK91" s="171">
        <f>ROUND(I91*H91,2)</f>
        <v>2379.84</v>
      </c>
      <c r="BL91" s="24" t="s">
        <v>606</v>
      </c>
      <c r="BM91" s="24" t="s">
        <v>2392</v>
      </c>
    </row>
    <row r="92" spans="2:65" s="12" customFormat="1" ht="13.5">
      <c r="B92" s="172"/>
      <c r="D92" s="173" t="s">
        <v>180</v>
      </c>
      <c r="E92" s="174" t="s">
        <v>5</v>
      </c>
      <c r="F92" s="175" t="s">
        <v>2391</v>
      </c>
      <c r="H92" s="176">
        <v>88.8</v>
      </c>
      <c r="L92" s="172"/>
      <c r="M92" s="182"/>
      <c r="N92" s="183"/>
      <c r="O92" s="183"/>
      <c r="P92" s="183"/>
      <c r="Q92" s="183"/>
      <c r="R92" s="183"/>
      <c r="S92" s="183"/>
      <c r="T92" s="184"/>
      <c r="AT92" s="174" t="s">
        <v>180</v>
      </c>
      <c r="AU92" s="174" t="s">
        <v>90</v>
      </c>
      <c r="AV92" s="12" t="s">
        <v>90</v>
      </c>
      <c r="AW92" s="12" t="s">
        <v>42</v>
      </c>
      <c r="AX92" s="12" t="s">
        <v>87</v>
      </c>
      <c r="AY92" s="174" t="s">
        <v>170</v>
      </c>
    </row>
    <row r="93" spans="2:65" s="1" customFormat="1" ht="6.95" customHeight="1">
      <c r="B93" s="54"/>
      <c r="C93" s="55"/>
      <c r="D93" s="55"/>
      <c r="E93" s="55"/>
      <c r="F93" s="55"/>
      <c r="G93" s="55"/>
      <c r="H93" s="55"/>
      <c r="I93" s="55"/>
      <c r="J93" s="55"/>
      <c r="K93" s="55"/>
      <c r="L93" s="39"/>
    </row>
  </sheetData>
  <autoFilter ref="C77:K92"/>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27</vt:i4>
      </vt:variant>
    </vt:vector>
  </HeadingPairs>
  <TitlesOfParts>
    <vt:vector size="45" baseType="lpstr">
      <vt:lpstr>Rekapitulace stavby</vt:lpstr>
      <vt:lpstr>VRN-00 - Vedlejší rozpočt...</vt:lpstr>
      <vt:lpstr>SO-01 - Kanalizace oddíln...</vt:lpstr>
      <vt:lpstr>SO-02 - Přípojky kanaliza...</vt:lpstr>
      <vt:lpstr>SO-03.1 - ČOV</vt:lpstr>
      <vt:lpstr>SO-03.2 - ČS</vt:lpstr>
      <vt:lpstr>SO-04 - Příjezdová komuni...</vt:lpstr>
      <vt:lpstr>SO-05 - Vodovodní přípojk...</vt:lpstr>
      <vt:lpstr>SO-06 - Přípojka NN pro ČOV</vt:lpstr>
      <vt:lpstr>SO-07 - Odtok z ČOV</vt:lpstr>
      <vt:lpstr>PS-01 - Technologie čistí...</vt:lpstr>
      <vt:lpstr>Rekapitulace PS-01</vt:lpstr>
      <vt:lpstr>PS-01</vt:lpstr>
      <vt:lpstr>PS-02 - Přípojka NN, elek...</vt:lpstr>
      <vt:lpstr>Rekapitulace</vt:lpstr>
      <vt:lpstr>Dodávky</vt:lpstr>
      <vt:lpstr>Elektromontáže a služby</vt:lpstr>
      <vt:lpstr>Pokyny pro vyplnění</vt:lpstr>
      <vt:lpstr>'PS-01 - Technologie čistí...'!Názvy_tisku</vt:lpstr>
      <vt:lpstr>'PS-02 - Přípojka NN, elek...'!Názvy_tisku</vt:lpstr>
      <vt:lpstr>'Rekapitulace stavby'!Názvy_tisku</vt:lpstr>
      <vt:lpstr>'SO-01 - Kanalizace oddíln...'!Názvy_tisku</vt:lpstr>
      <vt:lpstr>'SO-02 - Přípojky kanaliza...'!Názvy_tisku</vt:lpstr>
      <vt:lpstr>'SO-03.1 - ČOV'!Názvy_tisku</vt:lpstr>
      <vt:lpstr>'SO-03.2 - ČS'!Názvy_tisku</vt:lpstr>
      <vt:lpstr>'SO-04 - Příjezdová komuni...'!Názvy_tisku</vt:lpstr>
      <vt:lpstr>'SO-05 - Vodovodní přípojk...'!Názvy_tisku</vt:lpstr>
      <vt:lpstr>'SO-06 - Přípojka NN pro ČOV'!Názvy_tisku</vt:lpstr>
      <vt:lpstr>'SO-07 - Odtok z ČOV'!Názvy_tisku</vt:lpstr>
      <vt:lpstr>'VRN-00 - Vedlejší rozpočt...'!Názvy_tisku</vt:lpstr>
      <vt:lpstr>Dodávky!Oblast_tisku</vt:lpstr>
      <vt:lpstr>'Pokyny pro vyplnění'!Oblast_tisku</vt:lpstr>
      <vt:lpstr>'PS-01'!Oblast_tisku</vt:lpstr>
      <vt:lpstr>'PS-01 - Technologie čistí...'!Oblast_tisku</vt:lpstr>
      <vt:lpstr>'PS-02 - Přípojka NN, elek...'!Oblast_tisku</vt:lpstr>
      <vt:lpstr>'Rekapitulace stavby'!Oblast_tisku</vt:lpstr>
      <vt:lpstr>'SO-01 - Kanalizace oddíln...'!Oblast_tisku</vt:lpstr>
      <vt:lpstr>'SO-02 - Přípojky kanaliza...'!Oblast_tisku</vt:lpstr>
      <vt:lpstr>'SO-03.1 - ČOV'!Oblast_tisku</vt:lpstr>
      <vt:lpstr>'SO-03.2 - ČS'!Oblast_tisku</vt:lpstr>
      <vt:lpstr>'SO-04 - Příjezdová komuni...'!Oblast_tisku</vt:lpstr>
      <vt:lpstr>'SO-05 - Vodovodní přípojk...'!Oblast_tisku</vt:lpstr>
      <vt:lpstr>'SO-06 - Přípojka NN pro ČOV'!Oblast_tisku</vt:lpstr>
      <vt:lpstr>'SO-07 - Odtok z ČOV'!Oblast_tisku</vt:lpstr>
      <vt:lpstr>'VRN-00 - Vedlejší rozpočt...'!Oblast_tisku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Martina\Martina Zamlinská</dc:creator>
  <cp:lastModifiedBy>Martina Zamlinská</cp:lastModifiedBy>
  <cp:lastPrinted>2018-03-11T18:09:21Z</cp:lastPrinted>
  <dcterms:created xsi:type="dcterms:W3CDTF">2018-03-11T17:46:33Z</dcterms:created>
  <dcterms:modified xsi:type="dcterms:W3CDTF">2018-03-11T18:09:41Z</dcterms:modified>
</cp:coreProperties>
</file>