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Záloha\Rozpočty\Jankov ČOV\"/>
    </mc:Choice>
  </mc:AlternateContent>
  <bookViews>
    <workbookView xWindow="0" yWindow="0" windowWidth="28800" windowHeight="12435"/>
  </bookViews>
  <sheets>
    <sheet name="Rekapitulace stavby" sheetId="1" r:id="rId1"/>
    <sheet name="VRN-00 - Vedlejší rozpočt..." sheetId="2" r:id="rId2"/>
    <sheet name="SO-01 - Kanalizace oddíln..." sheetId="3" r:id="rId3"/>
    <sheet name="SO-02 - Přípojky kanaliza..." sheetId="4" r:id="rId4"/>
    <sheet name="SO-03.1 - ČOV" sheetId="5" r:id="rId5"/>
    <sheet name="SO-03.2 - ČS" sheetId="6" r:id="rId6"/>
    <sheet name="SO-03.3 - Přeložka metali..." sheetId="7" r:id="rId7"/>
    <sheet name="SO-04 - Příjezdová komuni..." sheetId="8" r:id="rId8"/>
    <sheet name="SO-05 - Vodovodní přípojk..." sheetId="9" r:id="rId9"/>
    <sheet name="SO-06 - Přípojka NN pro ČOV" sheetId="10" r:id="rId10"/>
    <sheet name="SO-07 - Odtok z ČOV" sheetId="11" r:id="rId11"/>
    <sheet name="PS-01 - Technologie čistí..." sheetId="12" r:id="rId12"/>
    <sheet name="Rekapitulace PS-01" sheetId="19" r:id="rId13"/>
    <sheet name="PS-01" sheetId="18" r:id="rId14"/>
    <sheet name="PS-02 - Přípojka NN, elek..." sheetId="13" r:id="rId15"/>
    <sheet name="Rekapitulace" sheetId="17" r:id="rId16"/>
    <sheet name="Dodávky" sheetId="16" r:id="rId17"/>
    <sheet name="Elektromontáže a služby" sheetId="15" r:id="rId18"/>
    <sheet name="Pokyny pro vyplnění" sheetId="14" r:id="rId19"/>
  </sheets>
  <definedNames>
    <definedName name="_xlnm._FilterDatabase" localSheetId="16" hidden="1">Dodávky!$A$1:$H$105</definedName>
    <definedName name="_xlnm._FilterDatabase" localSheetId="11" hidden="1">'PS-01 - Technologie čistí...'!$C$77:$K$82</definedName>
    <definedName name="_xlnm._FilterDatabase" localSheetId="14" hidden="1">'PS-02 - Přípojka NN, elek...'!$C$77:$K$81</definedName>
    <definedName name="_xlnm._FilterDatabase" localSheetId="2" hidden="1">'SO-01 - Kanalizace oddíln...'!$C$85:$K$371</definedName>
    <definedName name="_xlnm._FilterDatabase" localSheetId="3" hidden="1">'SO-02 - Přípojky kanaliza...'!$C$83:$K$192</definedName>
    <definedName name="_xlnm._FilterDatabase" localSheetId="4" hidden="1">'SO-03.1 - ČOV'!$C$111:$K$752</definedName>
    <definedName name="_xlnm._FilterDatabase" localSheetId="5" hidden="1">'SO-03.2 - ČS'!$C$88:$K$163</definedName>
    <definedName name="_xlnm._FilterDatabase" localSheetId="6" hidden="1">'SO-03.3 - Přeložka metali...'!$C$83:$K$104</definedName>
    <definedName name="_xlnm._FilterDatabase" localSheetId="7" hidden="1">'SO-04 - Příjezdová komuni...'!$C$83:$K$200</definedName>
    <definedName name="_xlnm._FilterDatabase" localSheetId="8" hidden="1">'SO-05 - Vodovodní přípojk...'!$C$87:$K$287</definedName>
    <definedName name="_xlnm._FilterDatabase" localSheetId="9" hidden="1">'SO-06 - Přípojka NN pro ČOV'!$C$77:$K$92</definedName>
    <definedName name="_xlnm._FilterDatabase" localSheetId="10" hidden="1">'SO-07 - Odtok z ČOV'!$C$83:$K$222</definedName>
    <definedName name="_xlnm._FilterDatabase" localSheetId="1" hidden="1">'VRN-00 - Vedlejší rozpočt...'!$C$79:$K$109</definedName>
    <definedName name="_xlnm.Print_Titles" localSheetId="11">'PS-01 - Technologie čistí...'!$77:$77</definedName>
    <definedName name="_xlnm.Print_Titles" localSheetId="14">'PS-02 - Přípojka NN, elek...'!$77:$77</definedName>
    <definedName name="_xlnm.Print_Titles" localSheetId="0">'Rekapitulace stavby'!$49:$49</definedName>
    <definedName name="_xlnm.Print_Titles" localSheetId="2">'SO-01 - Kanalizace oddíln...'!$85:$85</definedName>
    <definedName name="_xlnm.Print_Titles" localSheetId="3">'SO-02 - Přípojky kanaliza...'!$83:$83</definedName>
    <definedName name="_xlnm.Print_Titles" localSheetId="4">'SO-03.1 - ČOV'!$111:$111</definedName>
    <definedName name="_xlnm.Print_Titles" localSheetId="5">'SO-03.2 - ČS'!$88:$88</definedName>
    <definedName name="_xlnm.Print_Titles" localSheetId="6">'SO-03.3 - Přeložka metali...'!$83:$83</definedName>
    <definedName name="_xlnm.Print_Titles" localSheetId="7">'SO-04 - Příjezdová komuni...'!$83:$83</definedName>
    <definedName name="_xlnm.Print_Titles" localSheetId="8">'SO-05 - Vodovodní přípojk...'!$87:$87</definedName>
    <definedName name="_xlnm.Print_Titles" localSheetId="9">'SO-06 - Přípojka NN pro ČOV'!$77:$77</definedName>
    <definedName name="_xlnm.Print_Titles" localSheetId="10">'SO-07 - Odtok z ČOV'!$83:$83</definedName>
    <definedName name="_xlnm.Print_Titles" localSheetId="1">'VRN-00 - Vedlejší rozpočt...'!$79:$79</definedName>
    <definedName name="_xlnm.Print_Area" localSheetId="16">Dodávky!$A$1:$H$105</definedName>
    <definedName name="_xlnm.Print_Area" localSheetId="18">'Pokyny pro vyplnění'!$B$2:$K$69,'Pokyny pro vyplnění'!$B$72:$K$116,'Pokyny pro vyplnění'!$B$119:$K$188,'Pokyny pro vyplnění'!$B$196:$K$216</definedName>
    <definedName name="_xlnm.Print_Area" localSheetId="13">'PS-01'!$A$1:$H$79</definedName>
    <definedName name="_xlnm.Print_Area" localSheetId="11">'PS-01 - Technologie čistí...'!$C$4:$J$36,'PS-01 - Technologie čistí...'!$C$42:$J$59,'PS-01 - Technologie čistí...'!$C$65:$K$82</definedName>
    <definedName name="_xlnm.Print_Area" localSheetId="14">'PS-02 - Přípojka NN, elek...'!$C$4:$J$36,'PS-02 - Přípojka NN, elek...'!$C$42:$J$59,'PS-02 - Přípojka NN, elek...'!$C$65:$K$81</definedName>
    <definedName name="_xlnm.Print_Area" localSheetId="0">'Rekapitulace stavby'!$D$4:$AO$33,'Rekapitulace stavby'!$C$39:$AQ$65</definedName>
    <definedName name="_xlnm.Print_Area" localSheetId="2">'SO-01 - Kanalizace oddíln...'!$C$4:$J$36,'SO-01 - Kanalizace oddíln...'!$C$42:$J$67,'SO-01 - Kanalizace oddíln...'!$C$73:$K$371</definedName>
    <definedName name="_xlnm.Print_Area" localSheetId="3">'SO-02 - Přípojky kanaliza...'!$C$4:$J$36,'SO-02 - Přípojky kanaliza...'!$C$42:$J$65,'SO-02 - Přípojky kanaliza...'!$C$71:$K$192</definedName>
    <definedName name="_xlnm.Print_Area" localSheetId="4">'SO-03.1 - ČOV'!$C$4:$J$38,'SO-03.1 - ČOV'!$C$44:$J$91,'SO-03.1 - ČOV'!$C$97:$K$752</definedName>
    <definedName name="_xlnm.Print_Area" localSheetId="5">'SO-03.2 - ČS'!$C$4:$J$38,'SO-03.2 - ČS'!$C$44:$J$68,'SO-03.2 - ČS'!$C$74:$K$163</definedName>
    <definedName name="_xlnm.Print_Area" localSheetId="6">'SO-03.3 - Přeložka metali...'!$C$4:$J$38,'SO-03.3 - Přeložka metali...'!$C$44:$J$63,'SO-03.3 - Přeložka metali...'!$C$69:$K$104</definedName>
    <definedName name="_xlnm.Print_Area" localSheetId="7">'SO-04 - Příjezdová komuni...'!$C$4:$J$36,'SO-04 - Příjezdová komuni...'!$C$42:$J$65,'SO-04 - Příjezdová komuni...'!$C$71:$K$200</definedName>
    <definedName name="_xlnm.Print_Area" localSheetId="8">'SO-05 - Vodovodní přípojk...'!$C$4:$J$36,'SO-05 - Vodovodní přípojk...'!$C$42:$J$69,'SO-05 - Vodovodní přípojk...'!$C$75:$K$287</definedName>
    <definedName name="_xlnm.Print_Area" localSheetId="9">'SO-06 - Přípojka NN pro ČOV'!$C$4:$J$36,'SO-06 - Přípojka NN pro ČOV'!$C$42:$J$59,'SO-06 - Přípojka NN pro ČOV'!$C$65:$K$92</definedName>
    <definedName name="_xlnm.Print_Area" localSheetId="10">'SO-07 - Odtok z ČOV'!$C$4:$J$36,'SO-07 - Odtok z ČOV'!$C$42:$J$65,'SO-07 - Odtok z ČOV'!$C$71:$K$222</definedName>
    <definedName name="_xlnm.Print_Area" localSheetId="1">'VRN-00 - Vedlejší rozpočt...'!$C$4:$J$36,'VRN-00 - Vedlejší rozpočt...'!$C$42:$J$61,'VRN-00 - Vedlejší rozpočt...'!$C$67:$K$109</definedName>
  </definedNames>
  <calcPr calcId="152511"/>
</workbook>
</file>

<file path=xl/calcChain.xml><?xml version="1.0" encoding="utf-8"?>
<calcChain xmlns="http://schemas.openxmlformats.org/spreadsheetml/2006/main">
  <c r="F10" i="18" l="1"/>
  <c r="F6" i="19"/>
  <c r="F9" i="19"/>
  <c r="F31" i="19" s="1"/>
  <c r="I81" i="12" s="1"/>
  <c r="BK81" i="12" s="1"/>
  <c r="BK80" i="12" s="1"/>
  <c r="F10" i="19"/>
  <c r="F11" i="19"/>
  <c r="F12" i="19"/>
  <c r="F13" i="19"/>
  <c r="F14" i="19"/>
  <c r="E8" i="18"/>
  <c r="F11" i="18"/>
  <c r="F12" i="18"/>
  <c r="F13" i="18"/>
  <c r="F14" i="18"/>
  <c r="F15" i="18"/>
  <c r="F16" i="18"/>
  <c r="F17" i="18"/>
  <c r="F18" i="18"/>
  <c r="F19" i="18"/>
  <c r="F20" i="18"/>
  <c r="F21" i="18"/>
  <c r="F22" i="18"/>
  <c r="F26" i="18"/>
  <c r="F27" i="18"/>
  <c r="F28" i="18"/>
  <c r="F29" i="18"/>
  <c r="F33" i="18"/>
  <c r="F34" i="18"/>
  <c r="F35" i="18"/>
  <c r="F36" i="18"/>
  <c r="F37" i="18"/>
  <c r="F38" i="18"/>
  <c r="F39" i="18"/>
  <c r="F40" i="18"/>
  <c r="F41" i="18"/>
  <c r="F42" i="18"/>
  <c r="F43" i="18"/>
  <c r="F44" i="18"/>
  <c r="F45" i="18"/>
  <c r="F46" i="18"/>
  <c r="F47" i="18"/>
  <c r="F48" i="18"/>
  <c r="F52" i="18"/>
  <c r="F53" i="18"/>
  <c r="F54" i="18"/>
  <c r="F55" i="18"/>
  <c r="F56" i="18"/>
  <c r="F57" i="18"/>
  <c r="F58" i="18"/>
  <c r="F59" i="18"/>
  <c r="F63" i="18"/>
  <c r="F64" i="18"/>
  <c r="F65" i="18"/>
  <c r="F66" i="18"/>
  <c r="F67" i="18"/>
  <c r="F68" i="18"/>
  <c r="F72" i="18"/>
  <c r="F73" i="18"/>
  <c r="F74" i="18"/>
  <c r="F75" i="18"/>
  <c r="F76" i="18"/>
  <c r="F77" i="18"/>
  <c r="F78" i="18"/>
  <c r="E3014" i="18"/>
  <c r="E3015" i="18"/>
  <c r="E3016" i="18"/>
  <c r="E3017" i="18"/>
  <c r="E3018" i="18"/>
  <c r="E3019" i="18"/>
  <c r="E3020" i="18"/>
  <c r="E3021" i="18"/>
  <c r="E3022" i="18"/>
  <c r="E3023" i="18"/>
  <c r="E3024" i="18"/>
  <c r="E3025" i="18"/>
  <c r="E3026" i="18"/>
  <c r="E3027" i="18"/>
  <c r="E3028" i="18"/>
  <c r="E3029" i="18"/>
  <c r="E3030" i="18"/>
  <c r="E3031" i="18"/>
  <c r="E3032" i="18"/>
  <c r="E3033" i="18"/>
  <c r="E3034" i="18"/>
  <c r="E3035" i="18"/>
  <c r="E3036" i="18"/>
  <c r="E3037" i="18"/>
  <c r="E3038" i="18"/>
  <c r="E3039" i="18"/>
  <c r="E3040" i="18"/>
  <c r="E3041" i="18"/>
  <c r="E3042" i="18"/>
  <c r="E3043" i="18"/>
  <c r="E3044" i="18"/>
  <c r="E3045" i="18"/>
  <c r="E3046" i="18"/>
  <c r="E3047" i="18"/>
  <c r="E3048" i="18"/>
  <c r="E3049" i="18"/>
  <c r="E3050" i="18"/>
  <c r="E3051" i="18"/>
  <c r="E3052" i="18"/>
  <c r="E3053" i="18"/>
  <c r="E3054" i="18"/>
  <c r="E3055" i="18"/>
  <c r="E3056" i="18"/>
  <c r="E3057" i="18"/>
  <c r="E3058" i="18"/>
  <c r="E3059" i="18"/>
  <c r="E3060" i="18"/>
  <c r="E3061" i="18"/>
  <c r="E3062" i="18"/>
  <c r="E3063" i="18"/>
  <c r="E3064" i="18"/>
  <c r="E3065" i="18"/>
  <c r="E3066" i="18"/>
  <c r="E3067" i="18"/>
  <c r="E3068" i="18"/>
  <c r="E3069" i="18"/>
  <c r="E3070" i="18"/>
  <c r="E3071" i="18"/>
  <c r="E3072" i="18"/>
  <c r="E3073" i="18"/>
  <c r="E3074" i="18"/>
  <c r="E3075" i="18"/>
  <c r="E3076" i="18"/>
  <c r="E3077" i="18"/>
  <c r="E3078" i="18"/>
  <c r="E3079" i="18"/>
  <c r="E3080" i="18"/>
  <c r="E3081" i="18"/>
  <c r="E3082" i="18"/>
  <c r="E3083" i="18"/>
  <c r="E3084" i="18"/>
  <c r="E3085" i="18"/>
  <c r="E3086" i="18"/>
  <c r="E3087" i="18"/>
  <c r="E3088" i="18"/>
  <c r="E3089" i="18"/>
  <c r="E3090" i="18"/>
  <c r="E3091" i="18"/>
  <c r="E3092" i="18"/>
  <c r="E3093" i="18"/>
  <c r="E3094" i="18"/>
  <c r="E3095" i="18"/>
  <c r="E3096" i="18"/>
  <c r="E3097" i="18"/>
  <c r="E3098" i="18"/>
  <c r="E3099" i="18"/>
  <c r="E3100" i="18"/>
  <c r="E3101" i="18"/>
  <c r="E3102" i="18"/>
  <c r="E3103" i="18"/>
  <c r="E3104" i="18"/>
  <c r="E3105" i="18"/>
  <c r="E3106" i="18"/>
  <c r="E3107" i="18"/>
  <c r="E3108" i="18"/>
  <c r="E3109" i="18"/>
  <c r="E3110" i="18"/>
  <c r="E3111" i="18"/>
  <c r="E3112" i="18"/>
  <c r="E3113" i="18"/>
  <c r="E3114" i="18"/>
  <c r="E3115" i="18"/>
  <c r="E3116" i="18"/>
  <c r="E3117" i="18"/>
  <c r="E3118" i="18"/>
  <c r="E3119" i="18"/>
  <c r="E3120" i="18"/>
  <c r="E3121" i="18"/>
  <c r="E3122" i="18"/>
  <c r="E3123" i="18"/>
  <c r="E3124" i="18"/>
  <c r="E3125" i="18"/>
  <c r="E3126" i="18"/>
  <c r="E3127" i="18"/>
  <c r="E3128" i="18"/>
  <c r="E3129" i="18"/>
  <c r="E3130" i="18"/>
  <c r="E3131" i="18"/>
  <c r="E3132" i="18"/>
  <c r="E3133" i="18"/>
  <c r="E3134" i="18"/>
  <c r="E3135" i="18"/>
  <c r="E3136" i="18"/>
  <c r="E3137" i="18"/>
  <c r="E3138" i="18"/>
  <c r="E3139" i="18"/>
  <c r="E3140" i="18"/>
  <c r="E3141" i="18"/>
  <c r="E3142" i="18"/>
  <c r="E3143" i="18"/>
  <c r="E3144" i="18"/>
  <c r="E3145" i="18"/>
  <c r="E3146" i="18"/>
  <c r="E3147" i="18"/>
  <c r="E3148" i="18"/>
  <c r="E3149" i="18"/>
  <c r="E3150" i="18"/>
  <c r="E3151" i="18"/>
  <c r="E3152" i="18"/>
  <c r="E3153" i="18"/>
  <c r="E3154" i="18"/>
  <c r="E3155" i="18"/>
  <c r="E3156" i="18"/>
  <c r="E3157" i="18"/>
  <c r="E3158" i="18"/>
  <c r="E3159" i="18"/>
  <c r="E3160" i="18"/>
  <c r="E3161" i="18"/>
  <c r="E3162" i="18"/>
  <c r="E3163" i="18"/>
  <c r="E3164" i="18"/>
  <c r="E3165" i="18"/>
  <c r="E3166" i="18"/>
  <c r="E3167" i="18"/>
  <c r="E3168" i="18"/>
  <c r="E3169" i="18"/>
  <c r="E3170" i="18"/>
  <c r="E3171" i="18"/>
  <c r="E3172" i="18"/>
  <c r="E3173" i="18"/>
  <c r="E3174" i="18"/>
  <c r="E3175" i="18"/>
  <c r="E3176" i="18"/>
  <c r="E3177" i="18"/>
  <c r="E3178" i="18"/>
  <c r="E3179" i="18"/>
  <c r="E3180" i="18"/>
  <c r="E3181" i="18"/>
  <c r="E3182" i="18"/>
  <c r="E3183" i="18"/>
  <c r="E3184" i="18"/>
  <c r="E3185" i="18"/>
  <c r="E3186" i="18"/>
  <c r="E3187" i="18"/>
  <c r="E3188" i="18"/>
  <c r="E3189" i="18"/>
  <c r="E3190" i="18"/>
  <c r="E3191" i="18"/>
  <c r="E3192" i="18"/>
  <c r="E3193" i="18"/>
  <c r="E3194" i="18"/>
  <c r="E3195" i="18"/>
  <c r="E3196" i="18"/>
  <c r="E3197" i="18"/>
  <c r="E3198" i="18"/>
  <c r="E3199" i="18"/>
  <c r="E3200" i="18"/>
  <c r="E3201" i="18"/>
  <c r="E3202" i="18"/>
  <c r="E3203" i="18"/>
  <c r="E3204" i="18"/>
  <c r="E3205" i="18"/>
  <c r="E3206" i="18"/>
  <c r="E3207" i="18"/>
  <c r="E3208" i="18"/>
  <c r="E3209" i="18"/>
  <c r="E3210" i="18"/>
  <c r="E3211" i="18"/>
  <c r="E3212" i="18"/>
  <c r="E3213" i="18"/>
  <c r="E3214" i="18"/>
  <c r="E3215" i="18"/>
  <c r="E3216" i="18"/>
  <c r="E3217" i="18"/>
  <c r="E3218" i="18"/>
  <c r="E3219" i="18"/>
  <c r="E3220" i="18"/>
  <c r="E3221" i="18"/>
  <c r="E3222" i="18"/>
  <c r="E3223" i="18"/>
  <c r="E3224" i="18"/>
  <c r="E3225" i="18"/>
  <c r="E3226" i="18"/>
  <c r="E3227" i="18"/>
  <c r="E3228" i="18"/>
  <c r="E3229" i="18"/>
  <c r="E3230" i="18"/>
  <c r="E3231" i="18"/>
  <c r="E3232" i="18"/>
  <c r="E3233" i="18"/>
  <c r="E3234" i="18"/>
  <c r="E3235" i="18"/>
  <c r="E3236" i="18"/>
  <c r="E3237" i="18"/>
  <c r="E3238" i="18"/>
  <c r="E3239" i="18"/>
  <c r="E3240" i="18"/>
  <c r="E3241" i="18"/>
  <c r="E3242" i="18"/>
  <c r="E3243" i="18"/>
  <c r="E3244" i="18"/>
  <c r="E3245" i="18"/>
  <c r="E3246" i="18"/>
  <c r="E3247" i="18"/>
  <c r="E3248" i="18"/>
  <c r="E3249" i="18"/>
  <c r="E3250" i="18"/>
  <c r="E3251" i="18"/>
  <c r="E3252" i="18"/>
  <c r="E3253" i="18"/>
  <c r="E3254" i="18"/>
  <c r="E3255" i="18"/>
  <c r="E3256" i="18"/>
  <c r="E3257" i="18"/>
  <c r="E3258" i="18"/>
  <c r="E3259" i="18"/>
  <c r="E3260" i="18"/>
  <c r="E3261" i="18"/>
  <c r="E3262" i="18"/>
  <c r="E3263" i="18"/>
  <c r="E3264" i="18"/>
  <c r="E3265" i="18"/>
  <c r="E3266" i="18"/>
  <c r="E3267" i="18"/>
  <c r="E3268" i="18"/>
  <c r="E3269" i="18"/>
  <c r="E3270" i="18"/>
  <c r="E3271" i="18"/>
  <c r="E3272" i="18"/>
  <c r="E3273" i="18"/>
  <c r="E3274" i="18"/>
  <c r="E3275" i="18"/>
  <c r="E3276" i="18"/>
  <c r="E3277" i="18"/>
  <c r="E3278" i="18"/>
  <c r="E3279" i="18"/>
  <c r="E3280" i="18"/>
  <c r="E3281" i="18"/>
  <c r="E3282" i="18"/>
  <c r="E3283" i="18"/>
  <c r="E3284" i="18"/>
  <c r="E3285" i="18"/>
  <c r="E3286" i="18"/>
  <c r="E3287" i="18"/>
  <c r="E3288" i="18"/>
  <c r="E3289" i="18"/>
  <c r="E3290" i="18"/>
  <c r="E3291" i="18"/>
  <c r="E3292" i="18"/>
  <c r="E3293" i="18"/>
  <c r="E3294" i="18"/>
  <c r="E3295" i="18"/>
  <c r="E3296" i="18"/>
  <c r="E3297" i="18"/>
  <c r="E3298" i="18"/>
  <c r="E3299" i="18"/>
  <c r="E3300" i="18"/>
  <c r="E3301" i="18"/>
  <c r="E3302" i="18"/>
  <c r="E3303" i="18"/>
  <c r="E3304" i="18"/>
  <c r="E3305" i="18"/>
  <c r="E3306" i="18"/>
  <c r="E3307" i="18"/>
  <c r="E3308" i="18"/>
  <c r="E3309" i="18"/>
  <c r="E3310" i="18"/>
  <c r="E3311" i="18"/>
  <c r="E3312" i="18"/>
  <c r="E3313" i="18"/>
  <c r="E3314" i="18"/>
  <c r="E3315" i="18"/>
  <c r="E3316" i="18"/>
  <c r="E3317" i="18"/>
  <c r="E3318" i="18"/>
  <c r="E3319" i="18"/>
  <c r="E3320" i="18"/>
  <c r="E3321" i="18"/>
  <c r="E3322" i="18"/>
  <c r="E3323" i="18"/>
  <c r="E3324" i="18"/>
  <c r="E3325" i="18"/>
  <c r="E3326" i="18"/>
  <c r="E3327" i="18"/>
  <c r="E3328" i="18"/>
  <c r="E3329" i="18"/>
  <c r="E3330" i="18"/>
  <c r="E3331" i="18"/>
  <c r="E3332" i="18"/>
  <c r="E3333" i="18"/>
  <c r="E3334" i="18"/>
  <c r="E3335" i="18"/>
  <c r="E3336" i="18"/>
  <c r="E3337" i="18"/>
  <c r="E3338" i="18"/>
  <c r="E3339" i="18"/>
  <c r="E3340" i="18"/>
  <c r="E3341" i="18"/>
  <c r="E3342" i="18"/>
  <c r="E3343" i="18"/>
  <c r="E3344" i="18"/>
  <c r="E3345" i="18"/>
  <c r="E3346" i="18"/>
  <c r="E3347" i="18"/>
  <c r="E3348" i="18"/>
  <c r="E3349" i="18"/>
  <c r="E3350" i="18"/>
  <c r="E3351" i="18"/>
  <c r="E3352" i="18"/>
  <c r="E3353" i="18"/>
  <c r="E3354" i="18"/>
  <c r="E3355" i="18"/>
  <c r="E3356" i="18"/>
  <c r="E3357" i="18"/>
  <c r="E3358" i="18"/>
  <c r="E3359" i="18"/>
  <c r="E3360" i="18"/>
  <c r="E3361" i="18"/>
  <c r="E3362" i="18"/>
  <c r="E3363" i="18"/>
  <c r="E3364" i="18"/>
  <c r="E3365" i="18"/>
  <c r="E3366" i="18"/>
  <c r="E3367" i="18"/>
  <c r="E3368" i="18"/>
  <c r="E3369" i="18"/>
  <c r="E3370" i="18"/>
  <c r="E3371" i="18"/>
  <c r="E3372" i="18"/>
  <c r="E3373" i="18"/>
  <c r="E3374" i="18"/>
  <c r="E3375" i="18"/>
  <c r="E3376" i="18"/>
  <c r="E3377" i="18"/>
  <c r="E3378" i="18"/>
  <c r="E3379" i="18"/>
  <c r="E3380" i="18"/>
  <c r="E3381" i="18"/>
  <c r="E3382" i="18"/>
  <c r="E3383" i="18"/>
  <c r="E3384" i="18"/>
  <c r="E3385" i="18"/>
  <c r="E3386" i="18"/>
  <c r="E3387" i="18"/>
  <c r="E3388" i="18"/>
  <c r="E3389" i="18"/>
  <c r="E3390" i="18"/>
  <c r="E3391" i="18"/>
  <c r="E3392" i="18"/>
  <c r="E3393" i="18"/>
  <c r="E3394" i="18"/>
  <c r="E3395" i="18"/>
  <c r="E3396" i="18"/>
  <c r="E3397" i="18"/>
  <c r="E3398" i="18"/>
  <c r="E3399" i="18"/>
  <c r="E3400" i="18"/>
  <c r="E3401" i="18"/>
  <c r="E3402" i="18"/>
  <c r="E3403" i="18"/>
  <c r="E3404" i="18"/>
  <c r="E3405" i="18"/>
  <c r="E3406" i="18"/>
  <c r="E3407" i="18"/>
  <c r="E3408" i="18"/>
  <c r="E3409" i="18"/>
  <c r="E3410" i="18"/>
  <c r="E3411" i="18"/>
  <c r="E3412" i="18"/>
  <c r="E3413" i="18"/>
  <c r="E3414" i="18"/>
  <c r="E3415" i="18"/>
  <c r="E3416" i="18"/>
  <c r="E3417" i="18"/>
  <c r="E3418" i="18"/>
  <c r="E3419" i="18"/>
  <c r="E3420" i="18"/>
  <c r="E3421" i="18"/>
  <c r="E3422" i="18"/>
  <c r="E3423" i="18"/>
  <c r="E3424" i="18"/>
  <c r="E3425" i="18"/>
  <c r="E3426" i="18"/>
  <c r="E3427" i="18"/>
  <c r="E3428" i="18"/>
  <c r="E3429" i="18"/>
  <c r="E3430" i="18"/>
  <c r="E3431" i="18"/>
  <c r="E3432" i="18"/>
  <c r="E3433" i="18"/>
  <c r="E3434" i="18"/>
  <c r="E3435" i="18"/>
  <c r="E3436" i="18"/>
  <c r="E3437" i="18"/>
  <c r="E3438" i="18"/>
  <c r="E3439" i="18"/>
  <c r="E3440" i="18"/>
  <c r="E3441" i="18"/>
  <c r="E3442" i="18"/>
  <c r="E3443" i="18"/>
  <c r="E3444" i="18"/>
  <c r="E3445" i="18"/>
  <c r="E3446" i="18"/>
  <c r="E3447" i="18"/>
  <c r="E3448" i="18"/>
  <c r="E3449" i="18"/>
  <c r="E3450" i="18"/>
  <c r="E3451" i="18"/>
  <c r="E3452" i="18"/>
  <c r="E3453" i="18"/>
  <c r="E3454" i="18"/>
  <c r="E3455" i="18"/>
  <c r="E3456" i="18"/>
  <c r="E3457" i="18"/>
  <c r="E3458" i="18"/>
  <c r="E3459" i="18"/>
  <c r="E3460" i="18"/>
  <c r="E3461" i="18"/>
  <c r="E3462" i="18"/>
  <c r="E3463" i="18"/>
  <c r="E3464" i="18"/>
  <c r="E3465" i="18"/>
  <c r="E3466" i="18"/>
  <c r="E3467" i="18"/>
  <c r="E3468" i="18"/>
  <c r="E3469" i="18"/>
  <c r="E3470" i="18"/>
  <c r="E3471" i="18"/>
  <c r="E3472" i="18"/>
  <c r="E3473" i="18"/>
  <c r="E3474" i="18"/>
  <c r="E3475" i="18"/>
  <c r="E3476" i="18"/>
  <c r="E3477" i="18"/>
  <c r="E3478" i="18"/>
  <c r="E3479" i="18"/>
  <c r="E3480" i="18"/>
  <c r="E3481" i="18"/>
  <c r="E3482" i="18"/>
  <c r="E3483" i="18"/>
  <c r="E3484" i="18"/>
  <c r="E3485" i="18"/>
  <c r="E3486" i="18"/>
  <c r="E3487" i="18"/>
  <c r="E3488" i="18"/>
  <c r="E3489" i="18"/>
  <c r="E3490" i="18"/>
  <c r="E3491" i="18"/>
  <c r="E3492" i="18"/>
  <c r="E3493" i="18"/>
  <c r="E3494" i="18"/>
  <c r="E3495" i="18"/>
  <c r="E3496" i="18"/>
  <c r="E3497" i="18"/>
  <c r="E3498" i="18"/>
  <c r="E3499" i="18"/>
  <c r="E3500" i="18"/>
  <c r="E3501" i="18"/>
  <c r="E3502" i="18"/>
  <c r="E3503" i="18"/>
  <c r="E3504" i="18"/>
  <c r="E3505" i="18"/>
  <c r="E3506" i="18"/>
  <c r="E3507" i="18"/>
  <c r="E3508" i="18"/>
  <c r="E3509" i="18"/>
  <c r="E3510" i="18"/>
  <c r="E3511" i="18"/>
  <c r="E3512" i="18"/>
  <c r="E3513" i="18"/>
  <c r="E3514" i="18"/>
  <c r="E3515" i="18"/>
  <c r="E3516" i="18"/>
  <c r="E3517" i="18"/>
  <c r="E3518" i="18"/>
  <c r="E3519" i="18"/>
  <c r="E3520" i="18"/>
  <c r="E3521" i="18"/>
  <c r="E3522" i="18"/>
  <c r="E3523" i="18"/>
  <c r="E3524" i="18"/>
  <c r="E3525" i="18"/>
  <c r="E3526" i="18"/>
  <c r="E3527" i="18"/>
  <c r="E3528" i="18"/>
  <c r="E3529" i="18"/>
  <c r="E3530" i="18"/>
  <c r="E3531" i="18"/>
  <c r="E3532" i="18"/>
  <c r="E3533" i="18"/>
  <c r="E3534" i="18"/>
  <c r="E3535" i="18"/>
  <c r="E3536" i="18"/>
  <c r="E3537" i="18"/>
  <c r="E3538" i="18"/>
  <c r="E3539" i="18"/>
  <c r="E3540" i="18"/>
  <c r="E3541" i="18"/>
  <c r="E3542" i="18"/>
  <c r="E3543" i="18"/>
  <c r="E3544" i="18"/>
  <c r="E3545" i="18"/>
  <c r="E3546" i="18"/>
  <c r="E3547" i="18"/>
  <c r="E3548" i="18"/>
  <c r="E3549" i="18"/>
  <c r="E3550" i="18"/>
  <c r="E3551" i="18"/>
  <c r="E3552" i="18"/>
  <c r="E3553" i="18"/>
  <c r="E3554" i="18"/>
  <c r="E3555" i="18"/>
  <c r="E3556" i="18"/>
  <c r="E3557" i="18"/>
  <c r="E3558" i="18"/>
  <c r="E3559" i="18"/>
  <c r="E3560" i="18"/>
  <c r="E3561" i="18"/>
  <c r="E3562" i="18"/>
  <c r="E3563" i="18"/>
  <c r="E3564" i="18"/>
  <c r="E3565" i="18"/>
  <c r="E3566" i="18"/>
  <c r="E3567" i="18"/>
  <c r="E3568" i="18"/>
  <c r="E3569" i="18"/>
  <c r="E3570" i="18"/>
  <c r="E3571" i="18"/>
  <c r="E3572" i="18"/>
  <c r="E3573" i="18"/>
  <c r="E3574" i="18"/>
  <c r="E3575" i="18"/>
  <c r="E3576" i="18"/>
  <c r="E3577" i="18"/>
  <c r="E3578" i="18"/>
  <c r="E3579" i="18"/>
  <c r="E3580" i="18"/>
  <c r="E3581" i="18"/>
  <c r="E3582" i="18"/>
  <c r="E3583" i="18"/>
  <c r="E3584" i="18"/>
  <c r="E3585" i="18"/>
  <c r="E3586" i="18"/>
  <c r="E3587" i="18"/>
  <c r="E3588" i="18"/>
  <c r="E3589" i="18"/>
  <c r="E3590" i="18"/>
  <c r="E3591" i="18"/>
  <c r="E3592" i="18"/>
  <c r="E3593" i="18"/>
  <c r="E3594" i="18"/>
  <c r="E3595" i="18"/>
  <c r="E3596" i="18"/>
  <c r="E3597" i="18"/>
  <c r="E3598" i="18"/>
  <c r="E3599" i="18"/>
  <c r="E3600" i="18"/>
  <c r="E3601" i="18"/>
  <c r="E3602" i="18"/>
  <c r="E3603" i="18"/>
  <c r="E3604" i="18"/>
  <c r="E3605" i="18"/>
  <c r="E3606" i="18"/>
  <c r="E3607" i="18"/>
  <c r="E3608" i="18"/>
  <c r="E3609" i="18"/>
  <c r="E3610" i="18"/>
  <c r="E3611" i="18"/>
  <c r="E3612" i="18"/>
  <c r="E3613" i="18"/>
  <c r="E3614" i="18"/>
  <c r="E3615" i="18"/>
  <c r="E3616" i="18"/>
  <c r="E3617" i="18"/>
  <c r="E3618" i="18"/>
  <c r="E3619" i="18"/>
  <c r="E3620" i="18"/>
  <c r="E3621" i="18"/>
  <c r="E3622" i="18"/>
  <c r="E3623" i="18"/>
  <c r="E3624" i="18"/>
  <c r="E3625" i="18"/>
  <c r="E3626" i="18"/>
  <c r="E3627" i="18"/>
  <c r="E3628" i="18"/>
  <c r="E3629" i="18"/>
  <c r="E3630" i="18"/>
  <c r="E3631" i="18"/>
  <c r="E3632" i="18"/>
  <c r="E3633" i="18"/>
  <c r="E3634" i="18"/>
  <c r="E3635" i="18"/>
  <c r="E3636" i="18"/>
  <c r="E3637" i="18"/>
  <c r="E3638" i="18"/>
  <c r="E3639" i="18"/>
  <c r="E3640" i="18"/>
  <c r="E3641" i="18"/>
  <c r="E3642" i="18"/>
  <c r="E3643" i="18"/>
  <c r="E3644" i="18"/>
  <c r="E3645" i="18"/>
  <c r="E3646" i="18"/>
  <c r="E3647" i="18"/>
  <c r="E3648" i="18"/>
  <c r="E3649" i="18"/>
  <c r="E3650" i="18"/>
  <c r="E3651" i="18"/>
  <c r="E3652" i="18"/>
  <c r="E3653" i="18"/>
  <c r="E3654" i="18"/>
  <c r="E3655" i="18"/>
  <c r="E3656" i="18"/>
  <c r="E3657" i="18"/>
  <c r="E3658" i="18"/>
  <c r="E3659" i="18"/>
  <c r="E3660" i="18"/>
  <c r="E3661" i="18"/>
  <c r="E3662" i="18"/>
  <c r="E3663" i="18"/>
  <c r="E3664" i="18"/>
  <c r="E3665" i="18"/>
  <c r="E3666" i="18"/>
  <c r="E3667" i="18"/>
  <c r="E3668" i="18"/>
  <c r="E3669" i="18"/>
  <c r="E3670" i="18"/>
  <c r="E3671" i="18"/>
  <c r="E3672" i="18"/>
  <c r="E3673" i="18"/>
  <c r="E3674" i="18"/>
  <c r="E3675" i="18"/>
  <c r="E3676" i="18"/>
  <c r="E3677" i="18"/>
  <c r="E3678" i="18"/>
  <c r="E3679" i="18"/>
  <c r="E3680" i="18"/>
  <c r="E3681" i="18"/>
  <c r="E3682" i="18"/>
  <c r="E3683" i="18"/>
  <c r="E3684" i="18"/>
  <c r="E3685" i="18"/>
  <c r="E3686" i="18"/>
  <c r="E3687" i="18"/>
  <c r="E3688" i="18"/>
  <c r="E3689" i="18"/>
  <c r="E3690" i="18"/>
  <c r="E3691" i="18"/>
  <c r="E3692" i="18"/>
  <c r="E3693" i="18"/>
  <c r="E3694" i="18"/>
  <c r="E3695" i="18"/>
  <c r="E3696" i="18"/>
  <c r="E3697" i="18"/>
  <c r="E3698" i="18"/>
  <c r="E3699" i="18"/>
  <c r="E3700" i="18"/>
  <c r="E3701" i="18"/>
  <c r="E3702" i="18"/>
  <c r="E3703" i="18"/>
  <c r="E3704" i="18"/>
  <c r="E3705" i="18"/>
  <c r="E3706" i="18"/>
  <c r="E3707" i="18"/>
  <c r="E3708" i="18"/>
  <c r="E3709" i="18"/>
  <c r="E3710" i="18"/>
  <c r="E3711" i="18"/>
  <c r="E3712" i="18"/>
  <c r="E3713" i="18"/>
  <c r="E3714" i="18"/>
  <c r="E3715" i="18"/>
  <c r="E3716" i="18"/>
  <c r="E3717" i="18"/>
  <c r="E3718" i="18"/>
  <c r="E3719" i="18"/>
  <c r="E3720" i="18"/>
  <c r="E3721" i="18"/>
  <c r="E3722" i="18"/>
  <c r="E3723" i="18"/>
  <c r="E3724" i="18"/>
  <c r="E3725" i="18"/>
  <c r="E3726" i="18"/>
  <c r="E3727" i="18"/>
  <c r="E3728" i="18"/>
  <c r="E3729" i="18"/>
  <c r="E3730" i="18"/>
  <c r="E3731" i="18"/>
  <c r="E3732" i="18"/>
  <c r="E3733" i="18"/>
  <c r="E3734" i="18"/>
  <c r="E3735" i="18"/>
  <c r="E3736" i="18"/>
  <c r="E3737" i="18"/>
  <c r="E3738" i="18"/>
  <c r="E3739" i="18"/>
  <c r="E3740" i="18"/>
  <c r="E3741" i="18"/>
  <c r="E3742" i="18"/>
  <c r="E3743" i="18"/>
  <c r="E3744" i="18"/>
  <c r="E3745" i="18"/>
  <c r="E3746" i="18"/>
  <c r="E3747" i="18"/>
  <c r="E3748" i="18"/>
  <c r="E3749" i="18"/>
  <c r="E3750" i="18"/>
  <c r="E3751" i="18"/>
  <c r="E3752" i="18"/>
  <c r="E3753" i="18"/>
  <c r="E3754" i="18"/>
  <c r="E3755" i="18"/>
  <c r="E3756" i="18"/>
  <c r="E3757" i="18"/>
  <c r="E3758" i="18"/>
  <c r="E3759" i="18"/>
  <c r="E3760" i="18"/>
  <c r="E3761" i="18"/>
  <c r="E3762" i="18"/>
  <c r="E3763" i="18"/>
  <c r="E3764" i="18"/>
  <c r="E3765" i="18"/>
  <c r="E3766" i="18"/>
  <c r="E3767" i="18"/>
  <c r="E3768" i="18"/>
  <c r="E3769" i="18"/>
  <c r="E3770" i="18"/>
  <c r="E3771" i="18"/>
  <c r="E3772" i="18"/>
  <c r="E3773" i="18"/>
  <c r="E3774" i="18"/>
  <c r="E3775" i="18"/>
  <c r="E3776" i="18"/>
  <c r="E3777" i="18"/>
  <c r="E3778" i="18"/>
  <c r="E3779" i="18"/>
  <c r="E3780" i="18"/>
  <c r="E3781" i="18"/>
  <c r="E3782" i="18"/>
  <c r="E3783" i="18"/>
  <c r="E3784" i="18"/>
  <c r="E3785" i="18"/>
  <c r="E3786" i="18"/>
  <c r="E3787" i="18"/>
  <c r="E3788" i="18"/>
  <c r="E3789" i="18"/>
  <c r="E3790" i="18"/>
  <c r="E3791" i="18"/>
  <c r="E3792" i="18"/>
  <c r="E3793" i="18"/>
  <c r="E3794" i="18"/>
  <c r="E3795" i="18"/>
  <c r="E3796" i="18"/>
  <c r="E3797" i="18"/>
  <c r="E3798" i="18"/>
  <c r="E3799" i="18"/>
  <c r="E3800" i="18"/>
  <c r="E3801" i="18"/>
  <c r="E3802" i="18"/>
  <c r="E3803" i="18"/>
  <c r="E3804" i="18"/>
  <c r="E3805" i="18"/>
  <c r="E3806" i="18"/>
  <c r="E3807" i="18"/>
  <c r="E3808" i="18"/>
  <c r="E3809" i="18"/>
  <c r="E3810" i="18"/>
  <c r="E3811" i="18"/>
  <c r="E3812" i="18"/>
  <c r="E3813" i="18"/>
  <c r="E3814" i="18"/>
  <c r="E3815" i="18"/>
  <c r="E3816" i="18"/>
  <c r="E3817" i="18"/>
  <c r="E3818" i="18"/>
  <c r="E3819" i="18"/>
  <c r="E3820" i="18"/>
  <c r="E3821" i="18"/>
  <c r="E3822" i="18"/>
  <c r="E3823" i="18"/>
  <c r="E3824" i="18"/>
  <c r="E3825" i="18"/>
  <c r="E3826" i="18"/>
  <c r="E3827" i="18"/>
  <c r="E3828" i="18"/>
  <c r="E3829" i="18"/>
  <c r="E3830" i="18"/>
  <c r="E3831" i="18"/>
  <c r="E3832" i="18"/>
  <c r="E3833" i="18"/>
  <c r="E3834" i="18"/>
  <c r="E3835" i="18"/>
  <c r="E3836" i="18"/>
  <c r="E3837" i="18"/>
  <c r="E3838" i="18"/>
  <c r="E3839" i="18"/>
  <c r="E3840" i="18"/>
  <c r="E3841" i="18"/>
  <c r="E3842" i="18"/>
  <c r="E3843" i="18"/>
  <c r="E3844" i="18"/>
  <c r="E3845" i="18"/>
  <c r="E3846" i="18"/>
  <c r="E3847" i="18"/>
  <c r="E3848" i="18"/>
  <c r="E3849" i="18"/>
  <c r="E3850" i="18"/>
  <c r="E3851" i="18"/>
  <c r="E3852" i="18"/>
  <c r="E3853" i="18"/>
  <c r="E3854" i="18"/>
  <c r="E3855" i="18"/>
  <c r="E3856" i="18"/>
  <c r="E3857" i="18"/>
  <c r="E3858" i="18"/>
  <c r="E3859" i="18"/>
  <c r="E3860" i="18"/>
  <c r="E3861" i="18"/>
  <c r="E3862" i="18"/>
  <c r="E3863" i="18"/>
  <c r="E3864" i="18"/>
  <c r="E3865" i="18"/>
  <c r="E3866" i="18"/>
  <c r="E3867" i="18"/>
  <c r="E3868" i="18"/>
  <c r="E3869" i="18"/>
  <c r="E3870" i="18"/>
  <c r="E3871" i="18"/>
  <c r="E3872" i="18"/>
  <c r="E3873" i="18"/>
  <c r="E3874" i="18"/>
  <c r="E3875" i="18"/>
  <c r="E3876" i="18"/>
  <c r="E3877" i="18"/>
  <c r="E3878" i="18"/>
  <c r="E3879" i="18"/>
  <c r="E3880" i="18"/>
  <c r="E3881" i="18"/>
  <c r="E3882" i="18"/>
  <c r="E3883" i="18"/>
  <c r="E3884" i="18"/>
  <c r="E3885" i="18"/>
  <c r="E3886" i="18"/>
  <c r="E3887" i="18"/>
  <c r="E3888" i="18"/>
  <c r="E3889" i="18"/>
  <c r="E3890" i="18"/>
  <c r="E3891" i="18"/>
  <c r="E3892" i="18"/>
  <c r="E3893" i="18"/>
  <c r="E3894" i="18"/>
  <c r="E3895" i="18"/>
  <c r="E3896" i="18"/>
  <c r="E3897" i="18"/>
  <c r="E3898" i="18"/>
  <c r="E3899" i="18"/>
  <c r="E3900" i="18"/>
  <c r="E3901" i="18"/>
  <c r="E3902" i="18"/>
  <c r="E3903" i="18"/>
  <c r="E3904" i="18"/>
  <c r="E3905" i="18"/>
  <c r="E3906" i="18"/>
  <c r="E3907" i="18"/>
  <c r="E3908" i="18"/>
  <c r="E3909" i="18"/>
  <c r="E3910" i="18"/>
  <c r="E3911" i="18"/>
  <c r="E3912" i="18"/>
  <c r="E3913" i="18"/>
  <c r="E3914" i="18"/>
  <c r="E3915" i="18"/>
  <c r="E3916" i="18"/>
  <c r="E3917" i="18"/>
  <c r="E3918" i="18"/>
  <c r="E3919" i="18"/>
  <c r="E3920" i="18"/>
  <c r="E3921" i="18"/>
  <c r="E3922" i="18"/>
  <c r="E3923" i="18"/>
  <c r="E3924" i="18"/>
  <c r="E3925" i="18"/>
  <c r="E3926" i="18"/>
  <c r="E3927" i="18"/>
  <c r="E3928" i="18"/>
  <c r="E3929" i="18"/>
  <c r="E3930" i="18"/>
  <c r="E3931" i="18"/>
  <c r="E3932" i="18"/>
  <c r="E3933" i="18"/>
  <c r="E3934" i="18"/>
  <c r="E3935" i="18"/>
  <c r="E3936" i="18"/>
  <c r="E3937" i="18"/>
  <c r="E3938" i="18"/>
  <c r="E3939" i="18"/>
  <c r="E3940" i="18"/>
  <c r="E3941" i="18"/>
  <c r="E3942" i="18"/>
  <c r="E3943" i="18"/>
  <c r="E3944" i="18"/>
  <c r="E3945" i="18"/>
  <c r="E3946" i="18"/>
  <c r="E3947" i="18"/>
  <c r="E3948" i="18"/>
  <c r="E3949" i="18"/>
  <c r="E3950" i="18"/>
  <c r="E3951" i="18"/>
  <c r="E3952" i="18"/>
  <c r="E3953" i="18"/>
  <c r="E3954" i="18"/>
  <c r="E3955" i="18"/>
  <c r="E3956" i="18"/>
  <c r="E3957" i="18"/>
  <c r="E3958" i="18"/>
  <c r="E3959" i="18"/>
  <c r="E3960" i="18"/>
  <c r="E3961" i="18"/>
  <c r="E3962" i="18"/>
  <c r="E3963" i="18"/>
  <c r="E3964" i="18"/>
  <c r="E3965" i="18"/>
  <c r="E3966" i="18"/>
  <c r="E3967" i="18"/>
  <c r="E3968" i="18"/>
  <c r="E3969" i="18"/>
  <c r="E3970" i="18"/>
  <c r="E3971" i="18"/>
  <c r="E3972" i="18"/>
  <c r="E3973" i="18"/>
  <c r="E3974" i="18"/>
  <c r="E3975" i="18"/>
  <c r="E3976" i="18"/>
  <c r="E3977" i="18"/>
  <c r="E3978" i="18"/>
  <c r="E3979" i="18"/>
  <c r="E3980" i="18"/>
  <c r="E3981" i="18"/>
  <c r="E3982" i="18"/>
  <c r="E3983" i="18"/>
  <c r="E3984" i="18"/>
  <c r="E3985" i="18"/>
  <c r="E3986" i="18"/>
  <c r="E3987" i="18"/>
  <c r="E3988" i="18"/>
  <c r="E3989" i="18"/>
  <c r="E3990" i="18"/>
  <c r="E3991" i="18"/>
  <c r="E3992" i="18"/>
  <c r="E3993" i="18"/>
  <c r="E3994" i="18"/>
  <c r="E3995" i="18"/>
  <c r="E3996" i="18"/>
  <c r="E3997" i="18"/>
  <c r="E3998" i="18"/>
  <c r="E3999" i="18"/>
  <c r="E4000" i="18"/>
  <c r="E4001" i="18"/>
  <c r="E4002" i="18"/>
  <c r="E4003" i="18"/>
  <c r="E4004" i="18"/>
  <c r="E4005" i="18"/>
  <c r="E4006" i="18"/>
  <c r="E4007" i="18"/>
  <c r="E4008" i="18"/>
  <c r="E4009" i="18"/>
  <c r="E4010" i="18"/>
  <c r="E4011" i="18"/>
  <c r="E4012" i="18"/>
  <c r="E4013" i="18"/>
  <c r="E4014" i="18"/>
  <c r="E4015" i="18"/>
  <c r="E4016" i="18"/>
  <c r="E4017" i="18"/>
  <c r="E4018" i="18"/>
  <c r="E4019" i="18"/>
  <c r="E4020" i="18"/>
  <c r="E4021" i="18"/>
  <c r="E4022" i="18"/>
  <c r="E4023" i="18"/>
  <c r="E4024" i="18"/>
  <c r="E4025" i="18"/>
  <c r="E4026" i="18"/>
  <c r="E4027" i="18"/>
  <c r="E4028" i="18"/>
  <c r="E4029" i="18"/>
  <c r="E4030" i="18"/>
  <c r="E4031" i="18"/>
  <c r="E4032" i="18"/>
  <c r="E4033" i="18"/>
  <c r="E4034" i="18"/>
  <c r="E4035" i="18"/>
  <c r="E4036" i="18"/>
  <c r="E4037" i="18"/>
  <c r="E4038" i="18"/>
  <c r="E4039" i="18"/>
  <c r="E4040" i="18"/>
  <c r="E4041" i="18"/>
  <c r="E4042" i="18"/>
  <c r="E4043" i="18"/>
  <c r="E4044" i="18"/>
  <c r="E4045" i="18"/>
  <c r="E4046" i="18"/>
  <c r="E4047" i="18"/>
  <c r="E4048" i="18"/>
  <c r="E4049" i="18"/>
  <c r="E4050" i="18"/>
  <c r="E4051" i="18"/>
  <c r="E4052" i="18"/>
  <c r="E4053" i="18"/>
  <c r="E4054" i="18"/>
  <c r="E4055" i="18"/>
  <c r="E4056" i="18"/>
  <c r="E4057" i="18"/>
  <c r="E4058" i="18"/>
  <c r="E4059" i="18"/>
  <c r="E4060" i="18"/>
  <c r="E4061" i="18"/>
  <c r="E4062" i="18"/>
  <c r="E4063" i="18"/>
  <c r="E4064" i="18"/>
  <c r="E4065" i="18"/>
  <c r="E4066" i="18"/>
  <c r="E4067" i="18"/>
  <c r="E4068" i="18"/>
  <c r="E4069" i="18"/>
  <c r="E4070" i="18"/>
  <c r="E4071" i="18"/>
  <c r="E4072" i="18"/>
  <c r="E4073" i="18"/>
  <c r="E4074" i="18"/>
  <c r="E4075" i="18"/>
  <c r="E4076" i="18"/>
  <c r="E4077" i="18"/>
  <c r="E4078" i="18"/>
  <c r="E4079" i="18"/>
  <c r="E4080" i="18"/>
  <c r="E4081" i="18"/>
  <c r="E4082" i="18"/>
  <c r="E4083" i="18"/>
  <c r="E4084" i="18"/>
  <c r="E4085" i="18"/>
  <c r="E4086" i="18"/>
  <c r="E4087" i="18"/>
  <c r="E4088" i="18"/>
  <c r="E4089" i="18"/>
  <c r="E4090" i="18"/>
  <c r="E4091" i="18"/>
  <c r="E4092" i="18"/>
  <c r="E4093" i="18"/>
  <c r="E4094" i="18"/>
  <c r="E4095" i="18"/>
  <c r="E4096" i="18"/>
  <c r="E4097" i="18"/>
  <c r="E4098" i="18"/>
  <c r="E4099" i="18"/>
  <c r="E4100" i="18"/>
  <c r="E4101" i="18"/>
  <c r="E4102" i="18"/>
  <c r="E4103" i="18"/>
  <c r="E4104" i="18"/>
  <c r="E4105" i="18"/>
  <c r="E4106" i="18"/>
  <c r="E4107" i="18"/>
  <c r="E4108" i="18"/>
  <c r="E4109" i="18"/>
  <c r="E4110" i="18"/>
  <c r="E4111" i="18"/>
  <c r="E4112" i="18"/>
  <c r="E4113" i="18"/>
  <c r="E4114" i="18"/>
  <c r="E4115" i="18"/>
  <c r="E4116" i="18"/>
  <c r="E4117" i="18"/>
  <c r="E4118" i="18"/>
  <c r="E4119" i="18"/>
  <c r="E4120" i="18"/>
  <c r="E4121" i="18"/>
  <c r="E4122" i="18"/>
  <c r="E4123" i="18"/>
  <c r="E4124" i="18"/>
  <c r="E4125" i="18"/>
  <c r="E4126" i="18"/>
  <c r="E4127" i="18"/>
  <c r="E4128" i="18"/>
  <c r="E4129" i="18"/>
  <c r="E4130" i="18"/>
  <c r="E4131" i="18"/>
  <c r="E4132" i="18"/>
  <c r="E4133" i="18"/>
  <c r="E4134" i="18"/>
  <c r="E4135" i="18"/>
  <c r="E4136" i="18"/>
  <c r="E4137" i="18"/>
  <c r="E4138" i="18"/>
  <c r="E4139" i="18"/>
  <c r="E4140" i="18"/>
  <c r="E4141" i="18"/>
  <c r="E4142" i="18"/>
  <c r="E4143" i="18"/>
  <c r="E4144" i="18"/>
  <c r="E4145" i="18"/>
  <c r="E4146" i="18"/>
  <c r="E4147" i="18"/>
  <c r="E4148" i="18"/>
  <c r="E4149" i="18"/>
  <c r="E4150" i="18"/>
  <c r="E4151" i="18"/>
  <c r="E4152" i="18"/>
  <c r="E4153" i="18"/>
  <c r="E4154" i="18"/>
  <c r="E4155" i="18"/>
  <c r="E4156" i="18"/>
  <c r="E4157" i="18"/>
  <c r="E4158" i="18"/>
  <c r="E4159" i="18"/>
  <c r="E4160" i="18"/>
  <c r="E4161" i="18"/>
  <c r="E4162" i="18"/>
  <c r="E4163" i="18"/>
  <c r="E4164" i="18"/>
  <c r="E4165" i="18"/>
  <c r="E4166" i="18"/>
  <c r="E4167" i="18"/>
  <c r="E4168" i="18"/>
  <c r="E4169" i="18"/>
  <c r="E4170" i="18"/>
  <c r="E4171" i="18"/>
  <c r="E4172" i="18"/>
  <c r="E4173" i="18"/>
  <c r="E4174" i="18"/>
  <c r="E4175" i="18"/>
  <c r="E4176" i="18"/>
  <c r="E4177" i="18"/>
  <c r="E4178" i="18"/>
  <c r="E4179" i="18"/>
  <c r="E4180" i="18"/>
  <c r="E4181" i="18"/>
  <c r="E4182" i="18"/>
  <c r="E4183" i="18"/>
  <c r="E4184" i="18"/>
  <c r="E4185" i="18"/>
  <c r="E4186" i="18"/>
  <c r="E4187" i="18"/>
  <c r="E4188" i="18"/>
  <c r="E4189" i="18"/>
  <c r="E4190" i="18"/>
  <c r="E4191" i="18"/>
  <c r="E4192" i="18"/>
  <c r="E4193" i="18"/>
  <c r="E4194" i="18"/>
  <c r="E4195" i="18"/>
  <c r="E4196" i="18"/>
  <c r="E4197" i="18"/>
  <c r="E4198" i="18"/>
  <c r="E4199" i="18"/>
  <c r="E4200" i="18"/>
  <c r="E4201" i="18"/>
  <c r="E4202" i="18"/>
  <c r="E4203" i="18"/>
  <c r="E4204" i="18"/>
  <c r="E4205" i="18"/>
  <c r="E4206" i="18"/>
  <c r="E4207" i="18"/>
  <c r="E4208" i="18"/>
  <c r="E4209" i="18"/>
  <c r="E4210" i="18"/>
  <c r="E4211" i="18"/>
  <c r="E4212" i="18"/>
  <c r="E4213" i="18"/>
  <c r="E4214" i="18"/>
  <c r="E4215" i="18"/>
  <c r="E4216" i="18"/>
  <c r="E4217" i="18"/>
  <c r="E4218" i="18"/>
  <c r="E4219" i="18"/>
  <c r="E4220" i="18"/>
  <c r="E4221" i="18"/>
  <c r="E4222" i="18"/>
  <c r="E4223" i="18"/>
  <c r="E4224" i="18"/>
  <c r="E4225" i="18"/>
  <c r="E4226" i="18"/>
  <c r="E4227" i="18"/>
  <c r="E4228" i="18"/>
  <c r="E4229" i="18"/>
  <c r="E4230" i="18"/>
  <c r="E4231" i="18"/>
  <c r="E4232" i="18"/>
  <c r="E4233" i="18"/>
  <c r="E4234" i="18"/>
  <c r="E4235" i="18"/>
  <c r="E4236" i="18"/>
  <c r="E4237" i="18"/>
  <c r="E4238" i="18"/>
  <c r="E4239" i="18"/>
  <c r="E4240" i="18"/>
  <c r="E4241" i="18"/>
  <c r="E4242" i="18"/>
  <c r="E4243" i="18"/>
  <c r="E4244" i="18"/>
  <c r="E4245" i="18"/>
  <c r="E4246" i="18"/>
  <c r="E4247" i="18"/>
  <c r="E4248" i="18"/>
  <c r="E4249" i="18"/>
  <c r="E4250" i="18"/>
  <c r="E4251" i="18"/>
  <c r="E4252" i="18"/>
  <c r="E4253" i="18"/>
  <c r="E4254" i="18"/>
  <c r="E4255" i="18"/>
  <c r="E4256" i="18"/>
  <c r="E4257" i="18"/>
  <c r="E4258" i="18"/>
  <c r="E4259" i="18"/>
  <c r="E4260" i="18"/>
  <c r="E4261" i="18"/>
  <c r="E4262" i="18"/>
  <c r="E4263" i="18"/>
  <c r="E4264" i="18"/>
  <c r="E4265" i="18"/>
  <c r="E4266" i="18"/>
  <c r="E4267" i="18"/>
  <c r="E4268" i="18"/>
  <c r="E4269" i="18"/>
  <c r="E4270" i="18"/>
  <c r="E4271" i="18"/>
  <c r="E4272" i="18"/>
  <c r="E4273" i="18"/>
  <c r="E4274" i="18"/>
  <c r="E4275" i="18"/>
  <c r="E4276" i="18"/>
  <c r="E4277" i="18"/>
  <c r="E4278" i="18"/>
  <c r="E4279" i="18"/>
  <c r="E4280" i="18"/>
  <c r="E4281" i="18"/>
  <c r="E4282" i="18"/>
  <c r="E4283" i="18"/>
  <c r="E4284" i="18"/>
  <c r="E4285" i="18"/>
  <c r="E4286" i="18"/>
  <c r="E4287" i="18"/>
  <c r="E4288" i="18"/>
  <c r="E4289" i="18"/>
  <c r="E4290" i="18"/>
  <c r="E4291" i="18"/>
  <c r="E4292" i="18"/>
  <c r="E4293" i="18"/>
  <c r="E4294" i="18"/>
  <c r="E4295" i="18"/>
  <c r="E4296" i="18"/>
  <c r="E4297" i="18"/>
  <c r="E4298" i="18"/>
  <c r="E4299" i="18"/>
  <c r="E4300" i="18"/>
  <c r="E4301" i="18"/>
  <c r="E4302" i="18"/>
  <c r="E4303" i="18"/>
  <c r="E4304" i="18"/>
  <c r="E4305" i="18"/>
  <c r="E4306" i="18"/>
  <c r="E4307" i="18"/>
  <c r="E4308" i="18"/>
  <c r="E4309" i="18"/>
  <c r="E4310" i="18"/>
  <c r="E4311" i="18"/>
  <c r="E4312" i="18"/>
  <c r="E4313" i="18"/>
  <c r="E4314" i="18"/>
  <c r="E4315" i="18"/>
  <c r="E4316" i="18"/>
  <c r="E4317" i="18"/>
  <c r="E4318" i="18"/>
  <c r="E4319" i="18"/>
  <c r="E4320" i="18"/>
  <c r="E4321" i="18"/>
  <c r="E4322" i="18"/>
  <c r="E4323" i="18"/>
  <c r="E4324" i="18"/>
  <c r="E4325" i="18"/>
  <c r="E4326" i="18"/>
  <c r="E4327" i="18"/>
  <c r="E4328" i="18"/>
  <c r="E4329" i="18"/>
  <c r="E4330" i="18"/>
  <c r="E4331" i="18"/>
  <c r="E4332" i="18"/>
  <c r="E4333" i="18"/>
  <c r="E4334" i="18"/>
  <c r="E4335" i="18"/>
  <c r="E4336" i="18"/>
  <c r="E4337" i="18"/>
  <c r="E4338" i="18"/>
  <c r="E4339" i="18"/>
  <c r="E4340" i="18"/>
  <c r="E4341" i="18"/>
  <c r="E4342" i="18"/>
  <c r="E4343" i="18"/>
  <c r="E4344" i="18"/>
  <c r="E4345" i="18"/>
  <c r="E4346" i="18"/>
  <c r="E4347" i="18"/>
  <c r="E4348" i="18"/>
  <c r="E4349" i="18"/>
  <c r="E4350" i="18"/>
  <c r="E4351" i="18"/>
  <c r="E4352" i="18"/>
  <c r="E4353" i="18"/>
  <c r="E4354" i="18"/>
  <c r="E4355" i="18"/>
  <c r="E4356" i="18"/>
  <c r="E4357" i="18"/>
  <c r="E4358" i="18"/>
  <c r="E4359" i="18"/>
  <c r="E4360" i="18"/>
  <c r="E4361" i="18"/>
  <c r="E4362" i="18"/>
  <c r="E4363" i="18"/>
  <c r="E4364" i="18"/>
  <c r="E4365" i="18"/>
  <c r="E4366" i="18"/>
  <c r="E4367" i="18"/>
  <c r="E4368" i="18"/>
  <c r="E4369" i="18"/>
  <c r="E4370" i="18"/>
  <c r="E4371" i="18"/>
  <c r="E4372" i="18"/>
  <c r="E4373" i="18"/>
  <c r="E4374" i="18"/>
  <c r="E4375" i="18"/>
  <c r="E4376" i="18"/>
  <c r="E4377" i="18"/>
  <c r="E4378" i="18"/>
  <c r="E4379" i="18"/>
  <c r="E4380" i="18"/>
  <c r="E4381" i="18"/>
  <c r="E4382" i="18"/>
  <c r="E4383" i="18"/>
  <c r="E4384" i="18"/>
  <c r="E4385" i="18"/>
  <c r="E4386" i="18"/>
  <c r="E4387" i="18"/>
  <c r="E4388" i="18"/>
  <c r="E4389" i="18"/>
  <c r="E4390" i="18"/>
  <c r="E4391" i="18"/>
  <c r="E4392" i="18"/>
  <c r="E4393" i="18"/>
  <c r="E4394" i="18"/>
  <c r="E4395" i="18"/>
  <c r="E4396" i="18"/>
  <c r="E4397" i="18"/>
  <c r="E4398" i="18"/>
  <c r="E4399" i="18"/>
  <c r="E4400" i="18"/>
  <c r="E4401" i="18"/>
  <c r="E4402" i="18"/>
  <c r="E4403" i="18"/>
  <c r="E4404" i="18"/>
  <c r="E4405" i="18"/>
  <c r="E4406" i="18"/>
  <c r="E4407" i="18"/>
  <c r="E4408" i="18"/>
  <c r="E4409" i="18"/>
  <c r="E4410" i="18"/>
  <c r="E4411" i="18"/>
  <c r="E4412" i="18"/>
  <c r="E4413" i="18"/>
  <c r="E4414" i="18"/>
  <c r="E4415" i="18"/>
  <c r="E4416" i="18"/>
  <c r="E4417" i="18"/>
  <c r="E4418" i="18"/>
  <c r="E4419" i="18"/>
  <c r="E4420" i="18"/>
  <c r="E4421" i="18"/>
  <c r="E4422" i="18"/>
  <c r="E4423" i="18"/>
  <c r="E4424" i="18"/>
  <c r="E4425" i="18"/>
  <c r="E4426" i="18"/>
  <c r="E4427" i="18"/>
  <c r="E4428" i="18"/>
  <c r="E4429" i="18"/>
  <c r="E4430" i="18"/>
  <c r="E4431" i="18"/>
  <c r="E4432" i="18"/>
  <c r="E4433" i="18"/>
  <c r="E4434" i="18"/>
  <c r="E4435" i="18"/>
  <c r="E4436" i="18"/>
  <c r="E4437" i="18"/>
  <c r="E4438" i="18"/>
  <c r="E4439" i="18"/>
  <c r="E4440" i="18"/>
  <c r="E4441" i="18"/>
  <c r="E4442" i="18"/>
  <c r="E4443" i="18"/>
  <c r="E4444" i="18"/>
  <c r="E4445" i="18"/>
  <c r="E4446" i="18"/>
  <c r="E4447" i="18"/>
  <c r="E4448" i="18"/>
  <c r="E4449" i="18"/>
  <c r="E4450" i="18"/>
  <c r="E4451" i="18"/>
  <c r="E4452" i="18"/>
  <c r="E4453" i="18"/>
  <c r="E4454" i="18"/>
  <c r="E4455" i="18"/>
  <c r="E4456" i="18"/>
  <c r="E4457" i="18"/>
  <c r="E4458" i="18"/>
  <c r="E4459" i="18"/>
  <c r="E4460" i="18"/>
  <c r="E4461" i="18"/>
  <c r="E4462" i="18"/>
  <c r="E4463" i="18"/>
  <c r="E4464" i="18"/>
  <c r="E4465" i="18"/>
  <c r="E4466" i="18"/>
  <c r="E4467" i="18"/>
  <c r="E4468" i="18"/>
  <c r="E4469" i="18"/>
  <c r="E4470" i="18"/>
  <c r="E4471" i="18"/>
  <c r="E4472" i="18"/>
  <c r="E4473" i="18"/>
  <c r="E4474" i="18"/>
  <c r="E4475" i="18"/>
  <c r="E4476" i="18"/>
  <c r="E4477" i="18"/>
  <c r="E4478" i="18"/>
  <c r="E4479" i="18"/>
  <c r="E4480" i="18"/>
  <c r="E4481" i="18"/>
  <c r="E4482" i="18"/>
  <c r="E4483" i="18"/>
  <c r="E4484" i="18"/>
  <c r="E4485" i="18"/>
  <c r="E4486" i="18"/>
  <c r="E4487" i="18"/>
  <c r="E4488" i="18"/>
  <c r="E4489" i="18"/>
  <c r="E4490" i="18"/>
  <c r="E4491" i="18"/>
  <c r="E4492" i="18"/>
  <c r="E4493" i="18"/>
  <c r="E4494" i="18"/>
  <c r="E4495" i="18"/>
  <c r="E4496" i="18"/>
  <c r="E4497" i="18"/>
  <c r="E4498" i="18"/>
  <c r="E4499" i="18"/>
  <c r="E4500" i="18"/>
  <c r="E4501" i="18"/>
  <c r="E4502" i="18"/>
  <c r="E4503" i="18"/>
  <c r="E4504" i="18"/>
  <c r="E4505" i="18"/>
  <c r="E4506" i="18"/>
  <c r="E4507" i="18"/>
  <c r="E4508" i="18"/>
  <c r="E4509" i="18"/>
  <c r="E4510" i="18"/>
  <c r="E4511" i="18"/>
  <c r="E4512" i="18"/>
  <c r="E4513" i="18"/>
  <c r="E4514" i="18"/>
  <c r="E4515" i="18"/>
  <c r="E4516" i="18"/>
  <c r="E4517" i="18"/>
  <c r="E4518" i="18"/>
  <c r="E4519" i="18"/>
  <c r="E4520" i="18"/>
  <c r="E4521" i="18"/>
  <c r="E4522" i="18"/>
  <c r="E4523" i="18"/>
  <c r="E4524" i="18"/>
  <c r="E4525" i="18"/>
  <c r="E4526" i="18"/>
  <c r="E4527" i="18"/>
  <c r="E4528" i="18"/>
  <c r="E4529" i="18"/>
  <c r="E4530" i="18"/>
  <c r="E4531" i="18"/>
  <c r="E4532" i="18"/>
  <c r="E4533" i="18"/>
  <c r="E4534" i="18"/>
  <c r="E4535" i="18"/>
  <c r="E4536" i="18"/>
  <c r="E4537" i="18"/>
  <c r="E4538" i="18"/>
  <c r="E4539" i="18"/>
  <c r="E4540" i="18"/>
  <c r="E4541" i="18"/>
  <c r="E4542" i="18"/>
  <c r="E4543" i="18"/>
  <c r="E4544" i="18"/>
  <c r="E4545" i="18"/>
  <c r="E4546" i="18"/>
  <c r="E4547" i="18"/>
  <c r="E4548" i="18"/>
  <c r="E4549" i="18"/>
  <c r="E4550" i="18"/>
  <c r="E4551" i="18"/>
  <c r="E4552" i="18"/>
  <c r="E4553" i="18"/>
  <c r="E4554" i="18"/>
  <c r="E4555" i="18"/>
  <c r="E4556" i="18"/>
  <c r="E4557" i="18"/>
  <c r="E4558" i="18"/>
  <c r="E4559" i="18"/>
  <c r="E4560" i="18"/>
  <c r="E4561" i="18"/>
  <c r="E4562" i="18"/>
  <c r="E4563" i="18"/>
  <c r="E4564" i="18"/>
  <c r="E4565" i="18"/>
  <c r="E4566" i="18"/>
  <c r="E4567" i="18"/>
  <c r="E4568" i="18"/>
  <c r="E4569" i="18"/>
  <c r="E4570" i="18"/>
  <c r="E4571" i="18"/>
  <c r="E4572" i="18"/>
  <c r="E4573" i="18"/>
  <c r="E4574" i="18"/>
  <c r="E4575" i="18"/>
  <c r="E4576" i="18"/>
  <c r="E4577" i="18"/>
  <c r="E4578" i="18"/>
  <c r="E4579" i="18"/>
  <c r="E4580" i="18"/>
  <c r="E4581" i="18"/>
  <c r="E4582" i="18"/>
  <c r="E4583" i="18"/>
  <c r="E4584" i="18"/>
  <c r="E4585" i="18"/>
  <c r="E4586" i="18"/>
  <c r="E4587" i="18"/>
  <c r="E4588" i="18"/>
  <c r="E4589" i="18"/>
  <c r="E4590" i="18"/>
  <c r="E4591" i="18"/>
  <c r="E4592" i="18"/>
  <c r="E4593" i="18"/>
  <c r="E4594" i="18"/>
  <c r="E4595" i="18"/>
  <c r="E4596" i="18"/>
  <c r="E4597" i="18"/>
  <c r="E4598" i="18"/>
  <c r="E4599" i="18"/>
  <c r="E4600" i="18"/>
  <c r="E4601" i="18"/>
  <c r="E4602" i="18"/>
  <c r="E4603" i="18"/>
  <c r="E4604" i="18"/>
  <c r="E4605" i="18"/>
  <c r="E4606" i="18"/>
  <c r="E4607" i="18"/>
  <c r="E4608" i="18"/>
  <c r="E4609" i="18"/>
  <c r="E4610" i="18"/>
  <c r="E4611" i="18"/>
  <c r="E4612" i="18"/>
  <c r="E4613" i="18"/>
  <c r="E4614" i="18"/>
  <c r="E4615" i="18"/>
  <c r="E4616" i="18"/>
  <c r="E4617" i="18"/>
  <c r="E4618" i="18"/>
  <c r="E4619" i="18"/>
  <c r="E4620" i="18"/>
  <c r="E4621" i="18"/>
  <c r="E4622" i="18"/>
  <c r="E4623" i="18"/>
  <c r="E4624" i="18"/>
  <c r="E4625" i="18"/>
  <c r="E4626" i="18"/>
  <c r="E4627" i="18"/>
  <c r="E4628" i="18"/>
  <c r="E4629" i="18"/>
  <c r="E4630" i="18"/>
  <c r="E4631" i="18"/>
  <c r="E4632" i="18"/>
  <c r="E4633" i="18"/>
  <c r="E4634" i="18"/>
  <c r="E4635" i="18"/>
  <c r="E4636" i="18"/>
  <c r="E4637" i="18"/>
  <c r="E4638" i="18"/>
  <c r="E4639" i="18"/>
  <c r="E4640" i="18"/>
  <c r="E4641" i="18"/>
  <c r="E4642" i="18"/>
  <c r="E4643" i="18"/>
  <c r="E4644" i="18"/>
  <c r="E4645" i="18"/>
  <c r="E4646" i="18"/>
  <c r="E4647" i="18"/>
  <c r="E4648" i="18"/>
  <c r="E4649" i="18"/>
  <c r="E4650" i="18"/>
  <c r="E4651" i="18"/>
  <c r="E4652" i="18"/>
  <c r="E4653" i="18"/>
  <c r="E4654" i="18"/>
  <c r="E4655" i="18"/>
  <c r="E4656" i="18"/>
  <c r="E4657" i="18"/>
  <c r="E4658" i="18"/>
  <c r="E4659" i="18"/>
  <c r="E4660" i="18"/>
  <c r="E4661" i="18"/>
  <c r="E4662" i="18"/>
  <c r="E4663" i="18"/>
  <c r="E4664" i="18"/>
  <c r="E4665" i="18"/>
  <c r="E4666" i="18"/>
  <c r="E4667" i="18"/>
  <c r="E4668" i="18"/>
  <c r="E4669" i="18"/>
  <c r="E4670" i="18"/>
  <c r="E4671" i="18"/>
  <c r="E4672" i="18"/>
  <c r="E4673" i="18"/>
  <c r="E4674" i="18"/>
  <c r="E4675" i="18"/>
  <c r="E4676" i="18"/>
  <c r="E4677" i="18"/>
  <c r="E4678" i="18"/>
  <c r="E4679" i="18"/>
  <c r="E4680" i="18"/>
  <c r="E4681" i="18"/>
  <c r="E4682" i="18"/>
  <c r="E4683" i="18"/>
  <c r="E4684" i="18"/>
  <c r="E4685" i="18"/>
  <c r="E4686" i="18"/>
  <c r="E4687" i="18"/>
  <c r="E4688" i="18"/>
  <c r="E4689" i="18"/>
  <c r="E4690" i="18"/>
  <c r="E4691" i="18"/>
  <c r="E4692" i="18"/>
  <c r="E4693" i="18"/>
  <c r="E4694" i="18"/>
  <c r="E4695" i="18"/>
  <c r="E4696" i="18"/>
  <c r="E4697" i="18"/>
  <c r="E4698" i="18"/>
  <c r="E4699" i="18"/>
  <c r="E4700" i="18"/>
  <c r="E4701" i="18"/>
  <c r="E4702" i="18"/>
  <c r="E4703" i="18"/>
  <c r="E4704" i="18"/>
  <c r="E4705" i="18"/>
  <c r="E4706" i="18"/>
  <c r="E4707" i="18"/>
  <c r="E4708" i="18"/>
  <c r="E4709" i="18"/>
  <c r="E4710" i="18"/>
  <c r="E4711" i="18"/>
  <c r="E4712" i="18"/>
  <c r="E4713" i="18"/>
  <c r="E4714" i="18"/>
  <c r="E4715" i="18"/>
  <c r="E4716" i="18"/>
  <c r="E4717" i="18"/>
  <c r="E4718" i="18"/>
  <c r="E4719" i="18"/>
  <c r="E4720" i="18"/>
  <c r="E4721" i="18"/>
  <c r="E4722" i="18"/>
  <c r="E4723" i="18"/>
  <c r="E4724" i="18"/>
  <c r="E4725" i="18"/>
  <c r="E4726" i="18"/>
  <c r="E4727" i="18"/>
  <c r="E4728" i="18"/>
  <c r="E4729" i="18"/>
  <c r="E4730" i="18"/>
  <c r="E4731" i="18"/>
  <c r="E4732" i="18"/>
  <c r="E4733" i="18"/>
  <c r="E4734" i="18"/>
  <c r="E4735" i="18"/>
  <c r="E4736" i="18"/>
  <c r="E4737" i="18"/>
  <c r="E4738" i="18"/>
  <c r="E4739" i="18"/>
  <c r="E4740" i="18"/>
  <c r="E4741" i="18"/>
  <c r="E4742" i="18"/>
  <c r="E4743" i="18"/>
  <c r="E4744" i="18"/>
  <c r="E4745" i="18"/>
  <c r="E4746" i="18"/>
  <c r="E4747" i="18"/>
  <c r="E4748" i="18"/>
  <c r="E4749" i="18"/>
  <c r="E4750" i="18"/>
  <c r="E4751" i="18"/>
  <c r="E4752" i="18"/>
  <c r="E4753" i="18"/>
  <c r="E4754" i="18"/>
  <c r="E4755" i="18"/>
  <c r="E4756" i="18"/>
  <c r="E4757" i="18"/>
  <c r="E4758" i="18"/>
  <c r="E4759" i="18"/>
  <c r="E4760" i="18"/>
  <c r="E4761" i="18"/>
  <c r="E4762" i="18"/>
  <c r="E4763" i="18"/>
  <c r="E4764" i="18"/>
  <c r="E4765" i="18"/>
  <c r="E4766" i="18"/>
  <c r="E4767" i="18"/>
  <c r="E4768" i="18"/>
  <c r="E4769" i="18"/>
  <c r="E4770" i="18"/>
  <c r="E4771" i="18"/>
  <c r="E4772" i="18"/>
  <c r="E4773" i="18"/>
  <c r="E4774" i="18"/>
  <c r="E4775" i="18"/>
  <c r="E4776" i="18"/>
  <c r="E4777" i="18"/>
  <c r="E4778" i="18"/>
  <c r="E4779" i="18"/>
  <c r="E4780" i="18"/>
  <c r="E4781" i="18"/>
  <c r="E4782" i="18"/>
  <c r="E4783" i="18"/>
  <c r="E4784" i="18"/>
  <c r="E4785" i="18"/>
  <c r="E4786" i="18"/>
  <c r="E4787" i="18"/>
  <c r="E4788" i="18"/>
  <c r="E4789" i="18"/>
  <c r="E4790" i="18"/>
  <c r="E4791" i="18"/>
  <c r="E4792" i="18"/>
  <c r="E4793" i="18"/>
  <c r="E4794" i="18"/>
  <c r="E4795" i="18"/>
  <c r="E4796" i="18"/>
  <c r="E4797" i="18"/>
  <c r="E4798" i="18"/>
  <c r="E4799" i="18"/>
  <c r="E4800" i="18"/>
  <c r="E4801" i="18"/>
  <c r="E4802" i="18"/>
  <c r="E4803" i="18"/>
  <c r="E4804" i="18"/>
  <c r="E4805" i="18"/>
  <c r="E4806" i="18"/>
  <c r="E4807" i="18"/>
  <c r="E4808" i="18"/>
  <c r="E4809" i="18"/>
  <c r="E4810" i="18"/>
  <c r="E4811" i="18"/>
  <c r="E4812" i="18"/>
  <c r="E4813" i="18"/>
  <c r="E4814" i="18"/>
  <c r="E4815" i="18"/>
  <c r="E4816" i="18"/>
  <c r="E4817" i="18"/>
  <c r="E4818" i="18"/>
  <c r="E4819" i="18"/>
  <c r="E4820" i="18"/>
  <c r="E4821" i="18"/>
  <c r="E4822" i="18"/>
  <c r="E4823" i="18"/>
  <c r="E4824" i="18"/>
  <c r="E4825" i="18"/>
  <c r="E4826" i="18"/>
  <c r="E4827" i="18"/>
  <c r="E4828" i="18"/>
  <c r="E4829" i="18"/>
  <c r="E4830" i="18"/>
  <c r="E4831" i="18"/>
  <c r="E4832" i="18"/>
  <c r="E4833" i="18"/>
  <c r="E4834" i="18"/>
  <c r="E4835" i="18"/>
  <c r="E4836" i="18"/>
  <c r="E4837" i="18"/>
  <c r="E4838" i="18"/>
  <c r="E4839" i="18"/>
  <c r="E4840" i="18"/>
  <c r="E4841" i="18"/>
  <c r="E4842" i="18"/>
  <c r="E4843" i="18"/>
  <c r="E4844" i="18"/>
  <c r="E4845" i="18"/>
  <c r="E4846" i="18"/>
  <c r="E4847" i="18"/>
  <c r="E4848" i="18"/>
  <c r="E4849" i="18"/>
  <c r="E4850" i="18"/>
  <c r="E4851" i="18"/>
  <c r="E4852" i="18"/>
  <c r="E4853" i="18"/>
  <c r="E4854" i="18"/>
  <c r="E4855" i="18"/>
  <c r="E4856" i="18"/>
  <c r="E4857" i="18"/>
  <c r="E4858" i="18"/>
  <c r="E4859" i="18"/>
  <c r="E4860" i="18"/>
  <c r="E4861" i="18"/>
  <c r="E4862" i="18"/>
  <c r="E4863" i="18"/>
  <c r="E4864" i="18"/>
  <c r="E4865" i="18"/>
  <c r="E4866" i="18"/>
  <c r="E4867" i="18"/>
  <c r="E4868" i="18"/>
  <c r="E4869" i="18"/>
  <c r="E4870" i="18"/>
  <c r="E4871" i="18"/>
  <c r="E4872" i="18"/>
  <c r="E4873" i="18"/>
  <c r="E4874" i="18"/>
  <c r="E4875" i="18"/>
  <c r="E4876" i="18"/>
  <c r="E4877" i="18"/>
  <c r="E4878" i="18"/>
  <c r="E4879" i="18"/>
  <c r="E4880" i="18"/>
  <c r="E4881" i="18"/>
  <c r="E4882" i="18"/>
  <c r="E4883" i="18"/>
  <c r="E4884" i="18"/>
  <c r="E4885" i="18"/>
  <c r="E4886" i="18"/>
  <c r="E4887" i="18"/>
  <c r="E4888" i="18"/>
  <c r="E4889" i="18"/>
  <c r="E4890" i="18"/>
  <c r="E4891" i="18"/>
  <c r="E4892" i="18"/>
  <c r="E4893" i="18"/>
  <c r="E4894" i="18"/>
  <c r="E4895" i="18"/>
  <c r="E4896" i="18"/>
  <c r="E4897" i="18"/>
  <c r="E4898" i="18"/>
  <c r="E4899" i="18"/>
  <c r="E4900" i="18"/>
  <c r="E4901" i="18"/>
  <c r="E4902" i="18"/>
  <c r="E4903" i="18"/>
  <c r="E4904" i="18"/>
  <c r="E4905" i="18"/>
  <c r="E4906" i="18"/>
  <c r="E4907" i="18"/>
  <c r="E4908" i="18"/>
  <c r="E4909" i="18"/>
  <c r="E4910" i="18"/>
  <c r="E4911" i="18"/>
  <c r="E4912" i="18"/>
  <c r="E4913" i="18"/>
  <c r="E4914" i="18"/>
  <c r="E4915" i="18"/>
  <c r="E4916" i="18"/>
  <c r="E4917" i="18"/>
  <c r="E4918" i="18"/>
  <c r="E4919" i="18"/>
  <c r="E4920" i="18"/>
  <c r="E4921" i="18"/>
  <c r="E4922" i="18"/>
  <c r="E4923" i="18"/>
  <c r="E4924" i="18"/>
  <c r="E4925" i="18"/>
  <c r="E4926" i="18"/>
  <c r="E4927" i="18"/>
  <c r="E4928" i="18"/>
  <c r="E4929" i="18"/>
  <c r="E4930" i="18"/>
  <c r="E4931" i="18"/>
  <c r="E4932" i="18"/>
  <c r="E4933" i="18"/>
  <c r="E4934" i="18"/>
  <c r="E4935" i="18"/>
  <c r="E4936" i="18"/>
  <c r="E4937" i="18"/>
  <c r="E4938" i="18"/>
  <c r="E4939" i="18"/>
  <c r="E4940" i="18"/>
  <c r="E4941" i="18"/>
  <c r="E4942" i="18"/>
  <c r="E4943" i="18"/>
  <c r="E4944" i="18"/>
  <c r="E4945" i="18"/>
  <c r="E4946" i="18"/>
  <c r="E4947" i="18"/>
  <c r="E4948" i="18"/>
  <c r="E4949" i="18"/>
  <c r="E4950" i="18"/>
  <c r="E4951" i="18"/>
  <c r="E4952" i="18"/>
  <c r="E4953" i="18"/>
  <c r="E4954" i="18"/>
  <c r="E4955" i="18"/>
  <c r="E4956" i="18"/>
  <c r="E4957" i="18"/>
  <c r="E4958" i="18"/>
  <c r="E4959" i="18"/>
  <c r="E4960" i="18"/>
  <c r="E4961" i="18"/>
  <c r="E4962" i="18"/>
  <c r="E4963" i="18"/>
  <c r="E4964" i="18"/>
  <c r="E4965" i="18"/>
  <c r="E4966" i="18"/>
  <c r="E4967" i="18"/>
  <c r="E4968" i="18"/>
  <c r="E4969" i="18"/>
  <c r="E4970" i="18"/>
  <c r="E4971" i="18"/>
  <c r="E4972" i="18"/>
  <c r="E4973" i="18"/>
  <c r="E4974" i="18"/>
  <c r="E4975" i="18"/>
  <c r="E4976" i="18"/>
  <c r="E4977" i="18"/>
  <c r="E4978" i="18"/>
  <c r="E4979" i="18"/>
  <c r="E4980" i="18"/>
  <c r="E4981" i="18"/>
  <c r="E4982" i="18"/>
  <c r="E4983" i="18"/>
  <c r="E4984" i="18"/>
  <c r="E4985" i="18"/>
  <c r="E4986" i="18"/>
  <c r="E4987" i="18"/>
  <c r="E4988" i="18"/>
  <c r="E4989" i="18"/>
  <c r="E4990" i="18"/>
  <c r="E4991" i="18"/>
  <c r="E4992" i="18"/>
  <c r="E4993" i="18"/>
  <c r="E4994" i="18"/>
  <c r="E4995" i="18"/>
  <c r="E4996" i="18"/>
  <c r="E4997" i="18"/>
  <c r="E4998" i="18"/>
  <c r="E4999" i="18"/>
  <c r="E5000" i="18"/>
  <c r="E5001" i="18"/>
  <c r="E5002" i="18"/>
  <c r="E5003" i="18"/>
  <c r="E5004" i="18"/>
  <c r="E5005" i="18"/>
  <c r="E5006" i="18"/>
  <c r="E5007" i="18"/>
  <c r="E5008" i="18"/>
  <c r="E5009" i="18"/>
  <c r="E5010" i="18"/>
  <c r="E5011" i="18"/>
  <c r="E5012" i="18"/>
  <c r="E5013" i="18"/>
  <c r="E5014" i="18"/>
  <c r="E5015" i="18"/>
  <c r="E5016" i="18"/>
  <c r="E5017" i="18"/>
  <c r="E5018" i="18"/>
  <c r="E5019" i="18"/>
  <c r="E5020" i="18"/>
  <c r="E5021" i="18"/>
  <c r="E5022" i="18"/>
  <c r="E5023" i="18"/>
  <c r="E5024" i="18"/>
  <c r="E5025" i="18"/>
  <c r="E5026" i="18"/>
  <c r="E5027" i="18"/>
  <c r="E5028" i="18"/>
  <c r="E5029" i="18"/>
  <c r="E5030" i="18"/>
  <c r="E5031" i="18"/>
  <c r="E5032" i="18"/>
  <c r="E5033" i="18"/>
  <c r="E5034" i="18"/>
  <c r="E5035" i="18"/>
  <c r="E5036" i="18"/>
  <c r="E5037" i="18"/>
  <c r="E5038" i="18"/>
  <c r="E5039" i="18"/>
  <c r="E5040" i="18"/>
  <c r="E5041" i="18"/>
  <c r="E5042" i="18"/>
  <c r="E5043" i="18"/>
  <c r="E5044" i="18"/>
  <c r="E5045" i="18"/>
  <c r="E5046" i="18"/>
  <c r="E5047" i="18"/>
  <c r="E5048" i="18"/>
  <c r="E5049" i="18"/>
  <c r="E5050" i="18"/>
  <c r="E5051" i="18"/>
  <c r="E5052" i="18"/>
  <c r="E5053" i="18"/>
  <c r="E5054" i="18"/>
  <c r="E5055" i="18"/>
  <c r="E5056" i="18"/>
  <c r="E5057" i="18"/>
  <c r="E5058" i="18"/>
  <c r="E5059" i="18"/>
  <c r="E5060" i="18"/>
  <c r="E5061" i="18"/>
  <c r="E5062" i="18"/>
  <c r="E5063" i="18"/>
  <c r="E5064" i="18"/>
  <c r="E5065" i="18"/>
  <c r="E5066" i="18"/>
  <c r="E5067" i="18"/>
  <c r="E5068" i="18"/>
  <c r="E5069" i="18"/>
  <c r="E5070" i="18"/>
  <c r="E5071" i="18"/>
  <c r="E5072" i="18"/>
  <c r="E5073" i="18"/>
  <c r="E5074" i="18"/>
  <c r="E5075" i="18"/>
  <c r="E5076" i="18"/>
  <c r="E5077" i="18"/>
  <c r="E5078" i="18"/>
  <c r="E5079" i="18"/>
  <c r="E5080" i="18"/>
  <c r="E5081" i="18"/>
  <c r="E5082" i="18"/>
  <c r="E5083" i="18"/>
  <c r="E5084" i="18"/>
  <c r="E5085" i="18"/>
  <c r="E5086" i="18"/>
  <c r="E5087" i="18"/>
  <c r="E5088" i="18"/>
  <c r="E5089" i="18"/>
  <c r="E5090" i="18"/>
  <c r="E5091" i="18"/>
  <c r="E5092" i="18"/>
  <c r="E5093" i="18"/>
  <c r="E5094" i="18"/>
  <c r="E5095" i="18"/>
  <c r="E5096" i="18"/>
  <c r="E5097" i="18"/>
  <c r="E5098" i="18"/>
  <c r="E5099" i="18"/>
  <c r="E5100" i="18"/>
  <c r="E5101" i="18"/>
  <c r="E5102" i="18"/>
  <c r="E5103" i="18"/>
  <c r="E5104" i="18"/>
  <c r="E5105" i="18"/>
  <c r="E5106" i="18"/>
  <c r="E5107" i="18"/>
  <c r="E5108" i="18"/>
  <c r="E5109" i="18"/>
  <c r="E5110" i="18"/>
  <c r="E5111" i="18"/>
  <c r="E5112" i="18"/>
  <c r="E5113" i="18"/>
  <c r="E5114" i="18"/>
  <c r="E5115" i="18"/>
  <c r="E5116" i="18"/>
  <c r="E5117" i="18"/>
  <c r="E5118" i="18"/>
  <c r="E5119" i="18"/>
  <c r="E5120" i="18"/>
  <c r="E5121" i="18"/>
  <c r="E5122" i="18"/>
  <c r="E5123" i="18"/>
  <c r="E5124" i="18"/>
  <c r="E5125" i="18"/>
  <c r="E5126" i="18"/>
  <c r="E5127" i="18"/>
  <c r="E5128" i="18"/>
  <c r="E5129" i="18"/>
  <c r="E5130" i="18"/>
  <c r="E5131" i="18"/>
  <c r="E5132" i="18"/>
  <c r="E5133" i="18"/>
  <c r="E5134" i="18"/>
  <c r="E5135" i="18"/>
  <c r="E5136" i="18"/>
  <c r="E5137" i="18"/>
  <c r="E5138" i="18"/>
  <c r="E5139" i="18"/>
  <c r="E5140" i="18"/>
  <c r="E5141" i="18"/>
  <c r="E5142" i="18"/>
  <c r="E5143" i="18"/>
  <c r="E5144" i="18"/>
  <c r="E5145" i="18"/>
  <c r="E5146" i="18"/>
  <c r="E5147" i="18"/>
  <c r="E5148" i="18"/>
  <c r="E5149" i="18"/>
  <c r="E5150" i="18"/>
  <c r="E5151" i="18"/>
  <c r="E5152" i="18"/>
  <c r="E5153" i="18"/>
  <c r="E5154" i="18"/>
  <c r="E5155" i="18"/>
  <c r="E5156" i="18"/>
  <c r="E5157" i="18"/>
  <c r="E5158" i="18"/>
  <c r="E5159" i="18"/>
  <c r="E5160" i="18"/>
  <c r="E5161" i="18"/>
  <c r="E5162" i="18"/>
  <c r="E5163" i="18"/>
  <c r="E5164" i="18"/>
  <c r="E5165" i="18"/>
  <c r="E5166" i="18"/>
  <c r="E5167" i="18"/>
  <c r="E5168" i="18"/>
  <c r="E5169" i="18"/>
  <c r="E5170" i="18"/>
  <c r="E5171" i="18"/>
  <c r="E5172" i="18"/>
  <c r="E5173" i="18"/>
  <c r="E5174" i="18"/>
  <c r="E5175" i="18"/>
  <c r="E5176" i="18"/>
  <c r="E5177" i="18"/>
  <c r="E5178" i="18"/>
  <c r="E5179" i="18"/>
  <c r="E5180" i="18"/>
  <c r="E5181" i="18"/>
  <c r="E5182" i="18"/>
  <c r="E5183" i="18"/>
  <c r="E5184" i="18"/>
  <c r="E5185" i="18"/>
  <c r="E5186" i="18"/>
  <c r="E5187" i="18"/>
  <c r="E5188" i="18"/>
  <c r="E5189" i="18"/>
  <c r="E5190" i="18"/>
  <c r="E5191" i="18"/>
  <c r="E5192" i="18"/>
  <c r="E5193" i="18"/>
  <c r="E5194" i="18"/>
  <c r="E5195" i="18"/>
  <c r="E5196" i="18"/>
  <c r="E5197" i="18"/>
  <c r="E5198" i="18"/>
  <c r="E5199" i="18"/>
  <c r="E5200" i="18"/>
  <c r="E5201" i="18"/>
  <c r="E5202" i="18"/>
  <c r="E5203" i="18"/>
  <c r="E5204" i="18"/>
  <c r="E5205" i="18"/>
  <c r="E5206" i="18"/>
  <c r="E5207" i="18"/>
  <c r="E5208" i="18"/>
  <c r="E5209" i="18"/>
  <c r="E5210" i="18"/>
  <c r="E5211" i="18"/>
  <c r="E5212" i="18"/>
  <c r="E5213" i="18"/>
  <c r="E5214" i="18"/>
  <c r="E5215" i="18"/>
  <c r="E5216" i="18"/>
  <c r="E5217" i="18"/>
  <c r="E5218" i="18"/>
  <c r="E5219" i="18"/>
  <c r="E5220" i="18"/>
  <c r="E5221" i="18"/>
  <c r="E5222" i="18"/>
  <c r="E5223" i="18"/>
  <c r="E5224" i="18"/>
  <c r="E5225" i="18"/>
  <c r="E5226" i="18"/>
  <c r="E5227" i="18"/>
  <c r="E5228" i="18"/>
  <c r="E5229" i="18"/>
  <c r="E5230" i="18"/>
  <c r="E5231" i="18"/>
  <c r="E5232" i="18"/>
  <c r="E5233" i="18"/>
  <c r="E5234" i="18"/>
  <c r="E5235" i="18"/>
  <c r="E5236" i="18"/>
  <c r="E5237" i="18"/>
  <c r="E5238" i="18"/>
  <c r="E5239" i="18"/>
  <c r="E5240" i="18"/>
  <c r="E5241" i="18"/>
  <c r="E5242" i="18"/>
  <c r="E5243" i="18"/>
  <c r="E5244" i="18"/>
  <c r="E5245" i="18"/>
  <c r="E5246" i="18"/>
  <c r="E5247" i="18"/>
  <c r="E5248" i="18"/>
  <c r="E5249" i="18"/>
  <c r="E5250" i="18"/>
  <c r="E5251" i="18"/>
  <c r="E5252" i="18"/>
  <c r="E5253" i="18"/>
  <c r="E5254" i="18"/>
  <c r="E5255" i="18"/>
  <c r="E5256" i="18"/>
  <c r="E5257" i="18"/>
  <c r="E5258" i="18"/>
  <c r="E5259" i="18"/>
  <c r="E5260" i="18"/>
  <c r="E5261" i="18"/>
  <c r="E5262" i="18"/>
  <c r="E5263" i="18"/>
  <c r="E5264" i="18"/>
  <c r="E5265" i="18"/>
  <c r="E5266" i="18"/>
  <c r="E5267" i="18"/>
  <c r="E5268" i="18"/>
  <c r="E5269" i="18"/>
  <c r="E5270" i="18"/>
  <c r="E5271" i="18"/>
  <c r="E5272" i="18"/>
  <c r="E5273" i="18"/>
  <c r="E5274" i="18"/>
  <c r="E5275" i="18"/>
  <c r="E5276" i="18"/>
  <c r="E5277" i="18"/>
  <c r="E5278" i="18"/>
  <c r="E5279" i="18"/>
  <c r="E5280" i="18"/>
  <c r="E5281" i="18"/>
  <c r="E5282" i="18"/>
  <c r="E5283" i="18"/>
  <c r="E5284" i="18"/>
  <c r="E5285" i="18"/>
  <c r="E5286" i="18"/>
  <c r="E5287" i="18"/>
  <c r="E5288" i="18"/>
  <c r="B14" i="17"/>
  <c r="A15" i="17"/>
  <c r="B15" i="17"/>
  <c r="H15" i="17"/>
  <c r="A16" i="17"/>
  <c r="B16" i="17"/>
  <c r="H16" i="17"/>
  <c r="A17" i="17"/>
  <c r="B17" i="17"/>
  <c r="H17" i="17"/>
  <c r="A18" i="17"/>
  <c r="B18" i="17"/>
  <c r="H18" i="17"/>
  <c r="A19" i="17"/>
  <c r="B19" i="17"/>
  <c r="H19" i="17"/>
  <c r="A20" i="17"/>
  <c r="B20" i="17"/>
  <c r="B22" i="17"/>
  <c r="H22" i="17"/>
  <c r="A23" i="17"/>
  <c r="B23" i="17"/>
  <c r="H23" i="17"/>
  <c r="A24" i="17"/>
  <c r="B24" i="17"/>
  <c r="H24" i="17"/>
  <c r="H5" i="16"/>
  <c r="H4" i="16" s="1"/>
  <c r="H6" i="16"/>
  <c r="H7" i="16"/>
  <c r="H8" i="16"/>
  <c r="H9" i="16"/>
  <c r="H10" i="16"/>
  <c r="H11" i="16"/>
  <c r="H12" i="16"/>
  <c r="H13" i="16"/>
  <c r="H14" i="16"/>
  <c r="H15" i="16"/>
  <c r="H16" i="16"/>
  <c r="H17" i="16"/>
  <c r="H18" i="16"/>
  <c r="H19" i="16"/>
  <c r="H20" i="16"/>
  <c r="H21" i="16"/>
  <c r="H22" i="16"/>
  <c r="H25" i="16"/>
  <c r="H24" i="16" s="1"/>
  <c r="H26" i="16"/>
  <c r="H28" i="16"/>
  <c r="H29" i="16"/>
  <c r="H30" i="16"/>
  <c r="H31" i="16"/>
  <c r="H32" i="16"/>
  <c r="H35" i="16"/>
  <c r="H36" i="16"/>
  <c r="H37" i="16"/>
  <c r="H34" i="16" s="1"/>
  <c r="H38" i="16"/>
  <c r="H41" i="16"/>
  <c r="H42" i="16"/>
  <c r="H40" i="16" s="1"/>
  <c r="H43" i="16"/>
  <c r="H44" i="16"/>
  <c r="H45" i="16"/>
  <c r="H46" i="16"/>
  <c r="H47" i="16"/>
  <c r="H48" i="16"/>
  <c r="H49" i="16"/>
  <c r="H50" i="16"/>
  <c r="H51" i="16"/>
  <c r="H52" i="16"/>
  <c r="H55" i="16"/>
  <c r="H56" i="16"/>
  <c r="H57" i="16"/>
  <c r="H58" i="16"/>
  <c r="H59" i="16"/>
  <c r="H60" i="16"/>
  <c r="H61" i="16"/>
  <c r="H62" i="16"/>
  <c r="H63" i="16"/>
  <c r="H64" i="16"/>
  <c r="H65" i="16"/>
  <c r="H66" i="16"/>
  <c r="H67" i="16"/>
  <c r="H68" i="16"/>
  <c r="H69" i="16"/>
  <c r="H70" i="16"/>
  <c r="H71" i="16"/>
  <c r="H72" i="16"/>
  <c r="H73" i="16"/>
  <c r="H74" i="16"/>
  <c r="H75" i="16"/>
  <c r="H76" i="16"/>
  <c r="H77" i="16"/>
  <c r="H78" i="16"/>
  <c r="H79" i="16"/>
  <c r="H80" i="16"/>
  <c r="H81" i="16"/>
  <c r="H82" i="16"/>
  <c r="H83" i="16"/>
  <c r="H84" i="16"/>
  <c r="H85" i="16"/>
  <c r="H86" i="16"/>
  <c r="H87" i="16"/>
  <c r="H88" i="16"/>
  <c r="H89" i="16"/>
  <c r="H90" i="16"/>
  <c r="H91" i="16"/>
  <c r="H92" i="16"/>
  <c r="H93" i="16"/>
  <c r="H94" i="16"/>
  <c r="H95" i="16"/>
  <c r="H96" i="16"/>
  <c r="H97" i="16"/>
  <c r="H98" i="16"/>
  <c r="H99" i="16"/>
  <c r="H100" i="16"/>
  <c r="H101" i="16"/>
  <c r="H102" i="16"/>
  <c r="H103" i="16"/>
  <c r="H104" i="16"/>
  <c r="G5" i="15"/>
  <c r="G4" i="15" s="1"/>
  <c r="G6" i="15"/>
  <c r="G9" i="15"/>
  <c r="G8" i="15" s="1"/>
  <c r="G10" i="15"/>
  <c r="G11" i="15"/>
  <c r="G12" i="15"/>
  <c r="G13" i="15"/>
  <c r="G14" i="15"/>
  <c r="G15" i="15"/>
  <c r="G16" i="15"/>
  <c r="G17" i="15"/>
  <c r="G18" i="15"/>
  <c r="G19" i="15"/>
  <c r="G20" i="15"/>
  <c r="G21" i="15"/>
  <c r="G22" i="15"/>
  <c r="G23" i="15"/>
  <c r="G24" i="15"/>
  <c r="AY64" i="1"/>
  <c r="AX64" i="1"/>
  <c r="BI81" i="13"/>
  <c r="F34" i="13" s="1"/>
  <c r="BD64" i="1" s="1"/>
  <c r="BH81" i="13"/>
  <c r="F33" i="13" s="1"/>
  <c r="BC64" i="1" s="1"/>
  <c r="BG81" i="13"/>
  <c r="F32" i="13" s="1"/>
  <c r="BB64" i="1" s="1"/>
  <c r="BF81" i="13"/>
  <c r="T81" i="13"/>
  <c r="T80" i="13"/>
  <c r="T79" i="13"/>
  <c r="T78" i="13"/>
  <c r="R81" i="13"/>
  <c r="R80" i="13"/>
  <c r="R79" i="13"/>
  <c r="R78" i="13"/>
  <c r="P81" i="13"/>
  <c r="P80" i="13"/>
  <c r="P79" i="13"/>
  <c r="P78" i="13"/>
  <c r="AU64" i="1" s="1"/>
  <c r="J74" i="13"/>
  <c r="F74" i="13"/>
  <c r="F72" i="13"/>
  <c r="E70" i="13"/>
  <c r="J51" i="13"/>
  <c r="F51" i="13"/>
  <c r="F49" i="13"/>
  <c r="E47" i="13"/>
  <c r="J18" i="13"/>
  <c r="E18" i="13"/>
  <c r="F75" i="13" s="1"/>
  <c r="F52" i="13"/>
  <c r="J17" i="13"/>
  <c r="J12" i="13"/>
  <c r="J72" i="13" s="1"/>
  <c r="J49" i="13"/>
  <c r="E7" i="13"/>
  <c r="E68" i="13" s="1"/>
  <c r="AY63" i="1"/>
  <c r="AX63" i="1"/>
  <c r="BI81" i="12"/>
  <c r="F34" i="12" s="1"/>
  <c r="BD63" i="1" s="1"/>
  <c r="BH81" i="12"/>
  <c r="F33" i="12" s="1"/>
  <c r="BC63" i="1" s="1"/>
  <c r="BG81" i="12"/>
  <c r="F32" i="12" s="1"/>
  <c r="BB63" i="1" s="1"/>
  <c r="BF81" i="12"/>
  <c r="J31" i="12" s="1"/>
  <c r="AW63" i="1" s="1"/>
  <c r="T81" i="12"/>
  <c r="T80" i="12" s="1"/>
  <c r="T79" i="12" s="1"/>
  <c r="T78" i="12" s="1"/>
  <c r="R81" i="12"/>
  <c r="R80" i="12" s="1"/>
  <c r="R79" i="12" s="1"/>
  <c r="R78" i="12" s="1"/>
  <c r="P81" i="12"/>
  <c r="P80" i="12" s="1"/>
  <c r="P79" i="12" s="1"/>
  <c r="P78" i="12" s="1"/>
  <c r="AU63" i="1" s="1"/>
  <c r="J74" i="12"/>
  <c r="F74" i="12"/>
  <c r="F72" i="12"/>
  <c r="E70" i="12"/>
  <c r="J51" i="12"/>
  <c r="F51" i="12"/>
  <c r="F49" i="12"/>
  <c r="E47" i="12"/>
  <c r="J18" i="12"/>
  <c r="E18" i="12"/>
  <c r="F75" i="12" s="1"/>
  <c r="J17" i="12"/>
  <c r="J12" i="12"/>
  <c r="J72" i="12" s="1"/>
  <c r="E7" i="12"/>
  <c r="AY62" i="1"/>
  <c r="AX62" i="1"/>
  <c r="BI222" i="11"/>
  <c r="BH222" i="11"/>
  <c r="BG222" i="11"/>
  <c r="BF222" i="11"/>
  <c r="T222" i="11"/>
  <c r="T221" i="11" s="1"/>
  <c r="R222" i="11"/>
  <c r="R221" i="11"/>
  <c r="P222" i="11"/>
  <c r="P221" i="11" s="1"/>
  <c r="BK222" i="11"/>
  <c r="BK221" i="11"/>
  <c r="J221" i="11" s="1"/>
  <c r="J222" i="11"/>
  <c r="BE222" i="11"/>
  <c r="J64" i="11"/>
  <c r="BI219" i="11"/>
  <c r="BH219" i="11"/>
  <c r="BG219" i="11"/>
  <c r="BF219" i="11"/>
  <c r="T219" i="11"/>
  <c r="R219" i="11"/>
  <c r="P219" i="11"/>
  <c r="BK219" i="11"/>
  <c r="BK214" i="11" s="1"/>
  <c r="J214" i="11" s="1"/>
  <c r="J219" i="11"/>
  <c r="BE219" i="11" s="1"/>
  <c r="BI217" i="11"/>
  <c r="BH217" i="11"/>
  <c r="BG217" i="11"/>
  <c r="BF217" i="11"/>
  <c r="T217" i="11"/>
  <c r="R217" i="11"/>
  <c r="R214" i="11" s="1"/>
  <c r="P217" i="11"/>
  <c r="BK217" i="11"/>
  <c r="J217" i="11"/>
  <c r="BE217" i="11"/>
  <c r="BI215" i="11"/>
  <c r="BH215" i="11"/>
  <c r="BG215" i="11"/>
  <c r="BF215" i="11"/>
  <c r="T215" i="11"/>
  <c r="T214" i="11" s="1"/>
  <c r="R215" i="11"/>
  <c r="P215" i="11"/>
  <c r="P214" i="11" s="1"/>
  <c r="BK215" i="11"/>
  <c r="J215" i="11"/>
  <c r="BE215" i="11"/>
  <c r="J63" i="11"/>
  <c r="BI212" i="11"/>
  <c r="BH212" i="11"/>
  <c r="BG212" i="11"/>
  <c r="BF212" i="11"/>
  <c r="T212" i="11"/>
  <c r="R212" i="11"/>
  <c r="P212" i="11"/>
  <c r="BK212" i="11"/>
  <c r="J212" i="11"/>
  <c r="BE212" i="11" s="1"/>
  <c r="BI210" i="11"/>
  <c r="BH210" i="11"/>
  <c r="BG210" i="11"/>
  <c r="BF210" i="11"/>
  <c r="T210" i="11"/>
  <c r="R210" i="11"/>
  <c r="P210" i="11"/>
  <c r="BK210" i="11"/>
  <c r="J210" i="11"/>
  <c r="BE210" i="11"/>
  <c r="BI208" i="11"/>
  <c r="BH208" i="11"/>
  <c r="BG208" i="11"/>
  <c r="BF208" i="11"/>
  <c r="T208" i="11"/>
  <c r="R208" i="11"/>
  <c r="P208" i="11"/>
  <c r="BK208" i="11"/>
  <c r="J208" i="11"/>
  <c r="BE208" i="11" s="1"/>
  <c r="BI206" i="11"/>
  <c r="BH206" i="11"/>
  <c r="BG206" i="11"/>
  <c r="BF206" i="11"/>
  <c r="T206" i="11"/>
  <c r="R206" i="11"/>
  <c r="P206" i="11"/>
  <c r="BK206" i="11"/>
  <c r="J206" i="11"/>
  <c r="BE206" i="11"/>
  <c r="BI204" i="11"/>
  <c r="BH204" i="11"/>
  <c r="BG204" i="11"/>
  <c r="BF204" i="11"/>
  <c r="T204" i="11"/>
  <c r="R204" i="11"/>
  <c r="P204" i="11"/>
  <c r="BK204" i="11"/>
  <c r="J204" i="11"/>
  <c r="BE204" i="11" s="1"/>
  <c r="BI202" i="11"/>
  <c r="BH202" i="11"/>
  <c r="BG202" i="11"/>
  <c r="BF202" i="11"/>
  <c r="T202" i="11"/>
  <c r="R202" i="11"/>
  <c r="P202" i="11"/>
  <c r="BK202" i="11"/>
  <c r="J202" i="11"/>
  <c r="BE202" i="11"/>
  <c r="BI200" i="11"/>
  <c r="BH200" i="11"/>
  <c r="BG200" i="11"/>
  <c r="BF200" i="11"/>
  <c r="T200" i="11"/>
  <c r="R200" i="11"/>
  <c r="P200" i="11"/>
  <c r="BK200" i="11"/>
  <c r="J200" i="11"/>
  <c r="BE200" i="11" s="1"/>
  <c r="BI198" i="11"/>
  <c r="BH198" i="11"/>
  <c r="BG198" i="11"/>
  <c r="BF198" i="11"/>
  <c r="T198" i="11"/>
  <c r="R198" i="11"/>
  <c r="P198" i="11"/>
  <c r="BK198" i="11"/>
  <c r="J198" i="11"/>
  <c r="BE198" i="11"/>
  <c r="BI196" i="11"/>
  <c r="BH196" i="11"/>
  <c r="BG196" i="11"/>
  <c r="BF196" i="11"/>
  <c r="T196" i="11"/>
  <c r="R196" i="11"/>
  <c r="P196" i="11"/>
  <c r="BK196" i="11"/>
  <c r="J196" i="11"/>
  <c r="BE196" i="11" s="1"/>
  <c r="BI193" i="11"/>
  <c r="BH193" i="11"/>
  <c r="BG193" i="11"/>
  <c r="BF193" i="11"/>
  <c r="T193" i="11"/>
  <c r="R193" i="11"/>
  <c r="P193" i="11"/>
  <c r="BK193" i="11"/>
  <c r="J193" i="11"/>
  <c r="BE193" i="11"/>
  <c r="BI191" i="11"/>
  <c r="BH191" i="11"/>
  <c r="BG191" i="11"/>
  <c r="BF191" i="11"/>
  <c r="T191" i="11"/>
  <c r="R191" i="11"/>
  <c r="P191" i="11"/>
  <c r="BK191" i="11"/>
  <c r="J191" i="11"/>
  <c r="BE191" i="11"/>
  <c r="BI189" i="11"/>
  <c r="BH189" i="11"/>
  <c r="BG189" i="11"/>
  <c r="BF189" i="11"/>
  <c r="T189" i="11"/>
  <c r="R189" i="11"/>
  <c r="P189" i="11"/>
  <c r="BK189" i="11"/>
  <c r="J189" i="11"/>
  <c r="BE189" i="11"/>
  <c r="BI187" i="11"/>
  <c r="BH187" i="11"/>
  <c r="BG187" i="11"/>
  <c r="BF187" i="11"/>
  <c r="T187" i="11"/>
  <c r="R187" i="11"/>
  <c r="P187" i="11"/>
  <c r="BK187" i="11"/>
  <c r="J187" i="11"/>
  <c r="BE187" i="11"/>
  <c r="BI185" i="11"/>
  <c r="BH185" i="11"/>
  <c r="BG185" i="11"/>
  <c r="BF185" i="11"/>
  <c r="T185" i="11"/>
  <c r="R185" i="11"/>
  <c r="P185" i="11"/>
  <c r="BK185" i="11"/>
  <c r="J185" i="11"/>
  <c r="BE185" i="11"/>
  <c r="BI183" i="11"/>
  <c r="BH183" i="11"/>
  <c r="BG183" i="11"/>
  <c r="BF183" i="11"/>
  <c r="T183" i="11"/>
  <c r="R183" i="11"/>
  <c r="P183" i="11"/>
  <c r="BK183" i="11"/>
  <c r="J183" i="11"/>
  <c r="BE183" i="11"/>
  <c r="BI181" i="11"/>
  <c r="BH181" i="11"/>
  <c r="BG181" i="11"/>
  <c r="BF181" i="11"/>
  <c r="T181" i="11"/>
  <c r="R181" i="11"/>
  <c r="P181" i="11"/>
  <c r="BK181" i="11"/>
  <c r="J181" i="11"/>
  <c r="BE181" i="11"/>
  <c r="BI179" i="11"/>
  <c r="BH179" i="11"/>
  <c r="BG179" i="11"/>
  <c r="BF179" i="11"/>
  <c r="T179" i="11"/>
  <c r="R179" i="11"/>
  <c r="P179" i="11"/>
  <c r="BK179" i="11"/>
  <c r="J179" i="11"/>
  <c r="BE179" i="11"/>
  <c r="BI177" i="11"/>
  <c r="BH177" i="11"/>
  <c r="BG177" i="11"/>
  <c r="BF177" i="11"/>
  <c r="T177" i="11"/>
  <c r="R177" i="11"/>
  <c r="P177" i="11"/>
  <c r="BK177" i="11"/>
  <c r="J177" i="11"/>
  <c r="BE177" i="11"/>
  <c r="BI175" i="11"/>
  <c r="BH175" i="11"/>
  <c r="BG175" i="11"/>
  <c r="BF175" i="11"/>
  <c r="T175" i="11"/>
  <c r="R175" i="11"/>
  <c r="P175" i="11"/>
  <c r="BK175" i="11"/>
  <c r="J175" i="11"/>
  <c r="BE175" i="11"/>
  <c r="BI173" i="11"/>
  <c r="BH173" i="11"/>
  <c r="BG173" i="11"/>
  <c r="BF173" i="11"/>
  <c r="T173" i="11"/>
  <c r="R173" i="11"/>
  <c r="P173" i="11"/>
  <c r="BK173" i="11"/>
  <c r="J173" i="11"/>
  <c r="BE173" i="11"/>
  <c r="BI171" i="11"/>
  <c r="BH171" i="11"/>
  <c r="BG171" i="11"/>
  <c r="BF171" i="11"/>
  <c r="T171" i="11"/>
  <c r="R171" i="11"/>
  <c r="P171" i="11"/>
  <c r="BK171" i="11"/>
  <c r="J171" i="11"/>
  <c r="BE171" i="11"/>
  <c r="BI169" i="11"/>
  <c r="BH169" i="11"/>
  <c r="BG169" i="11"/>
  <c r="BF169" i="11"/>
  <c r="T169" i="11"/>
  <c r="R169" i="11"/>
  <c r="P169" i="11"/>
  <c r="BK169" i="11"/>
  <c r="J169" i="11"/>
  <c r="BE169" i="11"/>
  <c r="BI167" i="11"/>
  <c r="BH167" i="11"/>
  <c r="BG167" i="11"/>
  <c r="BF167" i="11"/>
  <c r="T167" i="11"/>
  <c r="R167" i="11"/>
  <c r="P167" i="11"/>
  <c r="BK167" i="11"/>
  <c r="J167" i="11"/>
  <c r="BE167" i="11"/>
  <c r="BI165" i="11"/>
  <c r="BH165" i="11"/>
  <c r="BG165" i="11"/>
  <c r="BF165" i="11"/>
  <c r="T165" i="11"/>
  <c r="R165" i="11"/>
  <c r="P165" i="11"/>
  <c r="BK165" i="11"/>
  <c r="J165" i="11"/>
  <c r="BE165" i="11"/>
  <c r="BI163" i="11"/>
  <c r="BH163" i="11"/>
  <c r="BG163" i="11"/>
  <c r="BF163" i="11"/>
  <c r="T163" i="11"/>
  <c r="R163" i="11"/>
  <c r="P163" i="11"/>
  <c r="BK163" i="11"/>
  <c r="J163" i="11"/>
  <c r="BE163" i="11"/>
  <c r="BI161" i="11"/>
  <c r="BH161" i="11"/>
  <c r="BG161" i="11"/>
  <c r="BF161" i="11"/>
  <c r="T161" i="11"/>
  <c r="R161" i="11"/>
  <c r="P161" i="11"/>
  <c r="BK161" i="11"/>
  <c r="J161" i="11"/>
  <c r="BE161" i="11"/>
  <c r="BI159" i="11"/>
  <c r="BH159" i="11"/>
  <c r="BG159" i="11"/>
  <c r="BF159" i="11"/>
  <c r="T159" i="11"/>
  <c r="R159" i="11"/>
  <c r="P159" i="11"/>
  <c r="BK159" i="11"/>
  <c r="J159" i="11"/>
  <c r="BE159" i="11"/>
  <c r="BI157" i="11"/>
  <c r="BH157" i="11"/>
  <c r="BG157" i="11"/>
  <c r="BF157" i="11"/>
  <c r="T157" i="11"/>
  <c r="R157" i="11"/>
  <c r="P157" i="11"/>
  <c r="BK157" i="11"/>
  <c r="J157" i="11"/>
  <c r="BE157" i="11"/>
  <c r="BI155" i="11"/>
  <c r="BH155" i="11"/>
  <c r="BG155" i="11"/>
  <c r="BF155" i="11"/>
  <c r="T155" i="11"/>
  <c r="R155" i="11"/>
  <c r="P155" i="11"/>
  <c r="BK155" i="11"/>
  <c r="J155" i="11"/>
  <c r="BE155" i="11"/>
  <c r="BI153" i="11"/>
  <c r="BH153" i="11"/>
  <c r="BG153" i="11"/>
  <c r="BF153" i="11"/>
  <c r="T153" i="11"/>
  <c r="R153" i="11"/>
  <c r="P153" i="11"/>
  <c r="BK153" i="11"/>
  <c r="J153" i="11"/>
  <c r="BE153" i="11"/>
  <c r="BI151" i="11"/>
  <c r="BH151" i="11"/>
  <c r="BG151" i="11"/>
  <c r="BF151" i="11"/>
  <c r="T151" i="11"/>
  <c r="R151" i="11"/>
  <c r="P151" i="11"/>
  <c r="BK151" i="11"/>
  <c r="J151" i="11"/>
  <c r="BE151" i="11"/>
  <c r="BI148" i="11"/>
  <c r="BH148" i="11"/>
  <c r="BG148" i="11"/>
  <c r="BF148" i="11"/>
  <c r="T148" i="11"/>
  <c r="R148" i="11"/>
  <c r="P148" i="11"/>
  <c r="BK148" i="11"/>
  <c r="J148" i="11"/>
  <c r="BE148" i="11"/>
  <c r="BI146" i="11"/>
  <c r="BH146" i="11"/>
  <c r="BG146" i="11"/>
  <c r="BF146" i="11"/>
  <c r="T146" i="11"/>
  <c r="R146" i="11"/>
  <c r="P146" i="11"/>
  <c r="BK146" i="11"/>
  <c r="J146" i="11"/>
  <c r="BE146" i="11"/>
  <c r="BI144" i="11"/>
  <c r="BH144" i="11"/>
  <c r="BG144" i="11"/>
  <c r="BF144" i="11"/>
  <c r="T144" i="11"/>
  <c r="R144" i="11"/>
  <c r="P144" i="11"/>
  <c r="BK144" i="11"/>
  <c r="J144" i="11"/>
  <c r="BE144" i="11"/>
  <c r="BI141" i="11"/>
  <c r="BH141" i="11"/>
  <c r="BG141" i="11"/>
  <c r="BF141" i="11"/>
  <c r="T141" i="11"/>
  <c r="R141" i="11"/>
  <c r="P141" i="11"/>
  <c r="BK141" i="11"/>
  <c r="J141" i="11"/>
  <c r="BE141" i="11"/>
  <c r="BI139" i="11"/>
  <c r="BH139" i="11"/>
  <c r="BG139" i="11"/>
  <c r="BF139" i="11"/>
  <c r="T139" i="11"/>
  <c r="T138" i="11"/>
  <c r="R139" i="11"/>
  <c r="P139" i="11"/>
  <c r="P138" i="11"/>
  <c r="BK139" i="11"/>
  <c r="J139" i="11"/>
  <c r="BE139" i="11" s="1"/>
  <c r="J30" i="11" s="1"/>
  <c r="AV62" i="1" s="1"/>
  <c r="BI136" i="11"/>
  <c r="BH136" i="11"/>
  <c r="BG136" i="11"/>
  <c r="BF136" i="11"/>
  <c r="T136" i="11"/>
  <c r="R136" i="11"/>
  <c r="P136" i="11"/>
  <c r="BK136" i="11"/>
  <c r="J136" i="11"/>
  <c r="BE136" i="11"/>
  <c r="BI134" i="11"/>
  <c r="BH134" i="11"/>
  <c r="BG134" i="11"/>
  <c r="BF134" i="11"/>
  <c r="T134" i="11"/>
  <c r="R134" i="11"/>
  <c r="P134" i="11"/>
  <c r="BK134" i="11"/>
  <c r="J134" i="11"/>
  <c r="BE134" i="11"/>
  <c r="BI132" i="11"/>
  <c r="BH132" i="11"/>
  <c r="BG132" i="11"/>
  <c r="BF132" i="11"/>
  <c r="T132" i="11"/>
  <c r="R132" i="11"/>
  <c r="P132" i="11"/>
  <c r="BK132" i="11"/>
  <c r="J132" i="11"/>
  <c r="BE132" i="11"/>
  <c r="BI130" i="11"/>
  <c r="BH130" i="11"/>
  <c r="BG130" i="11"/>
  <c r="BF130" i="11"/>
  <c r="T130" i="11"/>
  <c r="T129" i="11"/>
  <c r="R130" i="11"/>
  <c r="R129" i="11"/>
  <c r="P130" i="11"/>
  <c r="P129" i="11"/>
  <c r="BK130" i="11"/>
  <c r="BK129" i="11"/>
  <c r="J129" i="11" s="1"/>
  <c r="J130" i="11"/>
  <c r="BE130" i="11" s="1"/>
  <c r="J61" i="11"/>
  <c r="BI127" i="11"/>
  <c r="BH127" i="11"/>
  <c r="BG127" i="11"/>
  <c r="BF127" i="11"/>
  <c r="T127" i="11"/>
  <c r="T126" i="11"/>
  <c r="R127" i="11"/>
  <c r="R126" i="11"/>
  <c r="P127" i="11"/>
  <c r="P126" i="11"/>
  <c r="BK127" i="11"/>
  <c r="BK126" i="11"/>
  <c r="J126" i="11" s="1"/>
  <c r="J60" i="11" s="1"/>
  <c r="J127" i="11"/>
  <c r="BE127" i="11" s="1"/>
  <c r="BI124" i="11"/>
  <c r="BH124" i="11"/>
  <c r="BG124" i="11"/>
  <c r="BF124" i="11"/>
  <c r="T124" i="11"/>
  <c r="R124" i="11"/>
  <c r="P124" i="11"/>
  <c r="BK124" i="11"/>
  <c r="J124" i="11"/>
  <c r="BE124" i="11"/>
  <c r="BI122" i="11"/>
  <c r="BH122" i="11"/>
  <c r="BG122" i="11"/>
  <c r="BF122" i="11"/>
  <c r="T122" i="11"/>
  <c r="R122" i="11"/>
  <c r="R117" i="11" s="1"/>
  <c r="P122" i="11"/>
  <c r="BK122" i="11"/>
  <c r="J122" i="11"/>
  <c r="BE122" i="11"/>
  <c r="BI120" i="11"/>
  <c r="BH120" i="11"/>
  <c r="BG120" i="11"/>
  <c r="BF120" i="11"/>
  <c r="T120" i="11"/>
  <c r="R120" i="11"/>
  <c r="P120" i="11"/>
  <c r="BK120" i="11"/>
  <c r="BK117" i="11" s="1"/>
  <c r="J117" i="11" s="1"/>
  <c r="J59" i="11" s="1"/>
  <c r="J120" i="11"/>
  <c r="BE120" i="11"/>
  <c r="BI118" i="11"/>
  <c r="BH118" i="11"/>
  <c r="BG118" i="11"/>
  <c r="BF118" i="11"/>
  <c r="T118" i="11"/>
  <c r="T117" i="11"/>
  <c r="R118" i="11"/>
  <c r="P118" i="11"/>
  <c r="P117" i="11"/>
  <c r="BK118" i="11"/>
  <c r="J118" i="11"/>
  <c r="BE118" i="11" s="1"/>
  <c r="BI115" i="11"/>
  <c r="BH115" i="11"/>
  <c r="BG115" i="11"/>
  <c r="BF115" i="11"/>
  <c r="T115" i="11"/>
  <c r="R115" i="11"/>
  <c r="P115" i="11"/>
  <c r="BK115" i="11"/>
  <c r="J115" i="11"/>
  <c r="BE115" i="11"/>
  <c r="BI111" i="11"/>
  <c r="BH111" i="11"/>
  <c r="BG111" i="11"/>
  <c r="BF111" i="11"/>
  <c r="T111" i="11"/>
  <c r="R111" i="11"/>
  <c r="P111" i="11"/>
  <c r="BK111" i="11"/>
  <c r="J111" i="11"/>
  <c r="BE111" i="11"/>
  <c r="BI109" i="11"/>
  <c r="BH109" i="11"/>
  <c r="BG109" i="11"/>
  <c r="BF109" i="11"/>
  <c r="T109" i="11"/>
  <c r="R109" i="11"/>
  <c r="P109" i="11"/>
  <c r="BK109" i="11"/>
  <c r="J109" i="11"/>
  <c r="BE109" i="11"/>
  <c r="BI107" i="11"/>
  <c r="BH107" i="11"/>
  <c r="BG107" i="11"/>
  <c r="BF107" i="11"/>
  <c r="T107" i="11"/>
  <c r="R107" i="11"/>
  <c r="P107" i="11"/>
  <c r="BK107" i="11"/>
  <c r="J107" i="11"/>
  <c r="BE107" i="11"/>
  <c r="BI105" i="11"/>
  <c r="BH105" i="11"/>
  <c r="BG105" i="11"/>
  <c r="BF105" i="11"/>
  <c r="T105" i="11"/>
  <c r="R105" i="11"/>
  <c r="P105" i="11"/>
  <c r="BK105" i="11"/>
  <c r="J105" i="11"/>
  <c r="BE105" i="11"/>
  <c r="BI103" i="11"/>
  <c r="BH103" i="11"/>
  <c r="BG103" i="11"/>
  <c r="BF103" i="11"/>
  <c r="T103" i="11"/>
  <c r="R103" i="11"/>
  <c r="P103" i="11"/>
  <c r="BK103" i="11"/>
  <c r="J103" i="11"/>
  <c r="BE103" i="11"/>
  <c r="BI101" i="11"/>
  <c r="BH101" i="11"/>
  <c r="BG101" i="11"/>
  <c r="BF101" i="11"/>
  <c r="T101" i="11"/>
  <c r="R101" i="11"/>
  <c r="P101" i="11"/>
  <c r="BK101" i="11"/>
  <c r="J101" i="11"/>
  <c r="BE101" i="11"/>
  <c r="BI99" i="11"/>
  <c r="BH99" i="11"/>
  <c r="BG99" i="11"/>
  <c r="BF99" i="11"/>
  <c r="T99" i="11"/>
  <c r="R99" i="11"/>
  <c r="P99" i="11"/>
  <c r="BK99" i="11"/>
  <c r="J99" i="11"/>
  <c r="BE99" i="11"/>
  <c r="BI97" i="11"/>
  <c r="BH97" i="11"/>
  <c r="BG97" i="11"/>
  <c r="BF97" i="11"/>
  <c r="T97" i="11"/>
  <c r="R97" i="11"/>
  <c r="P97" i="11"/>
  <c r="BK97" i="11"/>
  <c r="J97" i="11"/>
  <c r="BE97" i="11"/>
  <c r="BI95" i="11"/>
  <c r="BH95" i="11"/>
  <c r="BG95" i="11"/>
  <c r="BF95" i="11"/>
  <c r="T95" i="11"/>
  <c r="R95" i="11"/>
  <c r="P95" i="11"/>
  <c r="BK95" i="11"/>
  <c r="J95" i="11"/>
  <c r="BE95" i="11"/>
  <c r="BI91" i="11"/>
  <c r="BH91" i="11"/>
  <c r="BG91" i="11"/>
  <c r="BF91" i="11"/>
  <c r="T91" i="11"/>
  <c r="R91" i="11"/>
  <c r="P91" i="11"/>
  <c r="BK91" i="11"/>
  <c r="J91" i="11"/>
  <c r="BE91" i="11"/>
  <c r="BI87" i="11"/>
  <c r="F34" i="11"/>
  <c r="BD62" i="1" s="1"/>
  <c r="BH87" i="11"/>
  <c r="BG87" i="11"/>
  <c r="F32" i="11"/>
  <c r="BB62" i="1" s="1"/>
  <c r="BF87" i="11"/>
  <c r="T87" i="11"/>
  <c r="T86" i="11"/>
  <c r="R87" i="11"/>
  <c r="R86" i="11"/>
  <c r="P87" i="11"/>
  <c r="P86" i="11"/>
  <c r="BK87" i="11"/>
  <c r="BK86" i="11" s="1"/>
  <c r="J87" i="11"/>
  <c r="BE87" i="11" s="1"/>
  <c r="J80" i="11"/>
  <c r="F80" i="11"/>
  <c r="F78" i="11"/>
  <c r="E76" i="11"/>
  <c r="J51" i="11"/>
  <c r="F51" i="11"/>
  <c r="F49" i="11"/>
  <c r="E47" i="11"/>
  <c r="J18" i="11"/>
  <c r="E18" i="11"/>
  <c r="J17" i="11"/>
  <c r="J12" i="11"/>
  <c r="E7" i="11"/>
  <c r="E45" i="11" s="1"/>
  <c r="E74" i="11"/>
  <c r="AY61" i="1"/>
  <c r="AX61" i="1"/>
  <c r="BI91" i="10"/>
  <c r="BH91" i="10"/>
  <c r="BG91" i="10"/>
  <c r="BF91" i="10"/>
  <c r="T91" i="10"/>
  <c r="R91" i="10"/>
  <c r="P91" i="10"/>
  <c r="BK91" i="10"/>
  <c r="J91" i="10"/>
  <c r="BE91" i="10" s="1"/>
  <c r="BI89" i="10"/>
  <c r="BH89" i="10"/>
  <c r="BG89" i="10"/>
  <c r="BF89" i="10"/>
  <c r="T89" i="10"/>
  <c r="R89" i="10"/>
  <c r="P89" i="10"/>
  <c r="BK89" i="10"/>
  <c r="J89" i="10"/>
  <c r="BE89" i="10"/>
  <c r="BI87" i="10"/>
  <c r="BH87" i="10"/>
  <c r="BG87" i="10"/>
  <c r="BF87" i="10"/>
  <c r="T87" i="10"/>
  <c r="R87" i="10"/>
  <c r="P87" i="10"/>
  <c r="BK87" i="10"/>
  <c r="J87" i="10"/>
  <c r="BE87" i="10" s="1"/>
  <c r="BI85" i="10"/>
  <c r="BH85" i="10"/>
  <c r="BG85" i="10"/>
  <c r="BF85" i="10"/>
  <c r="T85" i="10"/>
  <c r="R85" i="10"/>
  <c r="P85" i="10"/>
  <c r="BK85" i="10"/>
  <c r="J85" i="10"/>
  <c r="BE85" i="10"/>
  <c r="BI83" i="10"/>
  <c r="BH83" i="10"/>
  <c r="BG83" i="10"/>
  <c r="BF83" i="10"/>
  <c r="T83" i="10"/>
  <c r="R83" i="10"/>
  <c r="P83" i="10"/>
  <c r="BK83" i="10"/>
  <c r="J83" i="10"/>
  <c r="BE83" i="10" s="1"/>
  <c r="BI81" i="10"/>
  <c r="BH81" i="10"/>
  <c r="F33" i="10"/>
  <c r="BC61" i="1" s="1"/>
  <c r="BG81" i="10"/>
  <c r="F32" i="10" s="1"/>
  <c r="BB61" i="1" s="1"/>
  <c r="BF81" i="10"/>
  <c r="F31" i="10" s="1"/>
  <c r="BA61" i="1" s="1"/>
  <c r="J31" i="10"/>
  <c r="AW61" i="1" s="1"/>
  <c r="T81" i="10"/>
  <c r="R81" i="10"/>
  <c r="R80" i="10" s="1"/>
  <c r="R79" i="10" s="1"/>
  <c r="R78" i="10" s="1"/>
  <c r="P81" i="10"/>
  <c r="BK81" i="10"/>
  <c r="BK80" i="10"/>
  <c r="J80" i="10"/>
  <c r="J58" i="10" s="1"/>
  <c r="BK79" i="10"/>
  <c r="J81" i="10"/>
  <c r="BE81" i="10"/>
  <c r="J74" i="10"/>
  <c r="F74" i="10"/>
  <c r="F72" i="10"/>
  <c r="E70" i="10"/>
  <c r="J51" i="10"/>
  <c r="F51" i="10"/>
  <c r="F49" i="10"/>
  <c r="E47" i="10"/>
  <c r="J18" i="10"/>
  <c r="E18" i="10"/>
  <c r="F75" i="10" s="1"/>
  <c r="J17" i="10"/>
  <c r="J12" i="10"/>
  <c r="J72" i="10" s="1"/>
  <c r="E7" i="10"/>
  <c r="AY60" i="1"/>
  <c r="AX60" i="1"/>
  <c r="BI287" i="9"/>
  <c r="BH287" i="9"/>
  <c r="BG287" i="9"/>
  <c r="BF287" i="9"/>
  <c r="T287" i="9"/>
  <c r="R287" i="9"/>
  <c r="P287" i="9"/>
  <c r="BK287" i="9"/>
  <c r="J287" i="9"/>
  <c r="BE287" i="9" s="1"/>
  <c r="BI285" i="9"/>
  <c r="BH285" i="9"/>
  <c r="BG285" i="9"/>
  <c r="BF285" i="9"/>
  <c r="T285" i="9"/>
  <c r="R285" i="9"/>
  <c r="P285" i="9"/>
  <c r="BK285" i="9"/>
  <c r="J285" i="9"/>
  <c r="BE285" i="9"/>
  <c r="BI283" i="9"/>
  <c r="BH283" i="9"/>
  <c r="BG283" i="9"/>
  <c r="BF283" i="9"/>
  <c r="T283" i="9"/>
  <c r="R283" i="9"/>
  <c r="P283" i="9"/>
  <c r="BK283" i="9"/>
  <c r="J283" i="9"/>
  <c r="BE283" i="9"/>
  <c r="BI281" i="9"/>
  <c r="BH281" i="9"/>
  <c r="BG281" i="9"/>
  <c r="BF281" i="9"/>
  <c r="T281" i="9"/>
  <c r="R281" i="9"/>
  <c r="P281" i="9"/>
  <c r="BK281" i="9"/>
  <c r="J281" i="9"/>
  <c r="BE281" i="9"/>
  <c r="BI279" i="9"/>
  <c r="BH279" i="9"/>
  <c r="BG279" i="9"/>
  <c r="BF279" i="9"/>
  <c r="T279" i="9"/>
  <c r="R279" i="9"/>
  <c r="P279" i="9"/>
  <c r="BK279" i="9"/>
  <c r="J279" i="9"/>
  <c r="BE279" i="9"/>
  <c r="BI277" i="9"/>
  <c r="BH277" i="9"/>
  <c r="BG277" i="9"/>
  <c r="BF277" i="9"/>
  <c r="T277" i="9"/>
  <c r="R277" i="9"/>
  <c r="P277" i="9"/>
  <c r="BK277" i="9"/>
  <c r="J277" i="9"/>
  <c r="BE277" i="9"/>
  <c r="BI275" i="9"/>
  <c r="BH275" i="9"/>
  <c r="BG275" i="9"/>
  <c r="BF275" i="9"/>
  <c r="T275" i="9"/>
  <c r="T274" i="9"/>
  <c r="T273" i="9" s="1"/>
  <c r="R275" i="9"/>
  <c r="P275" i="9"/>
  <c r="P274" i="9"/>
  <c r="P273" i="9" s="1"/>
  <c r="BK275" i="9"/>
  <c r="J275" i="9"/>
  <c r="BE275" i="9"/>
  <c r="BI272" i="9"/>
  <c r="BH272" i="9"/>
  <c r="BG272" i="9"/>
  <c r="BF272" i="9"/>
  <c r="T272" i="9"/>
  <c r="T271" i="9"/>
  <c r="R272" i="9"/>
  <c r="R271" i="9"/>
  <c r="P272" i="9"/>
  <c r="P271" i="9"/>
  <c r="BK272" i="9"/>
  <c r="BK271" i="9" s="1"/>
  <c r="J271" i="9" s="1"/>
  <c r="J66" i="9" s="1"/>
  <c r="J272" i="9"/>
  <c r="BE272" i="9" s="1"/>
  <c r="BI269" i="9"/>
  <c r="BH269" i="9"/>
  <c r="BG269" i="9"/>
  <c r="BF269" i="9"/>
  <c r="T269" i="9"/>
  <c r="R269" i="9"/>
  <c r="P269" i="9"/>
  <c r="BK269" i="9"/>
  <c r="J269" i="9"/>
  <c r="BE269" i="9"/>
  <c r="BI267" i="9"/>
  <c r="BH267" i="9"/>
  <c r="BG267" i="9"/>
  <c r="BF267" i="9"/>
  <c r="T267" i="9"/>
  <c r="R267" i="9"/>
  <c r="P267" i="9"/>
  <c r="BK267" i="9"/>
  <c r="J267" i="9"/>
  <c r="BE267" i="9" s="1"/>
  <c r="BI266" i="9"/>
  <c r="BH266" i="9"/>
  <c r="BG266" i="9"/>
  <c r="BF266" i="9"/>
  <c r="T266" i="9"/>
  <c r="T265" i="9"/>
  <c r="R266" i="9"/>
  <c r="R265" i="9" s="1"/>
  <c r="P266" i="9"/>
  <c r="P265" i="9"/>
  <c r="BK266" i="9"/>
  <c r="J266" i="9"/>
  <c r="BE266" i="9" s="1"/>
  <c r="BI263" i="9"/>
  <c r="BH263" i="9"/>
  <c r="BG263" i="9"/>
  <c r="BF263" i="9"/>
  <c r="T263" i="9"/>
  <c r="R263" i="9"/>
  <c r="P263" i="9"/>
  <c r="BK263" i="9"/>
  <c r="J263" i="9"/>
  <c r="BE263" i="9"/>
  <c r="BI261" i="9"/>
  <c r="BH261" i="9"/>
  <c r="BG261" i="9"/>
  <c r="BF261" i="9"/>
  <c r="T261" i="9"/>
  <c r="T260" i="9" s="1"/>
  <c r="R261" i="9"/>
  <c r="R260" i="9"/>
  <c r="P261" i="9"/>
  <c r="P260" i="9" s="1"/>
  <c r="BK261" i="9"/>
  <c r="BK260" i="9"/>
  <c r="J260" i="9" s="1"/>
  <c r="J64" i="9" s="1"/>
  <c r="J261" i="9"/>
  <c r="BE261" i="9"/>
  <c r="BI258" i="9"/>
  <c r="BH258" i="9"/>
  <c r="BG258" i="9"/>
  <c r="BF258" i="9"/>
  <c r="T258" i="9"/>
  <c r="R258" i="9"/>
  <c r="P258" i="9"/>
  <c r="BK258" i="9"/>
  <c r="J258" i="9"/>
  <c r="BE258" i="9" s="1"/>
  <c r="BI256" i="9"/>
  <c r="BH256" i="9"/>
  <c r="BG256" i="9"/>
  <c r="BF256" i="9"/>
  <c r="T256" i="9"/>
  <c r="R256" i="9"/>
  <c r="P256" i="9"/>
  <c r="BK256" i="9"/>
  <c r="J256" i="9"/>
  <c r="BE256" i="9"/>
  <c r="BI254" i="9"/>
  <c r="BH254" i="9"/>
  <c r="BG254" i="9"/>
  <c r="BF254" i="9"/>
  <c r="T254" i="9"/>
  <c r="R254" i="9"/>
  <c r="P254" i="9"/>
  <c r="BK254" i="9"/>
  <c r="J254" i="9"/>
  <c r="BE254" i="9" s="1"/>
  <c r="BI253" i="9"/>
  <c r="BH253" i="9"/>
  <c r="BG253" i="9"/>
  <c r="BF253" i="9"/>
  <c r="T253" i="9"/>
  <c r="R253" i="9"/>
  <c r="P253" i="9"/>
  <c r="BK253" i="9"/>
  <c r="J253" i="9"/>
  <c r="BE253" i="9"/>
  <c r="BI251" i="9"/>
  <c r="BH251" i="9"/>
  <c r="BG251" i="9"/>
  <c r="BF251" i="9"/>
  <c r="T251" i="9"/>
  <c r="R251" i="9"/>
  <c r="P251" i="9"/>
  <c r="BK251" i="9"/>
  <c r="J251" i="9"/>
  <c r="BE251" i="9"/>
  <c r="BI249" i="9"/>
  <c r="BH249" i="9"/>
  <c r="BG249" i="9"/>
  <c r="BF249" i="9"/>
  <c r="T249" i="9"/>
  <c r="R249" i="9"/>
  <c r="P249" i="9"/>
  <c r="BK249" i="9"/>
  <c r="J249" i="9"/>
  <c r="BE249" i="9"/>
  <c r="BI247" i="9"/>
  <c r="BH247" i="9"/>
  <c r="BG247" i="9"/>
  <c r="BF247" i="9"/>
  <c r="T247" i="9"/>
  <c r="R247" i="9"/>
  <c r="P247" i="9"/>
  <c r="BK247" i="9"/>
  <c r="J247" i="9"/>
  <c r="BE247" i="9"/>
  <c r="BI245" i="9"/>
  <c r="BH245" i="9"/>
  <c r="BG245" i="9"/>
  <c r="BF245" i="9"/>
  <c r="T245" i="9"/>
  <c r="R245" i="9"/>
  <c r="P245" i="9"/>
  <c r="BK245" i="9"/>
  <c r="J245" i="9"/>
  <c r="BE245" i="9"/>
  <c r="BI243" i="9"/>
  <c r="BH243" i="9"/>
  <c r="BG243" i="9"/>
  <c r="BF243" i="9"/>
  <c r="T243" i="9"/>
  <c r="R243" i="9"/>
  <c r="P243" i="9"/>
  <c r="BK243" i="9"/>
  <c r="J243" i="9"/>
  <c r="BE243" i="9"/>
  <c r="BI241" i="9"/>
  <c r="BH241" i="9"/>
  <c r="BG241" i="9"/>
  <c r="BF241" i="9"/>
  <c r="T241" i="9"/>
  <c r="R241" i="9"/>
  <c r="P241" i="9"/>
  <c r="BK241" i="9"/>
  <c r="J241" i="9"/>
  <c r="BE241" i="9"/>
  <c r="BI238" i="9"/>
  <c r="BH238" i="9"/>
  <c r="BG238" i="9"/>
  <c r="BF238" i="9"/>
  <c r="T238" i="9"/>
  <c r="R238" i="9"/>
  <c r="P238" i="9"/>
  <c r="BK238" i="9"/>
  <c r="J238" i="9"/>
  <c r="BE238" i="9"/>
  <c r="BI236" i="9"/>
  <c r="BH236" i="9"/>
  <c r="BG236" i="9"/>
  <c r="BF236" i="9"/>
  <c r="T236" i="9"/>
  <c r="R236" i="9"/>
  <c r="P236" i="9"/>
  <c r="BK236" i="9"/>
  <c r="J236" i="9"/>
  <c r="BE236" i="9"/>
  <c r="BI234" i="9"/>
  <c r="BH234" i="9"/>
  <c r="BG234" i="9"/>
  <c r="BF234" i="9"/>
  <c r="T234" i="9"/>
  <c r="R234" i="9"/>
  <c r="P234" i="9"/>
  <c r="BK234" i="9"/>
  <c r="J234" i="9"/>
  <c r="BE234" i="9"/>
  <c r="BI232" i="9"/>
  <c r="BH232" i="9"/>
  <c r="BG232" i="9"/>
  <c r="BF232" i="9"/>
  <c r="T232" i="9"/>
  <c r="R232" i="9"/>
  <c r="P232" i="9"/>
  <c r="BK232" i="9"/>
  <c r="J232" i="9"/>
  <c r="BE232" i="9"/>
  <c r="BI230" i="9"/>
  <c r="BH230" i="9"/>
  <c r="BG230" i="9"/>
  <c r="BF230" i="9"/>
  <c r="T230" i="9"/>
  <c r="R230" i="9"/>
  <c r="P230" i="9"/>
  <c r="BK230" i="9"/>
  <c r="J230" i="9"/>
  <c r="BE230" i="9"/>
  <c r="BI228" i="9"/>
  <c r="BH228" i="9"/>
  <c r="BG228" i="9"/>
  <c r="BF228" i="9"/>
  <c r="T228" i="9"/>
  <c r="R228" i="9"/>
  <c r="P228" i="9"/>
  <c r="BK228" i="9"/>
  <c r="J228" i="9"/>
  <c r="BE228" i="9"/>
  <c r="BI226" i="9"/>
  <c r="BH226" i="9"/>
  <c r="BG226" i="9"/>
  <c r="BF226" i="9"/>
  <c r="T226" i="9"/>
  <c r="R226" i="9"/>
  <c r="P226" i="9"/>
  <c r="BK226" i="9"/>
  <c r="J226" i="9"/>
  <c r="BE226" i="9"/>
  <c r="BI224" i="9"/>
  <c r="BH224" i="9"/>
  <c r="BG224" i="9"/>
  <c r="BF224" i="9"/>
  <c r="T224" i="9"/>
  <c r="R224" i="9"/>
  <c r="P224" i="9"/>
  <c r="BK224" i="9"/>
  <c r="J224" i="9"/>
  <c r="BE224" i="9"/>
  <c r="BI222" i="9"/>
  <c r="BH222" i="9"/>
  <c r="BG222" i="9"/>
  <c r="BF222" i="9"/>
  <c r="T222" i="9"/>
  <c r="R222" i="9"/>
  <c r="P222" i="9"/>
  <c r="BK222" i="9"/>
  <c r="J222" i="9"/>
  <c r="BE222" i="9"/>
  <c r="BI220" i="9"/>
  <c r="BH220" i="9"/>
  <c r="BG220" i="9"/>
  <c r="BF220" i="9"/>
  <c r="T220" i="9"/>
  <c r="R220" i="9"/>
  <c r="P220" i="9"/>
  <c r="BK220" i="9"/>
  <c r="J220" i="9"/>
  <c r="BE220" i="9"/>
  <c r="BI218" i="9"/>
  <c r="BH218" i="9"/>
  <c r="BG218" i="9"/>
  <c r="BF218" i="9"/>
  <c r="T218" i="9"/>
  <c r="R218" i="9"/>
  <c r="P218" i="9"/>
  <c r="BK218" i="9"/>
  <c r="J218" i="9"/>
  <c r="BE218" i="9"/>
  <c r="BI216" i="9"/>
  <c r="BH216" i="9"/>
  <c r="BG216" i="9"/>
  <c r="BF216" i="9"/>
  <c r="T216" i="9"/>
  <c r="R216" i="9"/>
  <c r="P216" i="9"/>
  <c r="BK216" i="9"/>
  <c r="J216" i="9"/>
  <c r="BE216" i="9"/>
  <c r="BI214" i="9"/>
  <c r="BH214" i="9"/>
  <c r="BG214" i="9"/>
  <c r="BF214" i="9"/>
  <c r="T214" i="9"/>
  <c r="R214" i="9"/>
  <c r="P214" i="9"/>
  <c r="BK214" i="9"/>
  <c r="J214" i="9"/>
  <c r="BE214" i="9"/>
  <c r="BI212" i="9"/>
  <c r="BH212" i="9"/>
  <c r="BG212" i="9"/>
  <c r="BF212" i="9"/>
  <c r="T212" i="9"/>
  <c r="R212" i="9"/>
  <c r="P212" i="9"/>
  <c r="BK212" i="9"/>
  <c r="J212" i="9"/>
  <c r="BE212" i="9"/>
  <c r="BI210" i="9"/>
  <c r="BH210" i="9"/>
  <c r="BG210" i="9"/>
  <c r="BF210" i="9"/>
  <c r="T210" i="9"/>
  <c r="R210" i="9"/>
  <c r="P210" i="9"/>
  <c r="BK210" i="9"/>
  <c r="J210" i="9"/>
  <c r="BE210" i="9"/>
  <c r="BI208" i="9"/>
  <c r="BH208" i="9"/>
  <c r="BG208" i="9"/>
  <c r="BF208" i="9"/>
  <c r="T208" i="9"/>
  <c r="R208" i="9"/>
  <c r="P208" i="9"/>
  <c r="BK208" i="9"/>
  <c r="J208" i="9"/>
  <c r="BE208" i="9"/>
  <c r="BI206" i="9"/>
  <c r="BH206" i="9"/>
  <c r="BG206" i="9"/>
  <c r="BF206" i="9"/>
  <c r="T206" i="9"/>
  <c r="R206" i="9"/>
  <c r="P206" i="9"/>
  <c r="BK206" i="9"/>
  <c r="J206" i="9"/>
  <c r="BE206" i="9"/>
  <c r="BI204" i="9"/>
  <c r="BH204" i="9"/>
  <c r="BG204" i="9"/>
  <c r="BF204" i="9"/>
  <c r="T204" i="9"/>
  <c r="R204" i="9"/>
  <c r="P204" i="9"/>
  <c r="BK204" i="9"/>
  <c r="J204" i="9"/>
  <c r="BE204" i="9"/>
  <c r="BI202" i="9"/>
  <c r="BH202" i="9"/>
  <c r="BG202" i="9"/>
  <c r="BF202" i="9"/>
  <c r="T202" i="9"/>
  <c r="R202" i="9"/>
  <c r="P202" i="9"/>
  <c r="BK202" i="9"/>
  <c r="J202" i="9"/>
  <c r="BE202" i="9"/>
  <c r="BI200" i="9"/>
  <c r="BH200" i="9"/>
  <c r="BG200" i="9"/>
  <c r="BF200" i="9"/>
  <c r="T200" i="9"/>
  <c r="R200" i="9"/>
  <c r="P200" i="9"/>
  <c r="BK200" i="9"/>
  <c r="J200" i="9"/>
  <c r="BE200" i="9"/>
  <c r="BI198" i="9"/>
  <c r="BH198" i="9"/>
  <c r="BG198" i="9"/>
  <c r="BF198" i="9"/>
  <c r="T198" i="9"/>
  <c r="R198" i="9"/>
  <c r="P198" i="9"/>
  <c r="BK198" i="9"/>
  <c r="J198" i="9"/>
  <c r="BE198" i="9"/>
  <c r="BI196" i="9"/>
  <c r="BH196" i="9"/>
  <c r="BG196" i="9"/>
  <c r="BF196" i="9"/>
  <c r="T196" i="9"/>
  <c r="R196" i="9"/>
  <c r="P196" i="9"/>
  <c r="BK196" i="9"/>
  <c r="J196" i="9"/>
  <c r="BE196" i="9"/>
  <c r="BI194" i="9"/>
  <c r="BH194" i="9"/>
  <c r="BG194" i="9"/>
  <c r="BF194" i="9"/>
  <c r="T194" i="9"/>
  <c r="R194" i="9"/>
  <c r="P194" i="9"/>
  <c r="BK194" i="9"/>
  <c r="J194" i="9"/>
  <c r="BE194" i="9"/>
  <c r="BI192" i="9"/>
  <c r="BH192" i="9"/>
  <c r="BG192" i="9"/>
  <c r="BF192" i="9"/>
  <c r="T192" i="9"/>
  <c r="R192" i="9"/>
  <c r="P192" i="9"/>
  <c r="BK192" i="9"/>
  <c r="J192" i="9"/>
  <c r="BE192" i="9"/>
  <c r="BI190" i="9"/>
  <c r="BH190" i="9"/>
  <c r="BG190" i="9"/>
  <c r="BF190" i="9"/>
  <c r="T190" i="9"/>
  <c r="R190" i="9"/>
  <c r="P190" i="9"/>
  <c r="BK190" i="9"/>
  <c r="J190" i="9"/>
  <c r="BE190" i="9"/>
  <c r="BI188" i="9"/>
  <c r="BH188" i="9"/>
  <c r="BG188" i="9"/>
  <c r="BF188" i="9"/>
  <c r="T188" i="9"/>
  <c r="R188" i="9"/>
  <c r="P188" i="9"/>
  <c r="BK188" i="9"/>
  <c r="J188" i="9"/>
  <c r="BE188" i="9"/>
  <c r="BI186" i="9"/>
  <c r="BH186" i="9"/>
  <c r="BG186" i="9"/>
  <c r="BF186" i="9"/>
  <c r="T186" i="9"/>
  <c r="R186" i="9"/>
  <c r="P186" i="9"/>
  <c r="BK186" i="9"/>
  <c r="J186" i="9"/>
  <c r="BE186" i="9"/>
  <c r="BI184" i="9"/>
  <c r="BH184" i="9"/>
  <c r="BG184" i="9"/>
  <c r="BF184" i="9"/>
  <c r="T184" i="9"/>
  <c r="R184" i="9"/>
  <c r="P184" i="9"/>
  <c r="BK184" i="9"/>
  <c r="J184" i="9"/>
  <c r="BE184" i="9"/>
  <c r="BI182" i="9"/>
  <c r="BH182" i="9"/>
  <c r="BG182" i="9"/>
  <c r="BF182" i="9"/>
  <c r="T182" i="9"/>
  <c r="R182" i="9"/>
  <c r="P182" i="9"/>
  <c r="BK182" i="9"/>
  <c r="J182" i="9"/>
  <c r="BE182" i="9"/>
  <c r="BI180" i="9"/>
  <c r="BH180" i="9"/>
  <c r="BG180" i="9"/>
  <c r="BF180" i="9"/>
  <c r="T180" i="9"/>
  <c r="R180" i="9"/>
  <c r="P180" i="9"/>
  <c r="BK180" i="9"/>
  <c r="J180" i="9"/>
  <c r="BE180" i="9"/>
  <c r="BI178" i="9"/>
  <c r="BH178" i="9"/>
  <c r="BG178" i="9"/>
  <c r="BF178" i="9"/>
  <c r="T178" i="9"/>
  <c r="R178" i="9"/>
  <c r="P178" i="9"/>
  <c r="BK178" i="9"/>
  <c r="J178" i="9"/>
  <c r="BE178" i="9"/>
  <c r="BI176" i="9"/>
  <c r="BH176" i="9"/>
  <c r="BG176" i="9"/>
  <c r="BF176" i="9"/>
  <c r="T176" i="9"/>
  <c r="R176" i="9"/>
  <c r="P176" i="9"/>
  <c r="BK176" i="9"/>
  <c r="J176" i="9"/>
  <c r="BE176" i="9"/>
  <c r="BI174" i="9"/>
  <c r="BH174" i="9"/>
  <c r="BG174" i="9"/>
  <c r="BF174" i="9"/>
  <c r="T174" i="9"/>
  <c r="R174" i="9"/>
  <c r="P174" i="9"/>
  <c r="BK174" i="9"/>
  <c r="J174" i="9"/>
  <c r="BE174" i="9"/>
  <c r="BI172" i="9"/>
  <c r="BH172" i="9"/>
  <c r="BG172" i="9"/>
  <c r="BF172" i="9"/>
  <c r="T172" i="9"/>
  <c r="R172" i="9"/>
  <c r="P172" i="9"/>
  <c r="BK172" i="9"/>
  <c r="J172" i="9"/>
  <c r="BE172" i="9"/>
  <c r="BI170" i="9"/>
  <c r="BH170" i="9"/>
  <c r="BG170" i="9"/>
  <c r="BF170" i="9"/>
  <c r="T170" i="9"/>
  <c r="R170" i="9"/>
  <c r="P170" i="9"/>
  <c r="BK170" i="9"/>
  <c r="J170" i="9"/>
  <c r="BE170" i="9"/>
  <c r="BI168" i="9"/>
  <c r="BH168" i="9"/>
  <c r="BG168" i="9"/>
  <c r="BF168" i="9"/>
  <c r="T168" i="9"/>
  <c r="R168" i="9"/>
  <c r="P168" i="9"/>
  <c r="BK168" i="9"/>
  <c r="J168" i="9"/>
  <c r="BE168" i="9"/>
  <c r="BI166" i="9"/>
  <c r="BH166" i="9"/>
  <c r="BG166" i="9"/>
  <c r="BF166" i="9"/>
  <c r="T166" i="9"/>
  <c r="R166" i="9"/>
  <c r="P166" i="9"/>
  <c r="BK166" i="9"/>
  <c r="J166" i="9"/>
  <c r="BE166" i="9"/>
  <c r="BI164" i="9"/>
  <c r="BH164" i="9"/>
  <c r="BG164" i="9"/>
  <c r="BF164" i="9"/>
  <c r="T164" i="9"/>
  <c r="R164" i="9"/>
  <c r="P164" i="9"/>
  <c r="BK164" i="9"/>
  <c r="J164" i="9"/>
  <c r="BE164" i="9"/>
  <c r="BI162" i="9"/>
  <c r="BH162" i="9"/>
  <c r="BG162" i="9"/>
  <c r="BF162" i="9"/>
  <c r="T162" i="9"/>
  <c r="R162" i="9"/>
  <c r="P162" i="9"/>
  <c r="P157" i="9" s="1"/>
  <c r="BK162" i="9"/>
  <c r="BK157" i="9" s="1"/>
  <c r="J157" i="9" s="1"/>
  <c r="J63" i="9" s="1"/>
  <c r="J162" i="9"/>
  <c r="BE162" i="9"/>
  <c r="BI160" i="9"/>
  <c r="BH160" i="9"/>
  <c r="BG160" i="9"/>
  <c r="BF160" i="9"/>
  <c r="T160" i="9"/>
  <c r="T157" i="9" s="1"/>
  <c r="R160" i="9"/>
  <c r="R157" i="9" s="1"/>
  <c r="P160" i="9"/>
  <c r="BK160" i="9"/>
  <c r="J160" i="9"/>
  <c r="BE160" i="9"/>
  <c r="BI158" i="9"/>
  <c r="BH158" i="9"/>
  <c r="BG158" i="9"/>
  <c r="BF158" i="9"/>
  <c r="T158" i="9"/>
  <c r="R158" i="9"/>
  <c r="P158" i="9"/>
  <c r="BK158" i="9"/>
  <c r="J158" i="9"/>
  <c r="BE158" i="9"/>
  <c r="BI155" i="9"/>
  <c r="BH155" i="9"/>
  <c r="BG155" i="9"/>
  <c r="BF155" i="9"/>
  <c r="T155" i="9"/>
  <c r="R155" i="9"/>
  <c r="P155" i="9"/>
  <c r="BK155" i="9"/>
  <c r="J155" i="9"/>
  <c r="BE155" i="9"/>
  <c r="BI153" i="9"/>
  <c r="BH153" i="9"/>
  <c r="BG153" i="9"/>
  <c r="BF153" i="9"/>
  <c r="T153" i="9"/>
  <c r="R153" i="9"/>
  <c r="P153" i="9"/>
  <c r="BK153" i="9"/>
  <c r="J153" i="9"/>
  <c r="BE153" i="9"/>
  <c r="BI151" i="9"/>
  <c r="BH151" i="9"/>
  <c r="BG151" i="9"/>
  <c r="BF151" i="9"/>
  <c r="T151" i="9"/>
  <c r="R151" i="9"/>
  <c r="P151" i="9"/>
  <c r="P146" i="9" s="1"/>
  <c r="BK151" i="9"/>
  <c r="J151" i="9"/>
  <c r="BE151" i="9"/>
  <c r="BI149" i="9"/>
  <c r="BH149" i="9"/>
  <c r="BG149" i="9"/>
  <c r="BF149" i="9"/>
  <c r="T149" i="9"/>
  <c r="T146" i="9" s="1"/>
  <c r="R149" i="9"/>
  <c r="P149" i="9"/>
  <c r="BK149" i="9"/>
  <c r="J149" i="9"/>
  <c r="BE149" i="9"/>
  <c r="BI147" i="9"/>
  <c r="BH147" i="9"/>
  <c r="BG147" i="9"/>
  <c r="BF147" i="9"/>
  <c r="T147" i="9"/>
  <c r="R147" i="9"/>
  <c r="R146" i="9"/>
  <c r="P147" i="9"/>
  <c r="BK147" i="9"/>
  <c r="BK146" i="9"/>
  <c r="J146" i="9" s="1"/>
  <c r="J62" i="9" s="1"/>
  <c r="J147" i="9"/>
  <c r="BE147" i="9"/>
  <c r="BI144" i="9"/>
  <c r="BH144" i="9"/>
  <c r="BG144" i="9"/>
  <c r="BF144" i="9"/>
  <c r="T144" i="9"/>
  <c r="R144" i="9"/>
  <c r="P144" i="9"/>
  <c r="BK144" i="9"/>
  <c r="BK141" i="9" s="1"/>
  <c r="J141" i="9" s="1"/>
  <c r="J61" i="9" s="1"/>
  <c r="J144" i="9"/>
  <c r="BE144" i="9"/>
  <c r="BI142" i="9"/>
  <c r="BH142" i="9"/>
  <c r="BG142" i="9"/>
  <c r="BF142" i="9"/>
  <c r="T142" i="9"/>
  <c r="T141" i="9"/>
  <c r="R142" i="9"/>
  <c r="R141" i="9"/>
  <c r="P142" i="9"/>
  <c r="P141" i="9"/>
  <c r="BK142" i="9"/>
  <c r="J142" i="9"/>
  <c r="BE142" i="9" s="1"/>
  <c r="BI139" i="9"/>
  <c r="BH139" i="9"/>
  <c r="BG139" i="9"/>
  <c r="BF139" i="9"/>
  <c r="T139" i="9"/>
  <c r="T136" i="9" s="1"/>
  <c r="R139" i="9"/>
  <c r="P139" i="9"/>
  <c r="BK139" i="9"/>
  <c r="J139" i="9"/>
  <c r="BE139" i="9"/>
  <c r="BI137" i="9"/>
  <c r="BH137" i="9"/>
  <c r="BG137" i="9"/>
  <c r="BF137" i="9"/>
  <c r="T137" i="9"/>
  <c r="R137" i="9"/>
  <c r="R136" i="9"/>
  <c r="P137" i="9"/>
  <c r="P136" i="9"/>
  <c r="BK137" i="9"/>
  <c r="BK136" i="9"/>
  <c r="J136" i="9" s="1"/>
  <c r="J137" i="9"/>
  <c r="BE137" i="9"/>
  <c r="J60" i="9"/>
  <c r="BI134" i="9"/>
  <c r="BH134" i="9"/>
  <c r="BG134" i="9"/>
  <c r="BF134" i="9"/>
  <c r="T134" i="9"/>
  <c r="T133" i="9"/>
  <c r="R134" i="9"/>
  <c r="R133" i="9"/>
  <c r="P134" i="9"/>
  <c r="P133" i="9"/>
  <c r="BK134" i="9"/>
  <c r="BK133" i="9"/>
  <c r="J133" i="9" s="1"/>
  <c r="J59" i="9" s="1"/>
  <c r="J134" i="9"/>
  <c r="BE134" i="9"/>
  <c r="BI129" i="9"/>
  <c r="BH129" i="9"/>
  <c r="BG129" i="9"/>
  <c r="BF129" i="9"/>
  <c r="T129" i="9"/>
  <c r="R129" i="9"/>
  <c r="P129" i="9"/>
  <c r="BK129" i="9"/>
  <c r="J129" i="9"/>
  <c r="BE129" i="9"/>
  <c r="BI125" i="9"/>
  <c r="BH125" i="9"/>
  <c r="BG125" i="9"/>
  <c r="BF125" i="9"/>
  <c r="T125" i="9"/>
  <c r="R125" i="9"/>
  <c r="P125" i="9"/>
  <c r="BK125" i="9"/>
  <c r="J125" i="9"/>
  <c r="BE125" i="9"/>
  <c r="BI123" i="9"/>
  <c r="BH123" i="9"/>
  <c r="BG123" i="9"/>
  <c r="BF123" i="9"/>
  <c r="T123" i="9"/>
  <c r="R123" i="9"/>
  <c r="P123" i="9"/>
  <c r="BK123" i="9"/>
  <c r="J123" i="9"/>
  <c r="BE123" i="9"/>
  <c r="BI121" i="9"/>
  <c r="BH121" i="9"/>
  <c r="BG121" i="9"/>
  <c r="BF121" i="9"/>
  <c r="T121" i="9"/>
  <c r="R121" i="9"/>
  <c r="P121" i="9"/>
  <c r="BK121" i="9"/>
  <c r="J121" i="9"/>
  <c r="BE121" i="9"/>
  <c r="BI119" i="9"/>
  <c r="BH119" i="9"/>
  <c r="BG119" i="9"/>
  <c r="BF119" i="9"/>
  <c r="T119" i="9"/>
  <c r="R119" i="9"/>
  <c r="P119" i="9"/>
  <c r="BK119" i="9"/>
  <c r="J119" i="9"/>
  <c r="BE119" i="9"/>
  <c r="BI117" i="9"/>
  <c r="BH117" i="9"/>
  <c r="BG117" i="9"/>
  <c r="BF117" i="9"/>
  <c r="T117" i="9"/>
  <c r="R117" i="9"/>
  <c r="P117" i="9"/>
  <c r="BK117" i="9"/>
  <c r="J117" i="9"/>
  <c r="BE117" i="9"/>
  <c r="BI115" i="9"/>
  <c r="BH115" i="9"/>
  <c r="BG115" i="9"/>
  <c r="BF115" i="9"/>
  <c r="T115" i="9"/>
  <c r="R115" i="9"/>
  <c r="P115" i="9"/>
  <c r="BK115" i="9"/>
  <c r="J115" i="9"/>
  <c r="BE115" i="9"/>
  <c r="BI113" i="9"/>
  <c r="BH113" i="9"/>
  <c r="BG113" i="9"/>
  <c r="BF113" i="9"/>
  <c r="T113" i="9"/>
  <c r="R113" i="9"/>
  <c r="P113" i="9"/>
  <c r="BK113" i="9"/>
  <c r="J113" i="9"/>
  <c r="BE113" i="9"/>
  <c r="BI108" i="9"/>
  <c r="BH108" i="9"/>
  <c r="BG108" i="9"/>
  <c r="BF108" i="9"/>
  <c r="T108" i="9"/>
  <c r="R108" i="9"/>
  <c r="P108" i="9"/>
  <c r="BK108" i="9"/>
  <c r="J108" i="9"/>
  <c r="BE108" i="9"/>
  <c r="BI106" i="9"/>
  <c r="BH106" i="9"/>
  <c r="BG106" i="9"/>
  <c r="BF106" i="9"/>
  <c r="T106" i="9"/>
  <c r="R106" i="9"/>
  <c r="P106" i="9"/>
  <c r="BK106" i="9"/>
  <c r="J106" i="9"/>
  <c r="BE106" i="9"/>
  <c r="BI103" i="9"/>
  <c r="BH103" i="9"/>
  <c r="BG103" i="9"/>
  <c r="BF103" i="9"/>
  <c r="T103" i="9"/>
  <c r="R103" i="9"/>
  <c r="P103" i="9"/>
  <c r="BK103" i="9"/>
  <c r="J103" i="9"/>
  <c r="BE103" i="9"/>
  <c r="BI101" i="9"/>
  <c r="BH101" i="9"/>
  <c r="BG101" i="9"/>
  <c r="BF101" i="9"/>
  <c r="T101" i="9"/>
  <c r="R101" i="9"/>
  <c r="P101" i="9"/>
  <c r="BK101" i="9"/>
  <c r="J101" i="9"/>
  <c r="BE101" i="9"/>
  <c r="BI99" i="9"/>
  <c r="BH99" i="9"/>
  <c r="BG99" i="9"/>
  <c r="BF99" i="9"/>
  <c r="T99" i="9"/>
  <c r="R99" i="9"/>
  <c r="P99" i="9"/>
  <c r="BK99" i="9"/>
  <c r="J99" i="9"/>
  <c r="BE99" i="9"/>
  <c r="BI97" i="9"/>
  <c r="BH97" i="9"/>
  <c r="BG97" i="9"/>
  <c r="BF97" i="9"/>
  <c r="T97" i="9"/>
  <c r="R97" i="9"/>
  <c r="P97" i="9"/>
  <c r="BK97" i="9"/>
  <c r="J97" i="9"/>
  <c r="BE97" i="9"/>
  <c r="BI95" i="9"/>
  <c r="BH95" i="9"/>
  <c r="BG95" i="9"/>
  <c r="BF95" i="9"/>
  <c r="T95" i="9"/>
  <c r="R95" i="9"/>
  <c r="P95" i="9"/>
  <c r="BK95" i="9"/>
  <c r="J95" i="9"/>
  <c r="BE95" i="9"/>
  <c r="BI93" i="9"/>
  <c r="BH93" i="9"/>
  <c r="BG93" i="9"/>
  <c r="BF93" i="9"/>
  <c r="T93" i="9"/>
  <c r="R93" i="9"/>
  <c r="R90" i="9" s="1"/>
  <c r="P93" i="9"/>
  <c r="BK93" i="9"/>
  <c r="J93" i="9"/>
  <c r="BE93" i="9"/>
  <c r="BI91" i="9"/>
  <c r="F34" i="9"/>
  <c r="BD60" i="1" s="1"/>
  <c r="BH91" i="9"/>
  <c r="BG91" i="9"/>
  <c r="F32" i="9"/>
  <c r="BB60" i="1" s="1"/>
  <c r="BF91" i="9"/>
  <c r="T91" i="9"/>
  <c r="T90" i="9"/>
  <c r="R91" i="9"/>
  <c r="P91" i="9"/>
  <c r="P90" i="9"/>
  <c r="P89" i="9" s="1"/>
  <c r="P88" i="9" s="1"/>
  <c r="AU60" i="1" s="1"/>
  <c r="BK91" i="9"/>
  <c r="J91" i="9"/>
  <c r="BE91" i="9" s="1"/>
  <c r="J84" i="9"/>
  <c r="F84" i="9"/>
  <c r="F82" i="9"/>
  <c r="E80" i="9"/>
  <c r="J51" i="9"/>
  <c r="F51" i="9"/>
  <c r="F49" i="9"/>
  <c r="E47" i="9"/>
  <c r="J18" i="9"/>
  <c r="E18" i="9"/>
  <c r="F85" i="9" s="1"/>
  <c r="F52" i="9"/>
  <c r="J17" i="9"/>
  <c r="J12" i="9"/>
  <c r="J82" i="9" s="1"/>
  <c r="J49" i="9"/>
  <c r="E7" i="9"/>
  <c r="AY59" i="1"/>
  <c r="AX59" i="1"/>
  <c r="BI200" i="8"/>
  <c r="BH200" i="8"/>
  <c r="BG200" i="8"/>
  <c r="BF200" i="8"/>
  <c r="T200" i="8"/>
  <c r="T199" i="8" s="1"/>
  <c r="R200" i="8"/>
  <c r="R199" i="8" s="1"/>
  <c r="P200" i="8"/>
  <c r="P199" i="8" s="1"/>
  <c r="BK200" i="8"/>
  <c r="BK199" i="8" s="1"/>
  <c r="J199" i="8" s="1"/>
  <c r="J64" i="8" s="1"/>
  <c r="J200" i="8"/>
  <c r="BE200" i="8"/>
  <c r="BI198" i="8"/>
  <c r="BH198" i="8"/>
  <c r="BG198" i="8"/>
  <c r="BF198" i="8"/>
  <c r="T198" i="8"/>
  <c r="R198" i="8"/>
  <c r="P198" i="8"/>
  <c r="BK198" i="8"/>
  <c r="J198" i="8"/>
  <c r="BE198" i="8" s="1"/>
  <c r="BI197" i="8"/>
  <c r="BH197" i="8"/>
  <c r="BG197" i="8"/>
  <c r="BF197" i="8"/>
  <c r="T197" i="8"/>
  <c r="R197" i="8"/>
  <c r="P197" i="8"/>
  <c r="BK197" i="8"/>
  <c r="J197" i="8"/>
  <c r="BE197" i="8"/>
  <c r="BI195" i="8"/>
  <c r="BH195" i="8"/>
  <c r="BG195" i="8"/>
  <c r="BF195" i="8"/>
  <c r="T195" i="8"/>
  <c r="R195" i="8"/>
  <c r="P195" i="8"/>
  <c r="BK195" i="8"/>
  <c r="J195" i="8"/>
  <c r="BE195" i="8" s="1"/>
  <c r="BI194" i="8"/>
  <c r="BH194" i="8"/>
  <c r="BG194" i="8"/>
  <c r="BF194" i="8"/>
  <c r="T194" i="8"/>
  <c r="R194" i="8"/>
  <c r="P194" i="8"/>
  <c r="BK194" i="8"/>
  <c r="J194" i="8"/>
  <c r="BE194" i="8"/>
  <c r="BI192" i="8"/>
  <c r="BH192" i="8"/>
  <c r="BG192" i="8"/>
  <c r="BF192" i="8"/>
  <c r="T192" i="8"/>
  <c r="R192" i="8"/>
  <c r="P192" i="8"/>
  <c r="BK192" i="8"/>
  <c r="J192" i="8"/>
  <c r="BE192" i="8" s="1"/>
  <c r="BI190" i="8"/>
  <c r="BH190" i="8"/>
  <c r="BG190" i="8"/>
  <c r="BF190" i="8"/>
  <c r="T190" i="8"/>
  <c r="R190" i="8"/>
  <c r="P190" i="8"/>
  <c r="BK190" i="8"/>
  <c r="J190" i="8"/>
  <c r="BE190" i="8" s="1"/>
  <c r="BI187" i="8"/>
  <c r="BH187" i="8"/>
  <c r="BG187" i="8"/>
  <c r="BF187" i="8"/>
  <c r="T187" i="8"/>
  <c r="R187" i="8"/>
  <c r="P187" i="8"/>
  <c r="BK187" i="8"/>
  <c r="J187" i="8"/>
  <c r="BE187" i="8" s="1"/>
  <c r="BI185" i="8"/>
  <c r="BH185" i="8"/>
  <c r="BG185" i="8"/>
  <c r="BF185" i="8"/>
  <c r="T185" i="8"/>
  <c r="R185" i="8"/>
  <c r="P185" i="8"/>
  <c r="BK185" i="8"/>
  <c r="J185" i="8"/>
  <c r="BE185" i="8" s="1"/>
  <c r="BI184" i="8"/>
  <c r="BH184" i="8"/>
  <c r="BG184" i="8"/>
  <c r="BF184" i="8"/>
  <c r="T184" i="8"/>
  <c r="R184" i="8"/>
  <c r="P184" i="8"/>
  <c r="P179" i="8" s="1"/>
  <c r="BK184" i="8"/>
  <c r="J184" i="8"/>
  <c r="BE184" i="8"/>
  <c r="BI181" i="8"/>
  <c r="BH181" i="8"/>
  <c r="BG181" i="8"/>
  <c r="BF181" i="8"/>
  <c r="T181" i="8"/>
  <c r="T179" i="8" s="1"/>
  <c r="R181" i="8"/>
  <c r="P181" i="8"/>
  <c r="BK181" i="8"/>
  <c r="J181" i="8"/>
  <c r="BE181" i="8" s="1"/>
  <c r="BI180" i="8"/>
  <c r="BH180" i="8"/>
  <c r="BG180" i="8"/>
  <c r="BF180" i="8"/>
  <c r="T180" i="8"/>
  <c r="R180" i="8"/>
  <c r="R179" i="8" s="1"/>
  <c r="P180" i="8"/>
  <c r="BK180" i="8"/>
  <c r="BK179" i="8" s="1"/>
  <c r="J179" i="8" s="1"/>
  <c r="J63" i="8" s="1"/>
  <c r="J180" i="8"/>
  <c r="BE180" i="8"/>
  <c r="BI178" i="8"/>
  <c r="BH178" i="8"/>
  <c r="BG178" i="8"/>
  <c r="BF178" i="8"/>
  <c r="T178" i="8"/>
  <c r="R178" i="8"/>
  <c r="P178" i="8"/>
  <c r="BK178" i="8"/>
  <c r="J178" i="8"/>
  <c r="BE178" i="8"/>
  <c r="BI176" i="8"/>
  <c r="BH176" i="8"/>
  <c r="BG176" i="8"/>
  <c r="BF176" i="8"/>
  <c r="T176" i="8"/>
  <c r="R176" i="8"/>
  <c r="P176" i="8"/>
  <c r="BK176" i="8"/>
  <c r="J176" i="8"/>
  <c r="BE176" i="8" s="1"/>
  <c r="BI174" i="8"/>
  <c r="BH174" i="8"/>
  <c r="BG174" i="8"/>
  <c r="BF174" i="8"/>
  <c r="T174" i="8"/>
  <c r="R174" i="8"/>
  <c r="P174" i="8"/>
  <c r="BK174" i="8"/>
  <c r="J174" i="8"/>
  <c r="BE174" i="8"/>
  <c r="BI171" i="8"/>
  <c r="BH171" i="8"/>
  <c r="BG171" i="8"/>
  <c r="BF171" i="8"/>
  <c r="T171" i="8"/>
  <c r="R171" i="8"/>
  <c r="P171" i="8"/>
  <c r="BK171" i="8"/>
  <c r="J171" i="8"/>
  <c r="BE171" i="8" s="1"/>
  <c r="BI170" i="8"/>
  <c r="BH170" i="8"/>
  <c r="BG170" i="8"/>
  <c r="BF170" i="8"/>
  <c r="T170" i="8"/>
  <c r="R170" i="8"/>
  <c r="P170" i="8"/>
  <c r="BK170" i="8"/>
  <c r="J170" i="8"/>
  <c r="BE170" i="8"/>
  <c r="BI168" i="8"/>
  <c r="BH168" i="8"/>
  <c r="BG168" i="8"/>
  <c r="BF168" i="8"/>
  <c r="T168" i="8"/>
  <c r="R168" i="8"/>
  <c r="P168" i="8"/>
  <c r="BK168" i="8"/>
  <c r="J168" i="8"/>
  <c r="BE168" i="8" s="1"/>
  <c r="BI166" i="8"/>
  <c r="BH166" i="8"/>
  <c r="BG166" i="8"/>
  <c r="BF166" i="8"/>
  <c r="T166" i="8"/>
  <c r="R166" i="8"/>
  <c r="P166" i="8"/>
  <c r="BK166" i="8"/>
  <c r="J166" i="8"/>
  <c r="BE166" i="8"/>
  <c r="BI164" i="8"/>
  <c r="BH164" i="8"/>
  <c r="BG164" i="8"/>
  <c r="BF164" i="8"/>
  <c r="T164" i="8"/>
  <c r="R164" i="8"/>
  <c r="P164" i="8"/>
  <c r="BK164" i="8"/>
  <c r="J164" i="8"/>
  <c r="BE164" i="8" s="1"/>
  <c r="BI163" i="8"/>
  <c r="BH163" i="8"/>
  <c r="BG163" i="8"/>
  <c r="BF163" i="8"/>
  <c r="T163" i="8"/>
  <c r="R163" i="8"/>
  <c r="P163" i="8"/>
  <c r="BK163" i="8"/>
  <c r="J163" i="8"/>
  <c r="BE163" i="8"/>
  <c r="BI161" i="8"/>
  <c r="BH161" i="8"/>
  <c r="BG161" i="8"/>
  <c r="BF161" i="8"/>
  <c r="T161" i="8"/>
  <c r="R161" i="8"/>
  <c r="P161" i="8"/>
  <c r="BK161" i="8"/>
  <c r="J161" i="8"/>
  <c r="BE161" i="8" s="1"/>
  <c r="BI160" i="8"/>
  <c r="BH160" i="8"/>
  <c r="BG160" i="8"/>
  <c r="BF160" i="8"/>
  <c r="T160" i="8"/>
  <c r="R160" i="8"/>
  <c r="P160" i="8"/>
  <c r="BK160" i="8"/>
  <c r="J160" i="8"/>
  <c r="BE160" i="8"/>
  <c r="BI158" i="8"/>
  <c r="BH158" i="8"/>
  <c r="BG158" i="8"/>
  <c r="BF158" i="8"/>
  <c r="T158" i="8"/>
  <c r="R158" i="8"/>
  <c r="P158" i="8"/>
  <c r="BK158" i="8"/>
  <c r="J158" i="8"/>
  <c r="BE158" i="8" s="1"/>
  <c r="BI157" i="8"/>
  <c r="BH157" i="8"/>
  <c r="BG157" i="8"/>
  <c r="BF157" i="8"/>
  <c r="T157" i="8"/>
  <c r="R157" i="8"/>
  <c r="P157" i="8"/>
  <c r="BK157" i="8"/>
  <c r="J157" i="8"/>
  <c r="BE157" i="8"/>
  <c r="BI156" i="8"/>
  <c r="BH156" i="8"/>
  <c r="BG156" i="8"/>
  <c r="BF156" i="8"/>
  <c r="T156" i="8"/>
  <c r="R156" i="8"/>
  <c r="R155" i="8"/>
  <c r="P156" i="8"/>
  <c r="BK156" i="8"/>
  <c r="BK155" i="8"/>
  <c r="J155" i="8"/>
  <c r="J62" i="8" s="1"/>
  <c r="J156" i="8"/>
  <c r="BE156" i="8" s="1"/>
  <c r="BI153" i="8"/>
  <c r="BH153" i="8"/>
  <c r="BG153" i="8"/>
  <c r="BF153" i="8"/>
  <c r="T153" i="8"/>
  <c r="R153" i="8"/>
  <c r="P153" i="8"/>
  <c r="BK153" i="8"/>
  <c r="J153" i="8"/>
  <c r="BE153" i="8" s="1"/>
  <c r="BI152" i="8"/>
  <c r="BH152" i="8"/>
  <c r="BG152" i="8"/>
  <c r="BF152" i="8"/>
  <c r="T152" i="8"/>
  <c r="R152" i="8"/>
  <c r="P152" i="8"/>
  <c r="BK152" i="8"/>
  <c r="J152" i="8"/>
  <c r="BE152" i="8"/>
  <c r="BI150" i="8"/>
  <c r="BH150" i="8"/>
  <c r="BG150" i="8"/>
  <c r="BF150" i="8"/>
  <c r="T150" i="8"/>
  <c r="R150" i="8"/>
  <c r="P150" i="8"/>
  <c r="BK150" i="8"/>
  <c r="J150" i="8"/>
  <c r="BE150" i="8" s="1"/>
  <c r="BI148" i="8"/>
  <c r="BH148" i="8"/>
  <c r="F33" i="8" s="1"/>
  <c r="BC59" i="1" s="1"/>
  <c r="BG148" i="8"/>
  <c r="BF148" i="8"/>
  <c r="T148" i="8"/>
  <c r="R148" i="8"/>
  <c r="P148" i="8"/>
  <c r="BK148" i="8"/>
  <c r="J148" i="8"/>
  <c r="BE148" i="8"/>
  <c r="BI147" i="8"/>
  <c r="BH147" i="8"/>
  <c r="BG147" i="8"/>
  <c r="BF147" i="8"/>
  <c r="T147" i="8"/>
  <c r="R147" i="8"/>
  <c r="P147" i="8"/>
  <c r="BK147" i="8"/>
  <c r="BK137" i="8" s="1"/>
  <c r="J137" i="8" s="1"/>
  <c r="J61" i="8" s="1"/>
  <c r="J147" i="8"/>
  <c r="BE147" i="8" s="1"/>
  <c r="BI145" i="8"/>
  <c r="BH145" i="8"/>
  <c r="BG145" i="8"/>
  <c r="BF145" i="8"/>
  <c r="T145" i="8"/>
  <c r="R145" i="8"/>
  <c r="P145" i="8"/>
  <c r="BK145" i="8"/>
  <c r="J145" i="8"/>
  <c r="BE145" i="8"/>
  <c r="BI144" i="8"/>
  <c r="BH144" i="8"/>
  <c r="BG144" i="8"/>
  <c r="BF144" i="8"/>
  <c r="T144" i="8"/>
  <c r="R144" i="8"/>
  <c r="P144" i="8"/>
  <c r="BK144" i="8"/>
  <c r="J144" i="8"/>
  <c r="BE144" i="8" s="1"/>
  <c r="BI143" i="8"/>
  <c r="BH143" i="8"/>
  <c r="BG143" i="8"/>
  <c r="BF143" i="8"/>
  <c r="T143" i="8"/>
  <c r="R143" i="8"/>
  <c r="P143" i="8"/>
  <c r="BK143" i="8"/>
  <c r="J143" i="8"/>
  <c r="BE143" i="8"/>
  <c r="BI142" i="8"/>
  <c r="BH142" i="8"/>
  <c r="BG142" i="8"/>
  <c r="BF142" i="8"/>
  <c r="T142" i="8"/>
  <c r="R142" i="8"/>
  <c r="P142" i="8"/>
  <c r="BK142" i="8"/>
  <c r="J142" i="8"/>
  <c r="BE142" i="8" s="1"/>
  <c r="BI140" i="8"/>
  <c r="BH140" i="8"/>
  <c r="BG140" i="8"/>
  <c r="BF140" i="8"/>
  <c r="T140" i="8"/>
  <c r="R140" i="8"/>
  <c r="P140" i="8"/>
  <c r="BK140" i="8"/>
  <c r="J140" i="8"/>
  <c r="BE140" i="8"/>
  <c r="BI138" i="8"/>
  <c r="BH138" i="8"/>
  <c r="BG138" i="8"/>
  <c r="BF138" i="8"/>
  <c r="T138" i="8"/>
  <c r="R138" i="8"/>
  <c r="R137" i="8"/>
  <c r="P138" i="8"/>
  <c r="BK138" i="8"/>
  <c r="J138" i="8"/>
  <c r="BE138" i="8" s="1"/>
  <c r="BI135" i="8"/>
  <c r="BH135" i="8"/>
  <c r="BG135" i="8"/>
  <c r="BF135" i="8"/>
  <c r="T135" i="8"/>
  <c r="T134" i="8" s="1"/>
  <c r="R135" i="8"/>
  <c r="R134" i="8"/>
  <c r="P135" i="8"/>
  <c r="P134" i="8" s="1"/>
  <c r="BK135" i="8"/>
  <c r="BK134" i="8"/>
  <c r="J134" i="8" s="1"/>
  <c r="J60" i="8" s="1"/>
  <c r="J135" i="8"/>
  <c r="BE135" i="8" s="1"/>
  <c r="BI132" i="8"/>
  <c r="BH132" i="8"/>
  <c r="BG132" i="8"/>
  <c r="BF132" i="8"/>
  <c r="T132" i="8"/>
  <c r="T131" i="8" s="1"/>
  <c r="R132" i="8"/>
  <c r="R131" i="8"/>
  <c r="P132" i="8"/>
  <c r="P131" i="8" s="1"/>
  <c r="BK132" i="8"/>
  <c r="BK131" i="8"/>
  <c r="J131" i="8" s="1"/>
  <c r="J59" i="8" s="1"/>
  <c r="J132" i="8"/>
  <c r="BE132" i="8" s="1"/>
  <c r="BI130" i="8"/>
  <c r="BH130" i="8"/>
  <c r="BG130" i="8"/>
  <c r="BF130" i="8"/>
  <c r="T130" i="8"/>
  <c r="R130" i="8"/>
  <c r="P130" i="8"/>
  <c r="BK130" i="8"/>
  <c r="J130" i="8"/>
  <c r="BE130" i="8" s="1"/>
  <c r="BI128" i="8"/>
  <c r="BH128" i="8"/>
  <c r="BG128" i="8"/>
  <c r="BF128" i="8"/>
  <c r="T128" i="8"/>
  <c r="R128" i="8"/>
  <c r="P128" i="8"/>
  <c r="BK128" i="8"/>
  <c r="J128" i="8"/>
  <c r="BE128" i="8"/>
  <c r="BI127" i="8"/>
  <c r="BH127" i="8"/>
  <c r="BG127" i="8"/>
  <c r="BF127" i="8"/>
  <c r="T127" i="8"/>
  <c r="R127" i="8"/>
  <c r="P127" i="8"/>
  <c r="BK127" i="8"/>
  <c r="J127" i="8"/>
  <c r="BE127" i="8" s="1"/>
  <c r="BI125" i="8"/>
  <c r="BH125" i="8"/>
  <c r="BG125" i="8"/>
  <c r="BF125" i="8"/>
  <c r="T125" i="8"/>
  <c r="R125" i="8"/>
  <c r="P125" i="8"/>
  <c r="BK125" i="8"/>
  <c r="J125" i="8"/>
  <c r="BE125" i="8"/>
  <c r="BI123" i="8"/>
  <c r="BH123" i="8"/>
  <c r="BG123" i="8"/>
  <c r="BF123" i="8"/>
  <c r="T123" i="8"/>
  <c r="R123" i="8"/>
  <c r="P123" i="8"/>
  <c r="BK123" i="8"/>
  <c r="J123" i="8"/>
  <c r="BE123" i="8" s="1"/>
  <c r="BI121" i="8"/>
  <c r="BH121" i="8"/>
  <c r="BG121" i="8"/>
  <c r="BF121" i="8"/>
  <c r="T121" i="8"/>
  <c r="R121" i="8"/>
  <c r="P121" i="8"/>
  <c r="BK121" i="8"/>
  <c r="J121" i="8"/>
  <c r="BE121" i="8"/>
  <c r="BI119" i="8"/>
  <c r="BH119" i="8"/>
  <c r="BG119" i="8"/>
  <c r="BF119" i="8"/>
  <c r="T119" i="8"/>
  <c r="R119" i="8"/>
  <c r="P119" i="8"/>
  <c r="BK119" i="8"/>
  <c r="J119" i="8"/>
  <c r="BE119" i="8" s="1"/>
  <c r="BI117" i="8"/>
  <c r="BH117" i="8"/>
  <c r="BG117" i="8"/>
  <c r="BF117" i="8"/>
  <c r="T117" i="8"/>
  <c r="R117" i="8"/>
  <c r="P117" i="8"/>
  <c r="BK117" i="8"/>
  <c r="J117" i="8"/>
  <c r="BE117" i="8"/>
  <c r="BI116" i="8"/>
  <c r="BH116" i="8"/>
  <c r="BG116" i="8"/>
  <c r="BF116" i="8"/>
  <c r="T116" i="8"/>
  <c r="R116" i="8"/>
  <c r="P116" i="8"/>
  <c r="BK116" i="8"/>
  <c r="J116" i="8"/>
  <c r="BE116" i="8" s="1"/>
  <c r="BI113" i="8"/>
  <c r="BH113" i="8"/>
  <c r="BG113" i="8"/>
  <c r="BF113" i="8"/>
  <c r="T113" i="8"/>
  <c r="R113" i="8"/>
  <c r="P113" i="8"/>
  <c r="BK113" i="8"/>
  <c r="J113" i="8"/>
  <c r="BE113" i="8"/>
  <c r="BI111" i="8"/>
  <c r="BH111" i="8"/>
  <c r="BG111" i="8"/>
  <c r="BF111" i="8"/>
  <c r="T111" i="8"/>
  <c r="R111" i="8"/>
  <c r="P111" i="8"/>
  <c r="BK111" i="8"/>
  <c r="J111" i="8"/>
  <c r="BE111" i="8" s="1"/>
  <c r="BI109" i="8"/>
  <c r="BH109" i="8"/>
  <c r="BG109" i="8"/>
  <c r="BF109" i="8"/>
  <c r="T109" i="8"/>
  <c r="R109" i="8"/>
  <c r="P109" i="8"/>
  <c r="BK109" i="8"/>
  <c r="J109" i="8"/>
  <c r="BE109" i="8"/>
  <c r="BI107" i="8"/>
  <c r="BH107" i="8"/>
  <c r="BG107" i="8"/>
  <c r="BF107" i="8"/>
  <c r="T107" i="8"/>
  <c r="R107" i="8"/>
  <c r="P107" i="8"/>
  <c r="BK107" i="8"/>
  <c r="J107" i="8"/>
  <c r="BE107" i="8" s="1"/>
  <c r="BI105" i="8"/>
  <c r="BH105" i="8"/>
  <c r="BG105" i="8"/>
  <c r="BF105" i="8"/>
  <c r="T105" i="8"/>
  <c r="R105" i="8"/>
  <c r="P105" i="8"/>
  <c r="BK105" i="8"/>
  <c r="J105" i="8"/>
  <c r="BE105" i="8"/>
  <c r="BI103" i="8"/>
  <c r="BH103" i="8"/>
  <c r="BG103" i="8"/>
  <c r="BF103" i="8"/>
  <c r="T103" i="8"/>
  <c r="R103" i="8"/>
  <c r="P103" i="8"/>
  <c r="BK103" i="8"/>
  <c r="J103" i="8"/>
  <c r="BE103" i="8" s="1"/>
  <c r="BI101" i="8"/>
  <c r="BH101" i="8"/>
  <c r="BG101" i="8"/>
  <c r="BF101" i="8"/>
  <c r="T101" i="8"/>
  <c r="R101" i="8"/>
  <c r="R86" i="8" s="1"/>
  <c r="P101" i="8"/>
  <c r="BK101" i="8"/>
  <c r="J101" i="8"/>
  <c r="BE101" i="8"/>
  <c r="BI99" i="8"/>
  <c r="BH99" i="8"/>
  <c r="BG99" i="8"/>
  <c r="BF99" i="8"/>
  <c r="T99" i="8"/>
  <c r="R99" i="8"/>
  <c r="P99" i="8"/>
  <c r="BK99" i="8"/>
  <c r="J99" i="8"/>
  <c r="BE99" i="8" s="1"/>
  <c r="BI97" i="8"/>
  <c r="BH97" i="8"/>
  <c r="BG97" i="8"/>
  <c r="BF97" i="8"/>
  <c r="T97" i="8"/>
  <c r="R97" i="8"/>
  <c r="P97" i="8"/>
  <c r="BK97" i="8"/>
  <c r="J97" i="8"/>
  <c r="BE97" i="8"/>
  <c r="BI95" i="8"/>
  <c r="BH95" i="8"/>
  <c r="BG95" i="8"/>
  <c r="BF95" i="8"/>
  <c r="T95" i="8"/>
  <c r="R95" i="8"/>
  <c r="P95" i="8"/>
  <c r="BK95" i="8"/>
  <c r="J95" i="8"/>
  <c r="BE95" i="8" s="1"/>
  <c r="BI93" i="8"/>
  <c r="BH93" i="8"/>
  <c r="BG93" i="8"/>
  <c r="BF93" i="8"/>
  <c r="T93" i="8"/>
  <c r="R93" i="8"/>
  <c r="P93" i="8"/>
  <c r="BK93" i="8"/>
  <c r="J93" i="8"/>
  <c r="BE93" i="8"/>
  <c r="BI91" i="8"/>
  <c r="BH91" i="8"/>
  <c r="BG91" i="8"/>
  <c r="BF91" i="8"/>
  <c r="T91" i="8"/>
  <c r="R91" i="8"/>
  <c r="P91" i="8"/>
  <c r="BK91" i="8"/>
  <c r="J91" i="8"/>
  <c r="BE91" i="8" s="1"/>
  <c r="BI89" i="8"/>
  <c r="BH89" i="8"/>
  <c r="BG89" i="8"/>
  <c r="BF89" i="8"/>
  <c r="T89" i="8"/>
  <c r="R89" i="8"/>
  <c r="P89" i="8"/>
  <c r="BK89" i="8"/>
  <c r="J89" i="8"/>
  <c r="BE89" i="8"/>
  <c r="BI87" i="8"/>
  <c r="BH87" i="8"/>
  <c r="BG87" i="8"/>
  <c r="BF87" i="8"/>
  <c r="J31" i="8" s="1"/>
  <c r="AW59" i="1" s="1"/>
  <c r="T87" i="8"/>
  <c r="T86" i="8"/>
  <c r="R87" i="8"/>
  <c r="R85" i="8"/>
  <c r="R84" i="8" s="1"/>
  <c r="P87" i="8"/>
  <c r="BK87" i="8"/>
  <c r="BK86" i="8" s="1"/>
  <c r="J87" i="8"/>
  <c r="BE87" i="8" s="1"/>
  <c r="J80" i="8"/>
  <c r="F80" i="8"/>
  <c r="F78" i="8"/>
  <c r="E76" i="8"/>
  <c r="J51" i="8"/>
  <c r="F51" i="8"/>
  <c r="F49" i="8"/>
  <c r="E47" i="8"/>
  <c r="J18" i="8"/>
  <c r="E18" i="8"/>
  <c r="J17" i="8"/>
  <c r="J12" i="8"/>
  <c r="J49" i="8" s="1"/>
  <c r="J78" i="8"/>
  <c r="E7" i="8"/>
  <c r="E74" i="8"/>
  <c r="E45" i="8"/>
  <c r="AY58" i="1"/>
  <c r="AX58" i="1"/>
  <c r="BI103" i="7"/>
  <c r="BH103" i="7"/>
  <c r="BG103" i="7"/>
  <c r="BF103" i="7"/>
  <c r="T103" i="7"/>
  <c r="R103" i="7"/>
  <c r="P103" i="7"/>
  <c r="BK103" i="7"/>
  <c r="J103" i="7"/>
  <c r="BE103" i="7"/>
  <c r="BI101" i="7"/>
  <c r="BH101" i="7"/>
  <c r="BG101" i="7"/>
  <c r="BF101" i="7"/>
  <c r="T101" i="7"/>
  <c r="R101" i="7"/>
  <c r="P101" i="7"/>
  <c r="BK101" i="7"/>
  <c r="J101" i="7"/>
  <c r="BE101" i="7" s="1"/>
  <c r="BI99" i="7"/>
  <c r="BH99" i="7"/>
  <c r="BG99" i="7"/>
  <c r="BF99" i="7"/>
  <c r="T99" i="7"/>
  <c r="R99" i="7"/>
  <c r="P99" i="7"/>
  <c r="BK99" i="7"/>
  <c r="J99" i="7"/>
  <c r="BE99" i="7"/>
  <c r="BI97" i="7"/>
  <c r="BH97" i="7"/>
  <c r="BG97" i="7"/>
  <c r="BF97" i="7"/>
  <c r="T97" i="7"/>
  <c r="R97" i="7"/>
  <c r="P97" i="7"/>
  <c r="BK97" i="7"/>
  <c r="J97" i="7"/>
  <c r="BE97" i="7" s="1"/>
  <c r="BI95" i="7"/>
  <c r="F36" i="7" s="1"/>
  <c r="BD58" i="1" s="1"/>
  <c r="BH95" i="7"/>
  <c r="BG95" i="7"/>
  <c r="BF95" i="7"/>
  <c r="T95" i="7"/>
  <c r="R95" i="7"/>
  <c r="P95" i="7"/>
  <c r="BK95" i="7"/>
  <c r="J95" i="7"/>
  <c r="BE95" i="7" s="1"/>
  <c r="BI93" i="7"/>
  <c r="BH93" i="7"/>
  <c r="BG93" i="7"/>
  <c r="BF93" i="7"/>
  <c r="T93" i="7"/>
  <c r="R93" i="7"/>
  <c r="P93" i="7"/>
  <c r="BK93" i="7"/>
  <c r="J93" i="7"/>
  <c r="BE93" i="7" s="1"/>
  <c r="BI91" i="7"/>
  <c r="BH91" i="7"/>
  <c r="F35" i="7" s="1"/>
  <c r="BC58" i="1" s="1"/>
  <c r="BG91" i="7"/>
  <c r="BF91" i="7"/>
  <c r="T91" i="7"/>
  <c r="R91" i="7"/>
  <c r="P91" i="7"/>
  <c r="BK91" i="7"/>
  <c r="J91" i="7"/>
  <c r="BE91" i="7"/>
  <c r="BI89" i="7"/>
  <c r="BH89" i="7"/>
  <c r="BG89" i="7"/>
  <c r="BF89" i="7"/>
  <c r="T89" i="7"/>
  <c r="R89" i="7"/>
  <c r="P89" i="7"/>
  <c r="BK89" i="7"/>
  <c r="BK86" i="7" s="1"/>
  <c r="J89" i="7"/>
  <c r="BE89" i="7" s="1"/>
  <c r="BI87" i="7"/>
  <c r="BH87" i="7"/>
  <c r="BG87" i="7"/>
  <c r="BF87" i="7"/>
  <c r="F33" i="7" s="1"/>
  <c r="BA58" i="1" s="1"/>
  <c r="T87" i="7"/>
  <c r="T86" i="7" s="1"/>
  <c r="T85" i="7" s="1"/>
  <c r="T84" i="7" s="1"/>
  <c r="R87" i="7"/>
  <c r="P87" i="7"/>
  <c r="BK87" i="7"/>
  <c r="J87" i="7"/>
  <c r="BE87" i="7" s="1"/>
  <c r="J80" i="7"/>
  <c r="F80" i="7"/>
  <c r="F78" i="7"/>
  <c r="E76" i="7"/>
  <c r="J55" i="7"/>
  <c r="F55" i="7"/>
  <c r="F53" i="7"/>
  <c r="E51" i="7"/>
  <c r="J20" i="7"/>
  <c r="E20" i="7"/>
  <c r="F81" i="7"/>
  <c r="F56" i="7"/>
  <c r="J19" i="7"/>
  <c r="J14" i="7"/>
  <c r="J78" i="7"/>
  <c r="J53" i="7"/>
  <c r="E7" i="7"/>
  <c r="E72" i="7" s="1"/>
  <c r="E47" i="7"/>
  <c r="AY57" i="1"/>
  <c r="AX57" i="1"/>
  <c r="BI163" i="6"/>
  <c r="BH163" i="6"/>
  <c r="BG163" i="6"/>
  <c r="BF163" i="6"/>
  <c r="T163" i="6"/>
  <c r="T162" i="6"/>
  <c r="R163" i="6"/>
  <c r="R162" i="6" s="1"/>
  <c r="P163" i="6"/>
  <c r="P162" i="6"/>
  <c r="BK163" i="6"/>
  <c r="BK162" i="6" s="1"/>
  <c r="J162" i="6" s="1"/>
  <c r="J67" i="6" s="1"/>
  <c r="J163" i="6"/>
  <c r="BE163" i="6"/>
  <c r="BI160" i="6"/>
  <c r="BH160" i="6"/>
  <c r="BG160" i="6"/>
  <c r="BF160" i="6"/>
  <c r="T160" i="6"/>
  <c r="R160" i="6"/>
  <c r="P160" i="6"/>
  <c r="BK160" i="6"/>
  <c r="J160" i="6"/>
  <c r="BE160" i="6"/>
  <c r="BI158" i="6"/>
  <c r="BH158" i="6"/>
  <c r="BG158" i="6"/>
  <c r="BF158" i="6"/>
  <c r="T158" i="6"/>
  <c r="R158" i="6"/>
  <c r="P158" i="6"/>
  <c r="BK158" i="6"/>
  <c r="J158" i="6"/>
  <c r="BE158" i="6" s="1"/>
  <c r="BI156" i="6"/>
  <c r="BH156" i="6"/>
  <c r="BG156" i="6"/>
  <c r="BF156" i="6"/>
  <c r="T156" i="6"/>
  <c r="R156" i="6"/>
  <c r="P156" i="6"/>
  <c r="BK156" i="6"/>
  <c r="J156" i="6"/>
  <c r="BE156" i="6"/>
  <c r="BI151" i="6"/>
  <c r="BH151" i="6"/>
  <c r="BG151" i="6"/>
  <c r="BF151" i="6"/>
  <c r="T151" i="6"/>
  <c r="R151" i="6"/>
  <c r="P151" i="6"/>
  <c r="BK151" i="6"/>
  <c r="J151" i="6"/>
  <c r="BE151" i="6" s="1"/>
  <c r="BI149" i="6"/>
  <c r="BH149" i="6"/>
  <c r="BG149" i="6"/>
  <c r="BF149" i="6"/>
  <c r="T149" i="6"/>
  <c r="R149" i="6"/>
  <c r="P149" i="6"/>
  <c r="P132" i="6" s="1"/>
  <c r="BK149" i="6"/>
  <c r="J149" i="6"/>
  <c r="BE149" i="6"/>
  <c r="BI146" i="6"/>
  <c r="BH146" i="6"/>
  <c r="BG146" i="6"/>
  <c r="BF146" i="6"/>
  <c r="T146" i="6"/>
  <c r="R146" i="6"/>
  <c r="P146" i="6"/>
  <c r="BK146" i="6"/>
  <c r="J146" i="6"/>
  <c r="BE146" i="6" s="1"/>
  <c r="BI141" i="6"/>
  <c r="BH141" i="6"/>
  <c r="BG141" i="6"/>
  <c r="BF141" i="6"/>
  <c r="T141" i="6"/>
  <c r="R141" i="6"/>
  <c r="P141" i="6"/>
  <c r="BK141" i="6"/>
  <c r="J141" i="6"/>
  <c r="BE141" i="6"/>
  <c r="BI139" i="6"/>
  <c r="BH139" i="6"/>
  <c r="BG139" i="6"/>
  <c r="BF139" i="6"/>
  <c r="T139" i="6"/>
  <c r="R139" i="6"/>
  <c r="P139" i="6"/>
  <c r="BK139" i="6"/>
  <c r="J139" i="6"/>
  <c r="BE139" i="6" s="1"/>
  <c r="BI137" i="6"/>
  <c r="BH137" i="6"/>
  <c r="BG137" i="6"/>
  <c r="BF137" i="6"/>
  <c r="T137" i="6"/>
  <c r="R137" i="6"/>
  <c r="P137" i="6"/>
  <c r="BK137" i="6"/>
  <c r="J137" i="6"/>
  <c r="BE137" i="6"/>
  <c r="BI135" i="6"/>
  <c r="BH135" i="6"/>
  <c r="BG135" i="6"/>
  <c r="BF135" i="6"/>
  <c r="T135" i="6"/>
  <c r="R135" i="6"/>
  <c r="P135" i="6"/>
  <c r="BK135" i="6"/>
  <c r="J135" i="6"/>
  <c r="BE135" i="6" s="1"/>
  <c r="BI133" i="6"/>
  <c r="BH133" i="6"/>
  <c r="BG133" i="6"/>
  <c r="BF133" i="6"/>
  <c r="T133" i="6"/>
  <c r="T132" i="6"/>
  <c r="R133" i="6"/>
  <c r="P133" i="6"/>
  <c r="BK133" i="6"/>
  <c r="BK132" i="6" s="1"/>
  <c r="J132" i="6" s="1"/>
  <c r="J66" i="6" s="1"/>
  <c r="J133" i="6"/>
  <c r="BE133" i="6" s="1"/>
  <c r="BI129" i="6"/>
  <c r="BH129" i="6"/>
  <c r="BG129" i="6"/>
  <c r="BF129" i="6"/>
  <c r="T129" i="6"/>
  <c r="R129" i="6"/>
  <c r="P129" i="6"/>
  <c r="P124" i="6" s="1"/>
  <c r="BK129" i="6"/>
  <c r="J129" i="6"/>
  <c r="BE129" i="6"/>
  <c r="BI127" i="6"/>
  <c r="BH127" i="6"/>
  <c r="BG127" i="6"/>
  <c r="BF127" i="6"/>
  <c r="T127" i="6"/>
  <c r="R127" i="6"/>
  <c r="P127" i="6"/>
  <c r="BK127" i="6"/>
  <c r="J127" i="6"/>
  <c r="BE127" i="6" s="1"/>
  <c r="BI125" i="6"/>
  <c r="BH125" i="6"/>
  <c r="BG125" i="6"/>
  <c r="F34" i="6" s="1"/>
  <c r="BB57" i="1" s="1"/>
  <c r="BF125" i="6"/>
  <c r="T125" i="6"/>
  <c r="T124" i="6"/>
  <c r="R125" i="6"/>
  <c r="R124" i="6" s="1"/>
  <c r="P125" i="6"/>
  <c r="BK125" i="6"/>
  <c r="J125" i="6"/>
  <c r="BE125" i="6" s="1"/>
  <c r="BI122" i="6"/>
  <c r="BH122" i="6"/>
  <c r="BG122" i="6"/>
  <c r="BF122" i="6"/>
  <c r="T122" i="6"/>
  <c r="T121" i="6"/>
  <c r="R122" i="6"/>
  <c r="R121" i="6" s="1"/>
  <c r="P122" i="6"/>
  <c r="P121" i="6"/>
  <c r="BK122" i="6"/>
  <c r="BK121" i="6"/>
  <c r="J121" i="6" s="1"/>
  <c r="J64" i="6" s="1"/>
  <c r="J122" i="6"/>
  <c r="BE122" i="6" s="1"/>
  <c r="BI118" i="6"/>
  <c r="BH118" i="6"/>
  <c r="BG118" i="6"/>
  <c r="BF118" i="6"/>
  <c r="T118" i="6"/>
  <c r="R118" i="6"/>
  <c r="P118" i="6"/>
  <c r="BK118" i="6"/>
  <c r="J118" i="6"/>
  <c r="BE118" i="6"/>
  <c r="BI116" i="6"/>
  <c r="BH116" i="6"/>
  <c r="BG116" i="6"/>
  <c r="BF116" i="6"/>
  <c r="T116" i="6"/>
  <c r="R116" i="6"/>
  <c r="P116" i="6"/>
  <c r="BK116" i="6"/>
  <c r="J116" i="6"/>
  <c r="BE116" i="6"/>
  <c r="BI114" i="6"/>
  <c r="BH114" i="6"/>
  <c r="BG114" i="6"/>
  <c r="BF114" i="6"/>
  <c r="T114" i="6"/>
  <c r="R114" i="6"/>
  <c r="P114" i="6"/>
  <c r="BK114" i="6"/>
  <c r="J114" i="6"/>
  <c r="BE114" i="6"/>
  <c r="BI111" i="6"/>
  <c r="BH111" i="6"/>
  <c r="BG111" i="6"/>
  <c r="BF111" i="6"/>
  <c r="T111" i="6"/>
  <c r="R111" i="6"/>
  <c r="R103" i="6" s="1"/>
  <c r="P111" i="6"/>
  <c r="BK111" i="6"/>
  <c r="J111" i="6"/>
  <c r="BE111" i="6"/>
  <c r="BI108" i="6"/>
  <c r="BH108" i="6"/>
  <c r="BG108" i="6"/>
  <c r="BF108" i="6"/>
  <c r="T108" i="6"/>
  <c r="R108" i="6"/>
  <c r="P108" i="6"/>
  <c r="BK108" i="6"/>
  <c r="BK103" i="6" s="1"/>
  <c r="J103" i="6" s="1"/>
  <c r="J108" i="6"/>
  <c r="BE108" i="6"/>
  <c r="BI104" i="6"/>
  <c r="BH104" i="6"/>
  <c r="BG104" i="6"/>
  <c r="BF104" i="6"/>
  <c r="T104" i="6"/>
  <c r="T103" i="6"/>
  <c r="R104" i="6"/>
  <c r="P104" i="6"/>
  <c r="P103" i="6"/>
  <c r="BK104" i="6"/>
  <c r="J104" i="6"/>
  <c r="BE104" i="6" s="1"/>
  <c r="J63" i="6"/>
  <c r="BI101" i="6"/>
  <c r="BH101" i="6"/>
  <c r="BG101" i="6"/>
  <c r="BF101" i="6"/>
  <c r="T101" i="6"/>
  <c r="R101" i="6"/>
  <c r="P101" i="6"/>
  <c r="BK101" i="6"/>
  <c r="J101" i="6"/>
  <c r="BE101" i="6" s="1"/>
  <c r="BI99" i="6"/>
  <c r="BH99" i="6"/>
  <c r="BG99" i="6"/>
  <c r="BF99" i="6"/>
  <c r="T99" i="6"/>
  <c r="R99" i="6"/>
  <c r="P99" i="6"/>
  <c r="BK99" i="6"/>
  <c r="J99" i="6"/>
  <c r="BE99" i="6"/>
  <c r="BI97" i="6"/>
  <c r="BH97" i="6"/>
  <c r="BG97" i="6"/>
  <c r="BF97" i="6"/>
  <c r="T97" i="6"/>
  <c r="R97" i="6"/>
  <c r="P97" i="6"/>
  <c r="BK97" i="6"/>
  <c r="J97" i="6"/>
  <c r="BE97" i="6" s="1"/>
  <c r="BI94" i="6"/>
  <c r="BH94" i="6"/>
  <c r="BG94" i="6"/>
  <c r="BF94" i="6"/>
  <c r="T94" i="6"/>
  <c r="R94" i="6"/>
  <c r="P94" i="6"/>
  <c r="BK94" i="6"/>
  <c r="J94" i="6"/>
  <c r="BE94" i="6"/>
  <c r="BI92" i="6"/>
  <c r="F36" i="6" s="1"/>
  <c r="BD57" i="1" s="1"/>
  <c r="BH92" i="6"/>
  <c r="F35" i="6" s="1"/>
  <c r="BC57" i="1" s="1"/>
  <c r="BG92" i="6"/>
  <c r="BF92" i="6"/>
  <c r="T92" i="6"/>
  <c r="T91" i="6"/>
  <c r="T90" i="6" s="1"/>
  <c r="T89" i="6" s="1"/>
  <c r="R92" i="6"/>
  <c r="R91" i="6"/>
  <c r="P92" i="6"/>
  <c r="P91" i="6"/>
  <c r="BK92" i="6"/>
  <c r="J92" i="6"/>
  <c r="BE92" i="6"/>
  <c r="J32" i="6"/>
  <c r="AV57" i="1" s="1"/>
  <c r="J85" i="6"/>
  <c r="F85" i="6"/>
  <c r="F83" i="6"/>
  <c r="E81" i="6"/>
  <c r="J55" i="6"/>
  <c r="F55" i="6"/>
  <c r="F53" i="6"/>
  <c r="E51" i="6"/>
  <c r="J20" i="6"/>
  <c r="E20" i="6"/>
  <c r="J19" i="6"/>
  <c r="J14" i="6"/>
  <c r="E7" i="6"/>
  <c r="E47" i="6" s="1"/>
  <c r="E77" i="6"/>
  <c r="AY56" i="1"/>
  <c r="AX56" i="1"/>
  <c r="BI751" i="5"/>
  <c r="BH751" i="5"/>
  <c r="BG751" i="5"/>
  <c r="BF751" i="5"/>
  <c r="T751" i="5"/>
  <c r="R751" i="5"/>
  <c r="P751" i="5"/>
  <c r="BK751" i="5"/>
  <c r="J751" i="5"/>
  <c r="BE751" i="5" s="1"/>
  <c r="BI749" i="5"/>
  <c r="BH749" i="5"/>
  <c r="BG749" i="5"/>
  <c r="BF749" i="5"/>
  <c r="T749" i="5"/>
  <c r="R749" i="5"/>
  <c r="P749" i="5"/>
  <c r="BK749" i="5"/>
  <c r="J749" i="5"/>
  <c r="BE749" i="5"/>
  <c r="BI747" i="5"/>
  <c r="BH747" i="5"/>
  <c r="BG747" i="5"/>
  <c r="BF747" i="5"/>
  <c r="T747" i="5"/>
  <c r="R747" i="5"/>
  <c r="P747" i="5"/>
  <c r="BK747" i="5"/>
  <c r="J747" i="5"/>
  <c r="BE747" i="5" s="1"/>
  <c r="BI745" i="5"/>
  <c r="BH745" i="5"/>
  <c r="BG745" i="5"/>
  <c r="BF745" i="5"/>
  <c r="T745" i="5"/>
  <c r="R745" i="5"/>
  <c r="P745" i="5"/>
  <c r="BK745" i="5"/>
  <c r="J745" i="5"/>
  <c r="BE745" i="5"/>
  <c r="BI743" i="5"/>
  <c r="BH743" i="5"/>
  <c r="BG743" i="5"/>
  <c r="BF743" i="5"/>
  <c r="T743" i="5"/>
  <c r="T742" i="5" s="1"/>
  <c r="R743" i="5"/>
  <c r="R742" i="5"/>
  <c r="P743" i="5"/>
  <c r="BK743" i="5"/>
  <c r="BK742" i="5"/>
  <c r="J742" i="5"/>
  <c r="J90" i="5" s="1"/>
  <c r="J743" i="5"/>
  <c r="BE743" i="5" s="1"/>
  <c r="BI740" i="5"/>
  <c r="BH740" i="5"/>
  <c r="BG740" i="5"/>
  <c r="BF740" i="5"/>
  <c r="T740" i="5"/>
  <c r="T737" i="5" s="1"/>
  <c r="R740" i="5"/>
  <c r="P740" i="5"/>
  <c r="BK740" i="5"/>
  <c r="J740" i="5"/>
  <c r="BE740" i="5" s="1"/>
  <c r="BI738" i="5"/>
  <c r="BH738" i="5"/>
  <c r="BG738" i="5"/>
  <c r="BF738" i="5"/>
  <c r="T738" i="5"/>
  <c r="R738" i="5"/>
  <c r="R737" i="5" s="1"/>
  <c r="P738" i="5"/>
  <c r="P737" i="5"/>
  <c r="BK738" i="5"/>
  <c r="BK737" i="5" s="1"/>
  <c r="J737" i="5" s="1"/>
  <c r="J89" i="5" s="1"/>
  <c r="J738" i="5"/>
  <c r="BE738" i="5"/>
  <c r="BI735" i="5"/>
  <c r="BH735" i="5"/>
  <c r="BG735" i="5"/>
  <c r="BF735" i="5"/>
  <c r="T735" i="5"/>
  <c r="R735" i="5"/>
  <c r="P735" i="5"/>
  <c r="P732" i="5" s="1"/>
  <c r="BK735" i="5"/>
  <c r="J735" i="5"/>
  <c r="BE735" i="5"/>
  <c r="BI733" i="5"/>
  <c r="BH733" i="5"/>
  <c r="BG733" i="5"/>
  <c r="BF733" i="5"/>
  <c r="T733" i="5"/>
  <c r="T732" i="5" s="1"/>
  <c r="R733" i="5"/>
  <c r="R732" i="5"/>
  <c r="R731" i="5" s="1"/>
  <c r="P733" i="5"/>
  <c r="BK733" i="5"/>
  <c r="BK732" i="5" s="1"/>
  <c r="J732" i="5" s="1"/>
  <c r="BK731" i="5"/>
  <c r="J731" i="5" s="1"/>
  <c r="J87" i="5" s="1"/>
  <c r="J733" i="5"/>
  <c r="BE733" i="5"/>
  <c r="J88" i="5"/>
  <c r="BI729" i="5"/>
  <c r="BH729" i="5"/>
  <c r="BG729" i="5"/>
  <c r="BF729" i="5"/>
  <c r="T729" i="5"/>
  <c r="T728" i="5"/>
  <c r="R729" i="5"/>
  <c r="R728" i="5" s="1"/>
  <c r="P729" i="5"/>
  <c r="P728" i="5"/>
  <c r="BK729" i="5"/>
  <c r="BK728" i="5" s="1"/>
  <c r="J728" i="5" s="1"/>
  <c r="J86" i="5" s="1"/>
  <c r="J729" i="5"/>
  <c r="BE729" i="5"/>
  <c r="BI726" i="5"/>
  <c r="BH726" i="5"/>
  <c r="BG726" i="5"/>
  <c r="BF726" i="5"/>
  <c r="T726" i="5"/>
  <c r="R726" i="5"/>
  <c r="P726" i="5"/>
  <c r="BK726" i="5"/>
  <c r="J726" i="5"/>
  <c r="BE726" i="5"/>
  <c r="BI719" i="5"/>
  <c r="BH719" i="5"/>
  <c r="BG719" i="5"/>
  <c r="BF719" i="5"/>
  <c r="T719" i="5"/>
  <c r="R719" i="5"/>
  <c r="P719" i="5"/>
  <c r="BK719" i="5"/>
  <c r="J719" i="5"/>
  <c r="BE719" i="5" s="1"/>
  <c r="BI717" i="5"/>
  <c r="BH717" i="5"/>
  <c r="BG717" i="5"/>
  <c r="BF717" i="5"/>
  <c r="T717" i="5"/>
  <c r="R717" i="5"/>
  <c r="P717" i="5"/>
  <c r="BK717" i="5"/>
  <c r="J717" i="5"/>
  <c r="BE717" i="5"/>
  <c r="BI711" i="5"/>
  <c r="BH711" i="5"/>
  <c r="BG711" i="5"/>
  <c r="BF711" i="5"/>
  <c r="T711" i="5"/>
  <c r="R711" i="5"/>
  <c r="R710" i="5"/>
  <c r="P711" i="5"/>
  <c r="P710" i="5" s="1"/>
  <c r="BK711" i="5"/>
  <c r="BK710" i="5"/>
  <c r="J710" i="5"/>
  <c r="J85" i="5" s="1"/>
  <c r="J711" i="5"/>
  <c r="BE711" i="5" s="1"/>
  <c r="BI708" i="5"/>
  <c r="BH708" i="5"/>
  <c r="BG708" i="5"/>
  <c r="BF708" i="5"/>
  <c r="T708" i="5"/>
  <c r="T705" i="5" s="1"/>
  <c r="R708" i="5"/>
  <c r="P708" i="5"/>
  <c r="BK708" i="5"/>
  <c r="J708" i="5"/>
  <c r="BE708" i="5" s="1"/>
  <c r="BI706" i="5"/>
  <c r="BH706" i="5"/>
  <c r="BG706" i="5"/>
  <c r="BF706" i="5"/>
  <c r="T706" i="5"/>
  <c r="R706" i="5"/>
  <c r="R705" i="5" s="1"/>
  <c r="P706" i="5"/>
  <c r="P705" i="5"/>
  <c r="BK706" i="5"/>
  <c r="BK705" i="5" s="1"/>
  <c r="J705" i="5" s="1"/>
  <c r="J84" i="5" s="1"/>
  <c r="J706" i="5"/>
  <c r="BE706" i="5"/>
  <c r="BI704" i="5"/>
  <c r="BH704" i="5"/>
  <c r="BG704" i="5"/>
  <c r="BF704" i="5"/>
  <c r="T704" i="5"/>
  <c r="R704" i="5"/>
  <c r="P704" i="5"/>
  <c r="BK704" i="5"/>
  <c r="J704" i="5"/>
  <c r="BE704" i="5"/>
  <c r="BI702" i="5"/>
  <c r="BH702" i="5"/>
  <c r="BG702" i="5"/>
  <c r="BF702" i="5"/>
  <c r="T702" i="5"/>
  <c r="R702" i="5"/>
  <c r="P702" i="5"/>
  <c r="BK702" i="5"/>
  <c r="J702" i="5"/>
  <c r="BE702" i="5" s="1"/>
  <c r="BI700" i="5"/>
  <c r="BH700" i="5"/>
  <c r="BG700" i="5"/>
  <c r="BF700" i="5"/>
  <c r="T700" i="5"/>
  <c r="R700" i="5"/>
  <c r="P700" i="5"/>
  <c r="BK700" i="5"/>
  <c r="J700" i="5"/>
  <c r="BE700" i="5"/>
  <c r="BI698" i="5"/>
  <c r="BH698" i="5"/>
  <c r="BG698" i="5"/>
  <c r="BF698" i="5"/>
  <c r="T698" i="5"/>
  <c r="R698" i="5"/>
  <c r="P698" i="5"/>
  <c r="BK698" i="5"/>
  <c r="J698" i="5"/>
  <c r="BE698" i="5" s="1"/>
  <c r="BI696" i="5"/>
  <c r="BH696" i="5"/>
  <c r="BG696" i="5"/>
  <c r="BF696" i="5"/>
  <c r="T696" i="5"/>
  <c r="R696" i="5"/>
  <c r="P696" i="5"/>
  <c r="BK696" i="5"/>
  <c r="J696" i="5"/>
  <c r="BE696" i="5"/>
  <c r="BI694" i="5"/>
  <c r="BH694" i="5"/>
  <c r="BG694" i="5"/>
  <c r="BF694" i="5"/>
  <c r="T694" i="5"/>
  <c r="R694" i="5"/>
  <c r="P694" i="5"/>
  <c r="BK694" i="5"/>
  <c r="J694" i="5"/>
  <c r="BE694" i="5" s="1"/>
  <c r="BI692" i="5"/>
  <c r="BH692" i="5"/>
  <c r="BG692" i="5"/>
  <c r="BF692" i="5"/>
  <c r="T692" i="5"/>
  <c r="R692" i="5"/>
  <c r="R691" i="5" s="1"/>
  <c r="P692" i="5"/>
  <c r="BK692" i="5"/>
  <c r="BK691" i="5" s="1"/>
  <c r="J691" i="5" s="1"/>
  <c r="J83" i="5" s="1"/>
  <c r="J692" i="5"/>
  <c r="BE692" i="5"/>
  <c r="BI690" i="5"/>
  <c r="BH690" i="5"/>
  <c r="BG690" i="5"/>
  <c r="BF690" i="5"/>
  <c r="T690" i="5"/>
  <c r="R690" i="5"/>
  <c r="P690" i="5"/>
  <c r="BK690" i="5"/>
  <c r="J690" i="5"/>
  <c r="BE690" i="5"/>
  <c r="BI688" i="5"/>
  <c r="BH688" i="5"/>
  <c r="BG688" i="5"/>
  <c r="BF688" i="5"/>
  <c r="T688" i="5"/>
  <c r="R688" i="5"/>
  <c r="P688" i="5"/>
  <c r="BK688" i="5"/>
  <c r="J688" i="5"/>
  <c r="BE688" i="5" s="1"/>
  <c r="BI686" i="5"/>
  <c r="BH686" i="5"/>
  <c r="BG686" i="5"/>
  <c r="BF686" i="5"/>
  <c r="T686" i="5"/>
  <c r="R686" i="5"/>
  <c r="P686" i="5"/>
  <c r="BK686" i="5"/>
  <c r="J686" i="5"/>
  <c r="BE686" i="5"/>
  <c r="BI684" i="5"/>
  <c r="BH684" i="5"/>
  <c r="BG684" i="5"/>
  <c r="BF684" i="5"/>
  <c r="T684" i="5"/>
  <c r="R684" i="5"/>
  <c r="P684" i="5"/>
  <c r="BK684" i="5"/>
  <c r="J684" i="5"/>
  <c r="BE684" i="5" s="1"/>
  <c r="BI682" i="5"/>
  <c r="BH682" i="5"/>
  <c r="BG682" i="5"/>
  <c r="BF682" i="5"/>
  <c r="T682" i="5"/>
  <c r="R682" i="5"/>
  <c r="R681" i="5" s="1"/>
  <c r="P682" i="5"/>
  <c r="BK682" i="5"/>
  <c r="BK681" i="5" s="1"/>
  <c r="J681" i="5" s="1"/>
  <c r="J82" i="5" s="1"/>
  <c r="J682" i="5"/>
  <c r="BE682" i="5"/>
  <c r="BI680" i="5"/>
  <c r="BH680" i="5"/>
  <c r="BG680" i="5"/>
  <c r="BF680" i="5"/>
  <c r="T680" i="5"/>
  <c r="R680" i="5"/>
  <c r="P680" i="5"/>
  <c r="BK680" i="5"/>
  <c r="J680" i="5"/>
  <c r="BE680" i="5"/>
  <c r="BI677" i="5"/>
  <c r="BH677" i="5"/>
  <c r="BG677" i="5"/>
  <c r="BF677" i="5"/>
  <c r="T677" i="5"/>
  <c r="R677" i="5"/>
  <c r="P677" i="5"/>
  <c r="BK677" i="5"/>
  <c r="J677" i="5"/>
  <c r="BE677" i="5" s="1"/>
  <c r="BI674" i="5"/>
  <c r="BH674" i="5"/>
  <c r="BG674" i="5"/>
  <c r="BF674" i="5"/>
  <c r="T674" i="5"/>
  <c r="R674" i="5"/>
  <c r="P674" i="5"/>
  <c r="BK674" i="5"/>
  <c r="J674" i="5"/>
  <c r="BE674" i="5"/>
  <c r="BI671" i="5"/>
  <c r="BH671" i="5"/>
  <c r="BG671" i="5"/>
  <c r="BF671" i="5"/>
  <c r="T671" i="5"/>
  <c r="R671" i="5"/>
  <c r="P671" i="5"/>
  <c r="BK671" i="5"/>
  <c r="J671" i="5"/>
  <c r="BE671" i="5" s="1"/>
  <c r="BI668" i="5"/>
  <c r="BH668" i="5"/>
  <c r="BG668" i="5"/>
  <c r="BF668" i="5"/>
  <c r="T668" i="5"/>
  <c r="R668" i="5"/>
  <c r="P668" i="5"/>
  <c r="BK668" i="5"/>
  <c r="J668" i="5"/>
  <c r="BE668" i="5"/>
  <c r="BI665" i="5"/>
  <c r="BH665" i="5"/>
  <c r="BG665" i="5"/>
  <c r="BF665" i="5"/>
  <c r="T665" i="5"/>
  <c r="R665" i="5"/>
  <c r="P665" i="5"/>
  <c r="BK665" i="5"/>
  <c r="J665" i="5"/>
  <c r="BE665" i="5" s="1"/>
  <c r="BI662" i="5"/>
  <c r="BH662" i="5"/>
  <c r="BG662" i="5"/>
  <c r="BF662" i="5"/>
  <c r="T662" i="5"/>
  <c r="R662" i="5"/>
  <c r="P662" i="5"/>
  <c r="BK662" i="5"/>
  <c r="J662" i="5"/>
  <c r="BE662" i="5"/>
  <c r="BI659" i="5"/>
  <c r="BH659" i="5"/>
  <c r="BG659" i="5"/>
  <c r="BF659" i="5"/>
  <c r="T659" i="5"/>
  <c r="R659" i="5"/>
  <c r="P659" i="5"/>
  <c r="BK659" i="5"/>
  <c r="J659" i="5"/>
  <c r="BE659" i="5" s="1"/>
  <c r="BI656" i="5"/>
  <c r="BH656" i="5"/>
  <c r="BG656" i="5"/>
  <c r="BF656" i="5"/>
  <c r="T656" i="5"/>
  <c r="R656" i="5"/>
  <c r="R655" i="5" s="1"/>
  <c r="P656" i="5"/>
  <c r="BK656" i="5"/>
  <c r="BK655" i="5" s="1"/>
  <c r="J655" i="5" s="1"/>
  <c r="J81" i="5" s="1"/>
  <c r="J656" i="5"/>
  <c r="BE656" i="5"/>
  <c r="BI654" i="5"/>
  <c r="BH654" i="5"/>
  <c r="BG654" i="5"/>
  <c r="BF654" i="5"/>
  <c r="T654" i="5"/>
  <c r="R654" i="5"/>
  <c r="P654" i="5"/>
  <c r="BK654" i="5"/>
  <c r="J654" i="5"/>
  <c r="BE654" i="5"/>
  <c r="BI652" i="5"/>
  <c r="BH652" i="5"/>
  <c r="BG652" i="5"/>
  <c r="BF652" i="5"/>
  <c r="T652" i="5"/>
  <c r="R652" i="5"/>
  <c r="P652" i="5"/>
  <c r="BK652" i="5"/>
  <c r="J652" i="5"/>
  <c r="BE652" i="5" s="1"/>
  <c r="BI650" i="5"/>
  <c r="BH650" i="5"/>
  <c r="BG650" i="5"/>
  <c r="BF650" i="5"/>
  <c r="T650" i="5"/>
  <c r="R650" i="5"/>
  <c r="P650" i="5"/>
  <c r="BK650" i="5"/>
  <c r="J650" i="5"/>
  <c r="BE650" i="5"/>
  <c r="BI648" i="5"/>
  <c r="BH648" i="5"/>
  <c r="BG648" i="5"/>
  <c r="BF648" i="5"/>
  <c r="T648" i="5"/>
  <c r="R648" i="5"/>
  <c r="P648" i="5"/>
  <c r="BK648" i="5"/>
  <c r="J648" i="5"/>
  <c r="BE648" i="5" s="1"/>
  <c r="BI646" i="5"/>
  <c r="BH646" i="5"/>
  <c r="BG646" i="5"/>
  <c r="BF646" i="5"/>
  <c r="T646" i="5"/>
  <c r="R646" i="5"/>
  <c r="P646" i="5"/>
  <c r="BK646" i="5"/>
  <c r="J646" i="5"/>
  <c r="BE646" i="5"/>
  <c r="BI644" i="5"/>
  <c r="BH644" i="5"/>
  <c r="BG644" i="5"/>
  <c r="BF644" i="5"/>
  <c r="T644" i="5"/>
  <c r="R644" i="5"/>
  <c r="P644" i="5"/>
  <c r="BK644" i="5"/>
  <c r="J644" i="5"/>
  <c r="BE644" i="5" s="1"/>
  <c r="BI641" i="5"/>
  <c r="BH641" i="5"/>
  <c r="BG641" i="5"/>
  <c r="BF641" i="5"/>
  <c r="T641" i="5"/>
  <c r="R641" i="5"/>
  <c r="P641" i="5"/>
  <c r="BK641" i="5"/>
  <c r="J641" i="5"/>
  <c r="BE641" i="5"/>
  <c r="BI639" i="5"/>
  <c r="BH639" i="5"/>
  <c r="BG639" i="5"/>
  <c r="BF639" i="5"/>
  <c r="T639" i="5"/>
  <c r="R639" i="5"/>
  <c r="P639" i="5"/>
  <c r="BK639" i="5"/>
  <c r="J639" i="5"/>
  <c r="BE639" i="5" s="1"/>
  <c r="BI636" i="5"/>
  <c r="BH636" i="5"/>
  <c r="BG636" i="5"/>
  <c r="BF636" i="5"/>
  <c r="T636" i="5"/>
  <c r="R636" i="5"/>
  <c r="P636" i="5"/>
  <c r="BK636" i="5"/>
  <c r="J636" i="5"/>
  <c r="BE636" i="5"/>
  <c r="BI634" i="5"/>
  <c r="BH634" i="5"/>
  <c r="BG634" i="5"/>
  <c r="BF634" i="5"/>
  <c r="T634" i="5"/>
  <c r="R634" i="5"/>
  <c r="P634" i="5"/>
  <c r="BK634" i="5"/>
  <c r="J634" i="5"/>
  <c r="BE634" i="5" s="1"/>
  <c r="BI631" i="5"/>
  <c r="BH631" i="5"/>
  <c r="BG631" i="5"/>
  <c r="BF631" i="5"/>
  <c r="T631" i="5"/>
  <c r="R631" i="5"/>
  <c r="P631" i="5"/>
  <c r="BK631" i="5"/>
  <c r="J631" i="5"/>
  <c r="BE631" i="5"/>
  <c r="BI629" i="5"/>
  <c r="BH629" i="5"/>
  <c r="BG629" i="5"/>
  <c r="BF629" i="5"/>
  <c r="T629" i="5"/>
  <c r="R629" i="5"/>
  <c r="P629" i="5"/>
  <c r="BK629" i="5"/>
  <c r="J629" i="5"/>
  <c r="BE629" i="5" s="1"/>
  <c r="BI627" i="5"/>
  <c r="BH627" i="5"/>
  <c r="BG627" i="5"/>
  <c r="BF627" i="5"/>
  <c r="T627" i="5"/>
  <c r="R627" i="5"/>
  <c r="P627" i="5"/>
  <c r="BK627" i="5"/>
  <c r="J627" i="5"/>
  <c r="BE627" i="5"/>
  <c r="BI623" i="5"/>
  <c r="BH623" i="5"/>
  <c r="BG623" i="5"/>
  <c r="BF623" i="5"/>
  <c r="T623" i="5"/>
  <c r="R623" i="5"/>
  <c r="R622" i="5"/>
  <c r="P623" i="5"/>
  <c r="BK623" i="5"/>
  <c r="BK622" i="5"/>
  <c r="J622" i="5"/>
  <c r="J80" i="5" s="1"/>
  <c r="J623" i="5"/>
  <c r="BE623" i="5" s="1"/>
  <c r="BI621" i="5"/>
  <c r="BH621" i="5"/>
  <c r="BG621" i="5"/>
  <c r="BF621" i="5"/>
  <c r="T621" i="5"/>
  <c r="R621" i="5"/>
  <c r="P621" i="5"/>
  <c r="BK621" i="5"/>
  <c r="J621" i="5"/>
  <c r="BE621" i="5" s="1"/>
  <c r="BI619" i="5"/>
  <c r="BH619" i="5"/>
  <c r="BG619" i="5"/>
  <c r="BF619" i="5"/>
  <c r="T619" i="5"/>
  <c r="R619" i="5"/>
  <c r="P619" i="5"/>
  <c r="BK619" i="5"/>
  <c r="J619" i="5"/>
  <c r="BE619" i="5"/>
  <c r="BI617" i="5"/>
  <c r="BH617" i="5"/>
  <c r="BG617" i="5"/>
  <c r="BF617" i="5"/>
  <c r="T617" i="5"/>
  <c r="R617" i="5"/>
  <c r="P617" i="5"/>
  <c r="BK617" i="5"/>
  <c r="J617" i="5"/>
  <c r="BE617" i="5" s="1"/>
  <c r="BI615" i="5"/>
  <c r="BH615" i="5"/>
  <c r="BG615" i="5"/>
  <c r="BF615" i="5"/>
  <c r="T615" i="5"/>
  <c r="R615" i="5"/>
  <c r="P615" i="5"/>
  <c r="BK615" i="5"/>
  <c r="J615" i="5"/>
  <c r="BE615" i="5"/>
  <c r="BI613" i="5"/>
  <c r="BH613" i="5"/>
  <c r="BG613" i="5"/>
  <c r="BF613" i="5"/>
  <c r="T613" i="5"/>
  <c r="R613" i="5"/>
  <c r="P613" i="5"/>
  <c r="BK613" i="5"/>
  <c r="J613" i="5"/>
  <c r="BE613" i="5" s="1"/>
  <c r="BI611" i="5"/>
  <c r="BH611" i="5"/>
  <c r="BG611" i="5"/>
  <c r="BF611" i="5"/>
  <c r="T611" i="5"/>
  <c r="R611" i="5"/>
  <c r="P611" i="5"/>
  <c r="BK611" i="5"/>
  <c r="J611" i="5"/>
  <c r="BE611" i="5"/>
  <c r="BI609" i="5"/>
  <c r="BH609" i="5"/>
  <c r="BG609" i="5"/>
  <c r="BF609" i="5"/>
  <c r="T609" i="5"/>
  <c r="R609" i="5"/>
  <c r="P609" i="5"/>
  <c r="BK609" i="5"/>
  <c r="J609" i="5"/>
  <c r="BE609" i="5" s="1"/>
  <c r="BI607" i="5"/>
  <c r="BH607" i="5"/>
  <c r="BG607" i="5"/>
  <c r="BF607" i="5"/>
  <c r="T607" i="5"/>
  <c r="R607" i="5"/>
  <c r="P607" i="5"/>
  <c r="BK607" i="5"/>
  <c r="J607" i="5"/>
  <c r="BE607" i="5"/>
  <c r="BI605" i="5"/>
  <c r="BH605" i="5"/>
  <c r="BG605" i="5"/>
  <c r="BF605" i="5"/>
  <c r="T605" i="5"/>
  <c r="R605" i="5"/>
  <c r="P605" i="5"/>
  <c r="BK605" i="5"/>
  <c r="J605" i="5"/>
  <c r="BE605" i="5" s="1"/>
  <c r="BI603" i="5"/>
  <c r="BH603" i="5"/>
  <c r="BG603" i="5"/>
  <c r="BF603" i="5"/>
  <c r="T603" i="5"/>
  <c r="R603" i="5"/>
  <c r="R602" i="5" s="1"/>
  <c r="P603" i="5"/>
  <c r="BK603" i="5"/>
  <c r="BK602" i="5" s="1"/>
  <c r="J602" i="5" s="1"/>
  <c r="J79" i="5" s="1"/>
  <c r="J603" i="5"/>
  <c r="BE603" i="5"/>
  <c r="BI601" i="5"/>
  <c r="BH601" i="5"/>
  <c r="BG601" i="5"/>
  <c r="BF601" i="5"/>
  <c r="T601" i="5"/>
  <c r="R601" i="5"/>
  <c r="P601" i="5"/>
  <c r="BK601" i="5"/>
  <c r="J601" i="5"/>
  <c r="BE601" i="5"/>
  <c r="BI599" i="5"/>
  <c r="BH599" i="5"/>
  <c r="BG599" i="5"/>
  <c r="BF599" i="5"/>
  <c r="T599" i="5"/>
  <c r="R599" i="5"/>
  <c r="P599" i="5"/>
  <c r="BK599" i="5"/>
  <c r="J599" i="5"/>
  <c r="BE599" i="5" s="1"/>
  <c r="BI597" i="5"/>
  <c r="BH597" i="5"/>
  <c r="BG597" i="5"/>
  <c r="BF597" i="5"/>
  <c r="T597" i="5"/>
  <c r="R597" i="5"/>
  <c r="P597" i="5"/>
  <c r="BK597" i="5"/>
  <c r="J597" i="5"/>
  <c r="BE597" i="5"/>
  <c r="BI595" i="5"/>
  <c r="BH595" i="5"/>
  <c r="BG595" i="5"/>
  <c r="BF595" i="5"/>
  <c r="T595" i="5"/>
  <c r="R595" i="5"/>
  <c r="P595" i="5"/>
  <c r="BK595" i="5"/>
  <c r="J595" i="5"/>
  <c r="BE595" i="5" s="1"/>
  <c r="BI593" i="5"/>
  <c r="BH593" i="5"/>
  <c r="BG593" i="5"/>
  <c r="BF593" i="5"/>
  <c r="T593" i="5"/>
  <c r="R593" i="5"/>
  <c r="P593" i="5"/>
  <c r="BK593" i="5"/>
  <c r="J593" i="5"/>
  <c r="BE593" i="5"/>
  <c r="BI591" i="5"/>
  <c r="BH591" i="5"/>
  <c r="BG591" i="5"/>
  <c r="BF591" i="5"/>
  <c r="T591" i="5"/>
  <c r="R591" i="5"/>
  <c r="P591" i="5"/>
  <c r="BK591" i="5"/>
  <c r="J591" i="5"/>
  <c r="BE591" i="5" s="1"/>
  <c r="BI589" i="5"/>
  <c r="BH589" i="5"/>
  <c r="BG589" i="5"/>
  <c r="BF589" i="5"/>
  <c r="T589" i="5"/>
  <c r="R589" i="5"/>
  <c r="R588" i="5" s="1"/>
  <c r="P589" i="5"/>
  <c r="BK589" i="5"/>
  <c r="BK588" i="5" s="1"/>
  <c r="J588" i="5" s="1"/>
  <c r="J78" i="5" s="1"/>
  <c r="J589" i="5"/>
  <c r="BE589" i="5"/>
  <c r="BI587" i="5"/>
  <c r="BH587" i="5"/>
  <c r="BG587" i="5"/>
  <c r="BF587" i="5"/>
  <c r="T587" i="5"/>
  <c r="R587" i="5"/>
  <c r="P587" i="5"/>
  <c r="BK587" i="5"/>
  <c r="J587" i="5"/>
  <c r="BE587" i="5"/>
  <c r="BI583" i="5"/>
  <c r="BH583" i="5"/>
  <c r="BG583" i="5"/>
  <c r="BF583" i="5"/>
  <c r="T583" i="5"/>
  <c r="R583" i="5"/>
  <c r="P583" i="5"/>
  <c r="BK583" i="5"/>
  <c r="J583" i="5"/>
  <c r="BE583" i="5" s="1"/>
  <c r="BI579" i="5"/>
  <c r="BH579" i="5"/>
  <c r="BG579" i="5"/>
  <c r="BF579" i="5"/>
  <c r="T579" i="5"/>
  <c r="R579" i="5"/>
  <c r="P579" i="5"/>
  <c r="BK579" i="5"/>
  <c r="J579" i="5"/>
  <c r="BE579" i="5"/>
  <c r="BI577" i="5"/>
  <c r="BH577" i="5"/>
  <c r="BG577" i="5"/>
  <c r="BF577" i="5"/>
  <c r="T577" i="5"/>
  <c r="R577" i="5"/>
  <c r="P577" i="5"/>
  <c r="BK577" i="5"/>
  <c r="J577" i="5"/>
  <c r="BE577" i="5" s="1"/>
  <c r="BI575" i="5"/>
  <c r="BH575" i="5"/>
  <c r="BG575" i="5"/>
  <c r="BF575" i="5"/>
  <c r="T575" i="5"/>
  <c r="R575" i="5"/>
  <c r="P575" i="5"/>
  <c r="BK575" i="5"/>
  <c r="J575" i="5"/>
  <c r="BE575" i="5"/>
  <c r="BI573" i="5"/>
  <c r="BH573" i="5"/>
  <c r="BG573" i="5"/>
  <c r="BF573" i="5"/>
  <c r="T573" i="5"/>
  <c r="R573" i="5"/>
  <c r="P573" i="5"/>
  <c r="BK573" i="5"/>
  <c r="J573" i="5"/>
  <c r="BE573" i="5" s="1"/>
  <c r="BI571" i="5"/>
  <c r="BH571" i="5"/>
  <c r="BG571" i="5"/>
  <c r="BF571" i="5"/>
  <c r="T571" i="5"/>
  <c r="R571" i="5"/>
  <c r="P571" i="5"/>
  <c r="BK571" i="5"/>
  <c r="J571" i="5"/>
  <c r="BE571" i="5"/>
  <c r="BI569" i="5"/>
  <c r="BH569" i="5"/>
  <c r="BG569" i="5"/>
  <c r="BF569" i="5"/>
  <c r="T569" i="5"/>
  <c r="R569" i="5"/>
  <c r="R568" i="5"/>
  <c r="P569" i="5"/>
  <c r="BK569" i="5"/>
  <c r="BK568" i="5"/>
  <c r="J568" i="5"/>
  <c r="J77" i="5" s="1"/>
  <c r="J569" i="5"/>
  <c r="BE569" i="5" s="1"/>
  <c r="BI567" i="5"/>
  <c r="BH567" i="5"/>
  <c r="BG567" i="5"/>
  <c r="BF567" i="5"/>
  <c r="T567" i="5"/>
  <c r="R567" i="5"/>
  <c r="P567" i="5"/>
  <c r="BK567" i="5"/>
  <c r="J567" i="5"/>
  <c r="BE567" i="5" s="1"/>
  <c r="BI565" i="5"/>
  <c r="BH565" i="5"/>
  <c r="BG565" i="5"/>
  <c r="BF565" i="5"/>
  <c r="T565" i="5"/>
  <c r="R565" i="5"/>
  <c r="P565" i="5"/>
  <c r="BK565" i="5"/>
  <c r="J565" i="5"/>
  <c r="BE565" i="5"/>
  <c r="BI563" i="5"/>
  <c r="BH563" i="5"/>
  <c r="BG563" i="5"/>
  <c r="BF563" i="5"/>
  <c r="T563" i="5"/>
  <c r="R563" i="5"/>
  <c r="P563" i="5"/>
  <c r="BK563" i="5"/>
  <c r="J563" i="5"/>
  <c r="BE563" i="5" s="1"/>
  <c r="BI561" i="5"/>
  <c r="BH561" i="5"/>
  <c r="BG561" i="5"/>
  <c r="BF561" i="5"/>
  <c r="T561" i="5"/>
  <c r="R561" i="5"/>
  <c r="P561" i="5"/>
  <c r="BK561" i="5"/>
  <c r="J561" i="5"/>
  <c r="BE561" i="5"/>
  <c r="BI559" i="5"/>
  <c r="BH559" i="5"/>
  <c r="BG559" i="5"/>
  <c r="BF559" i="5"/>
  <c r="T559" i="5"/>
  <c r="R559" i="5"/>
  <c r="R558" i="5"/>
  <c r="P559" i="5"/>
  <c r="P558" i="5" s="1"/>
  <c r="BK559" i="5"/>
  <c r="BK558" i="5"/>
  <c r="J558" i="5"/>
  <c r="J76" i="5" s="1"/>
  <c r="J559" i="5"/>
  <c r="BE559" i="5" s="1"/>
  <c r="BI557" i="5"/>
  <c r="BH557" i="5"/>
  <c r="BG557" i="5"/>
  <c r="BF557" i="5"/>
  <c r="T557" i="5"/>
  <c r="R557" i="5"/>
  <c r="P557" i="5"/>
  <c r="BK557" i="5"/>
  <c r="J557" i="5"/>
  <c r="BE557" i="5" s="1"/>
  <c r="BI554" i="5"/>
  <c r="BH554" i="5"/>
  <c r="BG554" i="5"/>
  <c r="BF554" i="5"/>
  <c r="T554" i="5"/>
  <c r="R554" i="5"/>
  <c r="P554" i="5"/>
  <c r="P548" i="5" s="1"/>
  <c r="BK554" i="5"/>
  <c r="J554" i="5"/>
  <c r="BE554" i="5"/>
  <c r="BI552" i="5"/>
  <c r="BH552" i="5"/>
  <c r="BG552" i="5"/>
  <c r="BF552" i="5"/>
  <c r="T552" i="5"/>
  <c r="T548" i="5" s="1"/>
  <c r="R552" i="5"/>
  <c r="P552" i="5"/>
  <c r="BK552" i="5"/>
  <c r="J552" i="5"/>
  <c r="BE552" i="5" s="1"/>
  <c r="BI549" i="5"/>
  <c r="BH549" i="5"/>
  <c r="BG549" i="5"/>
  <c r="BF549" i="5"/>
  <c r="T549" i="5"/>
  <c r="R549" i="5"/>
  <c r="R548" i="5" s="1"/>
  <c r="P549" i="5"/>
  <c r="BK549" i="5"/>
  <c r="BK548" i="5" s="1"/>
  <c r="J548" i="5" s="1"/>
  <c r="J75" i="5" s="1"/>
  <c r="J549" i="5"/>
  <c r="BE549" i="5"/>
  <c r="BI547" i="5"/>
  <c r="BH547" i="5"/>
  <c r="BG547" i="5"/>
  <c r="BF547" i="5"/>
  <c r="T547" i="5"/>
  <c r="R547" i="5"/>
  <c r="P547" i="5"/>
  <c r="BK547" i="5"/>
  <c r="J547" i="5"/>
  <c r="BE547" i="5"/>
  <c r="BI545" i="5"/>
  <c r="BH545" i="5"/>
  <c r="BG545" i="5"/>
  <c r="BF545" i="5"/>
  <c r="T545" i="5"/>
  <c r="R545" i="5"/>
  <c r="P545" i="5"/>
  <c r="BK545" i="5"/>
  <c r="J545" i="5"/>
  <c r="BE545" i="5" s="1"/>
  <c r="BI543" i="5"/>
  <c r="BH543" i="5"/>
  <c r="BG543" i="5"/>
  <c r="BF543" i="5"/>
  <c r="T543" i="5"/>
  <c r="R543" i="5"/>
  <c r="P543" i="5"/>
  <c r="BK543" i="5"/>
  <c r="J543" i="5"/>
  <c r="BE543" i="5"/>
  <c r="BI541" i="5"/>
  <c r="BH541" i="5"/>
  <c r="BG541" i="5"/>
  <c r="BF541" i="5"/>
  <c r="T541" i="5"/>
  <c r="R541" i="5"/>
  <c r="P541" i="5"/>
  <c r="BK541" i="5"/>
  <c r="J541" i="5"/>
  <c r="BE541" i="5" s="1"/>
  <c r="BI539" i="5"/>
  <c r="BH539" i="5"/>
  <c r="BG539" i="5"/>
  <c r="BF539" i="5"/>
  <c r="T539" i="5"/>
  <c r="R539" i="5"/>
  <c r="P539" i="5"/>
  <c r="BK539" i="5"/>
  <c r="J539" i="5"/>
  <c r="BE539" i="5"/>
  <c r="BI537" i="5"/>
  <c r="BH537" i="5"/>
  <c r="BG537" i="5"/>
  <c r="BF537" i="5"/>
  <c r="T537" i="5"/>
  <c r="R537" i="5"/>
  <c r="P537" i="5"/>
  <c r="BK537" i="5"/>
  <c r="J537" i="5"/>
  <c r="BE537" i="5" s="1"/>
  <c r="BI535" i="5"/>
  <c r="BH535" i="5"/>
  <c r="BG535" i="5"/>
  <c r="BF535" i="5"/>
  <c r="T535" i="5"/>
  <c r="R535" i="5"/>
  <c r="P535" i="5"/>
  <c r="BK535" i="5"/>
  <c r="J535" i="5"/>
  <c r="BE535" i="5"/>
  <c r="BI533" i="5"/>
  <c r="BH533" i="5"/>
  <c r="BG533" i="5"/>
  <c r="BF533" i="5"/>
  <c r="T533" i="5"/>
  <c r="R533" i="5"/>
  <c r="P533" i="5"/>
  <c r="BK533" i="5"/>
  <c r="J533" i="5"/>
  <c r="BE533" i="5" s="1"/>
  <c r="BI531" i="5"/>
  <c r="BH531" i="5"/>
  <c r="BG531" i="5"/>
  <c r="BF531" i="5"/>
  <c r="T531" i="5"/>
  <c r="R531" i="5"/>
  <c r="P531" i="5"/>
  <c r="BK531" i="5"/>
  <c r="J531" i="5"/>
  <c r="BE531" i="5"/>
  <c r="BI529" i="5"/>
  <c r="BH529" i="5"/>
  <c r="BG529" i="5"/>
  <c r="BF529" i="5"/>
  <c r="T529" i="5"/>
  <c r="R529" i="5"/>
  <c r="R528" i="5"/>
  <c r="P529" i="5"/>
  <c r="P528" i="5" s="1"/>
  <c r="BK529" i="5"/>
  <c r="BK528" i="5"/>
  <c r="J528" i="5"/>
  <c r="J74" i="5" s="1"/>
  <c r="J529" i="5"/>
  <c r="BE529" i="5" s="1"/>
  <c r="BI527" i="5"/>
  <c r="BH527" i="5"/>
  <c r="BG527" i="5"/>
  <c r="BF527" i="5"/>
  <c r="T527" i="5"/>
  <c r="R527" i="5"/>
  <c r="P527" i="5"/>
  <c r="BK527" i="5"/>
  <c r="J527" i="5"/>
  <c r="BE527" i="5" s="1"/>
  <c r="BI525" i="5"/>
  <c r="BH525" i="5"/>
  <c r="BG525" i="5"/>
  <c r="BF525" i="5"/>
  <c r="T525" i="5"/>
  <c r="R525" i="5"/>
  <c r="P525" i="5"/>
  <c r="BK525" i="5"/>
  <c r="J525" i="5"/>
  <c r="BE525" i="5"/>
  <c r="BI523" i="5"/>
  <c r="BH523" i="5"/>
  <c r="BG523" i="5"/>
  <c r="BF523" i="5"/>
  <c r="T523" i="5"/>
  <c r="R523" i="5"/>
  <c r="P523" i="5"/>
  <c r="BK523" i="5"/>
  <c r="J523" i="5"/>
  <c r="BE523" i="5" s="1"/>
  <c r="BI521" i="5"/>
  <c r="BH521" i="5"/>
  <c r="BG521" i="5"/>
  <c r="BF521" i="5"/>
  <c r="T521" i="5"/>
  <c r="R521" i="5"/>
  <c r="P521" i="5"/>
  <c r="BK521" i="5"/>
  <c r="J521" i="5"/>
  <c r="BE521" i="5"/>
  <c r="BI519" i="5"/>
  <c r="BH519" i="5"/>
  <c r="BG519" i="5"/>
  <c r="BF519" i="5"/>
  <c r="T519" i="5"/>
  <c r="R519" i="5"/>
  <c r="P519" i="5"/>
  <c r="BK519" i="5"/>
  <c r="J519" i="5"/>
  <c r="BE519" i="5" s="1"/>
  <c r="BI517" i="5"/>
  <c r="BH517" i="5"/>
  <c r="BG517" i="5"/>
  <c r="BF517" i="5"/>
  <c r="T517" i="5"/>
  <c r="R517" i="5"/>
  <c r="P517" i="5"/>
  <c r="BK517" i="5"/>
  <c r="J517" i="5"/>
  <c r="BE517" i="5"/>
  <c r="BI515" i="5"/>
  <c r="BH515" i="5"/>
  <c r="BG515" i="5"/>
  <c r="BF515" i="5"/>
  <c r="T515" i="5"/>
  <c r="R515" i="5"/>
  <c r="P515" i="5"/>
  <c r="BK515" i="5"/>
  <c r="J515" i="5"/>
  <c r="BE515" i="5" s="1"/>
  <c r="BI513" i="5"/>
  <c r="BH513" i="5"/>
  <c r="BG513" i="5"/>
  <c r="BF513" i="5"/>
  <c r="T513" i="5"/>
  <c r="R513" i="5"/>
  <c r="P513" i="5"/>
  <c r="BK513" i="5"/>
  <c r="J513" i="5"/>
  <c r="BE513" i="5"/>
  <c r="BI511" i="5"/>
  <c r="BH511" i="5"/>
  <c r="BG511" i="5"/>
  <c r="BF511" i="5"/>
  <c r="T511" i="5"/>
  <c r="R511" i="5"/>
  <c r="P511" i="5"/>
  <c r="BK511" i="5"/>
  <c r="J511" i="5"/>
  <c r="BE511" i="5" s="1"/>
  <c r="BI509" i="5"/>
  <c r="BH509" i="5"/>
  <c r="BG509" i="5"/>
  <c r="BF509" i="5"/>
  <c r="T509" i="5"/>
  <c r="R509" i="5"/>
  <c r="P509" i="5"/>
  <c r="P504" i="5" s="1"/>
  <c r="BK509" i="5"/>
  <c r="J509" i="5"/>
  <c r="BE509" i="5"/>
  <c r="BI507" i="5"/>
  <c r="BH507" i="5"/>
  <c r="BG507" i="5"/>
  <c r="BF507" i="5"/>
  <c r="T507" i="5"/>
  <c r="T504" i="5" s="1"/>
  <c r="R507" i="5"/>
  <c r="P507" i="5"/>
  <c r="BK507" i="5"/>
  <c r="J507" i="5"/>
  <c r="BE507" i="5" s="1"/>
  <c r="BI505" i="5"/>
  <c r="BH505" i="5"/>
  <c r="BG505" i="5"/>
  <c r="BF505" i="5"/>
  <c r="T505" i="5"/>
  <c r="R505" i="5"/>
  <c r="R504" i="5" s="1"/>
  <c r="P505" i="5"/>
  <c r="BK505" i="5"/>
  <c r="BK504" i="5" s="1"/>
  <c r="J504" i="5" s="1"/>
  <c r="J73" i="5" s="1"/>
  <c r="J505" i="5"/>
  <c r="BE505" i="5"/>
  <c r="BI502" i="5"/>
  <c r="BH502" i="5"/>
  <c r="BG502" i="5"/>
  <c r="BF502" i="5"/>
  <c r="T502" i="5"/>
  <c r="R502" i="5"/>
  <c r="P502" i="5"/>
  <c r="P497" i="5" s="1"/>
  <c r="BK502" i="5"/>
  <c r="J502" i="5"/>
  <c r="BE502" i="5"/>
  <c r="BI500" i="5"/>
  <c r="BH500" i="5"/>
  <c r="BG500" i="5"/>
  <c r="BF500" i="5"/>
  <c r="T500" i="5"/>
  <c r="T497" i="5" s="1"/>
  <c r="R500" i="5"/>
  <c r="P500" i="5"/>
  <c r="BK500" i="5"/>
  <c r="J500" i="5"/>
  <c r="BE500" i="5" s="1"/>
  <c r="BI498" i="5"/>
  <c r="BH498" i="5"/>
  <c r="BG498" i="5"/>
  <c r="BF498" i="5"/>
  <c r="T498" i="5"/>
  <c r="R498" i="5"/>
  <c r="R497" i="5" s="1"/>
  <c r="P498" i="5"/>
  <c r="BK498" i="5"/>
  <c r="BK497" i="5" s="1"/>
  <c r="J497" i="5" s="1"/>
  <c r="J72" i="5" s="1"/>
  <c r="J498" i="5"/>
  <c r="BE498" i="5"/>
  <c r="BI496" i="5"/>
  <c r="BH496" i="5"/>
  <c r="BG496" i="5"/>
  <c r="BF496" i="5"/>
  <c r="T496" i="5"/>
  <c r="R496" i="5"/>
  <c r="P496" i="5"/>
  <c r="BK496" i="5"/>
  <c r="J496" i="5"/>
  <c r="BE496" i="5"/>
  <c r="BI494" i="5"/>
  <c r="BH494" i="5"/>
  <c r="BG494" i="5"/>
  <c r="BF494" i="5"/>
  <c r="T494" i="5"/>
  <c r="R494" i="5"/>
  <c r="P494" i="5"/>
  <c r="BK494" i="5"/>
  <c r="J494" i="5"/>
  <c r="BE494" i="5" s="1"/>
  <c r="BI492" i="5"/>
  <c r="BH492" i="5"/>
  <c r="BG492" i="5"/>
  <c r="BF492" i="5"/>
  <c r="T492" i="5"/>
  <c r="R492" i="5"/>
  <c r="P492" i="5"/>
  <c r="BK492" i="5"/>
  <c r="J492" i="5"/>
  <c r="BE492" i="5"/>
  <c r="BI489" i="5"/>
  <c r="BH489" i="5"/>
  <c r="BG489" i="5"/>
  <c r="BF489" i="5"/>
  <c r="T489" i="5"/>
  <c r="R489" i="5"/>
  <c r="P489" i="5"/>
  <c r="BK489" i="5"/>
  <c r="J489" i="5"/>
  <c r="BE489" i="5" s="1"/>
  <c r="BI486" i="5"/>
  <c r="BH486" i="5"/>
  <c r="BG486" i="5"/>
  <c r="BF486" i="5"/>
  <c r="T486" i="5"/>
  <c r="R486" i="5"/>
  <c r="P486" i="5"/>
  <c r="BK486" i="5"/>
  <c r="J486" i="5"/>
  <c r="BE486" i="5"/>
  <c r="BI484" i="5"/>
  <c r="BH484" i="5"/>
  <c r="BG484" i="5"/>
  <c r="BF484" i="5"/>
  <c r="T484" i="5"/>
  <c r="R484" i="5"/>
  <c r="P484" i="5"/>
  <c r="BK484" i="5"/>
  <c r="J484" i="5"/>
  <c r="BE484" i="5" s="1"/>
  <c r="BI482" i="5"/>
  <c r="BH482" i="5"/>
  <c r="BG482" i="5"/>
  <c r="BF482" i="5"/>
  <c r="T482" i="5"/>
  <c r="R482" i="5"/>
  <c r="R479" i="5" s="1"/>
  <c r="P482" i="5"/>
  <c r="BK482" i="5"/>
  <c r="J482" i="5"/>
  <c r="BE482" i="5"/>
  <c r="BI480" i="5"/>
  <c r="BH480" i="5"/>
  <c r="BG480" i="5"/>
  <c r="BF480" i="5"/>
  <c r="T480" i="5"/>
  <c r="R480" i="5"/>
  <c r="P480" i="5"/>
  <c r="BK480" i="5"/>
  <c r="BK479" i="5"/>
  <c r="J479" i="5" s="1"/>
  <c r="J71" i="5" s="1"/>
  <c r="J480" i="5"/>
  <c r="BE480" i="5" s="1"/>
  <c r="BI478" i="5"/>
  <c r="BH478" i="5"/>
  <c r="BG478" i="5"/>
  <c r="BF478" i="5"/>
  <c r="T478" i="5"/>
  <c r="R478" i="5"/>
  <c r="P478" i="5"/>
  <c r="BK478" i="5"/>
  <c r="J478" i="5"/>
  <c r="BE478" i="5" s="1"/>
  <c r="BI476" i="5"/>
  <c r="BH476" i="5"/>
  <c r="BG476" i="5"/>
  <c r="BF476" i="5"/>
  <c r="T476" i="5"/>
  <c r="R476" i="5"/>
  <c r="P476" i="5"/>
  <c r="BK476" i="5"/>
  <c r="J476" i="5"/>
  <c r="BE476" i="5"/>
  <c r="BI473" i="5"/>
  <c r="BH473" i="5"/>
  <c r="BG473" i="5"/>
  <c r="BF473" i="5"/>
  <c r="T473" i="5"/>
  <c r="R473" i="5"/>
  <c r="P473" i="5"/>
  <c r="BK473" i="5"/>
  <c r="J473" i="5"/>
  <c r="BE473" i="5" s="1"/>
  <c r="BI471" i="5"/>
  <c r="BH471" i="5"/>
  <c r="BG471" i="5"/>
  <c r="BF471" i="5"/>
  <c r="T471" i="5"/>
  <c r="R471" i="5"/>
  <c r="P471" i="5"/>
  <c r="BK471" i="5"/>
  <c r="J471" i="5"/>
  <c r="BE471" i="5"/>
  <c r="BI465" i="5"/>
  <c r="BH465" i="5"/>
  <c r="BG465" i="5"/>
  <c r="BF465" i="5"/>
  <c r="T465" i="5"/>
  <c r="R465" i="5"/>
  <c r="P465" i="5"/>
  <c r="BK465" i="5"/>
  <c r="J465" i="5"/>
  <c r="BE465" i="5" s="1"/>
  <c r="BI463" i="5"/>
  <c r="BH463" i="5"/>
  <c r="BG463" i="5"/>
  <c r="BF463" i="5"/>
  <c r="T463" i="5"/>
  <c r="R463" i="5"/>
  <c r="P463" i="5"/>
  <c r="BK463" i="5"/>
  <c r="J463" i="5"/>
  <c r="BE463" i="5"/>
  <c r="BI458" i="5"/>
  <c r="BH458" i="5"/>
  <c r="BG458" i="5"/>
  <c r="BF458" i="5"/>
  <c r="T458" i="5"/>
  <c r="R458" i="5"/>
  <c r="P458" i="5"/>
  <c r="BK458" i="5"/>
  <c r="J458" i="5"/>
  <c r="BE458" i="5" s="1"/>
  <c r="BI456" i="5"/>
  <c r="BH456" i="5"/>
  <c r="BG456" i="5"/>
  <c r="BF456" i="5"/>
  <c r="T456" i="5"/>
  <c r="R456" i="5"/>
  <c r="P456" i="5"/>
  <c r="BK456" i="5"/>
  <c r="J456" i="5"/>
  <c r="BE456" i="5"/>
  <c r="BI452" i="5"/>
  <c r="BH452" i="5"/>
  <c r="BG452" i="5"/>
  <c r="BF452" i="5"/>
  <c r="T452" i="5"/>
  <c r="R452" i="5"/>
  <c r="P452" i="5"/>
  <c r="BK452" i="5"/>
  <c r="J452" i="5"/>
  <c r="BE452" i="5" s="1"/>
  <c r="BI450" i="5"/>
  <c r="BH450" i="5"/>
  <c r="BG450" i="5"/>
  <c r="BF450" i="5"/>
  <c r="T450" i="5"/>
  <c r="R450" i="5"/>
  <c r="P450" i="5"/>
  <c r="BK450" i="5"/>
  <c r="J450" i="5"/>
  <c r="BE450" i="5"/>
  <c r="BI445" i="5"/>
  <c r="BH445" i="5"/>
  <c r="BG445" i="5"/>
  <c r="BF445" i="5"/>
  <c r="T445" i="5"/>
  <c r="R445" i="5"/>
  <c r="P445" i="5"/>
  <c r="BK445" i="5"/>
  <c r="J445" i="5"/>
  <c r="BE445" i="5" s="1"/>
  <c r="BI443" i="5"/>
  <c r="BH443" i="5"/>
  <c r="BG443" i="5"/>
  <c r="BF443" i="5"/>
  <c r="T443" i="5"/>
  <c r="R443" i="5"/>
  <c r="P443" i="5"/>
  <c r="P431" i="5" s="1"/>
  <c r="BK443" i="5"/>
  <c r="J443" i="5"/>
  <c r="BE443" i="5"/>
  <c r="BI439" i="5"/>
  <c r="BH439" i="5"/>
  <c r="BG439" i="5"/>
  <c r="BF439" i="5"/>
  <c r="T439" i="5"/>
  <c r="R439" i="5"/>
  <c r="P439" i="5"/>
  <c r="BK439" i="5"/>
  <c r="J439" i="5"/>
  <c r="BE439" i="5" s="1"/>
  <c r="BI437" i="5"/>
  <c r="BH437" i="5"/>
  <c r="BG437" i="5"/>
  <c r="BF437" i="5"/>
  <c r="T437" i="5"/>
  <c r="R437" i="5"/>
  <c r="R431" i="5" s="1"/>
  <c r="R430" i="5" s="1"/>
  <c r="P437" i="5"/>
  <c r="BK437" i="5"/>
  <c r="J437" i="5"/>
  <c r="BE437" i="5"/>
  <c r="BI432" i="5"/>
  <c r="BH432" i="5"/>
  <c r="BG432" i="5"/>
  <c r="BF432" i="5"/>
  <c r="T432" i="5"/>
  <c r="R432" i="5"/>
  <c r="P432" i="5"/>
  <c r="BK432" i="5"/>
  <c r="J432" i="5"/>
  <c r="BE432" i="5"/>
  <c r="BI429" i="5"/>
  <c r="BH429" i="5"/>
  <c r="BG429" i="5"/>
  <c r="BF429" i="5"/>
  <c r="T429" i="5"/>
  <c r="T428" i="5"/>
  <c r="R429" i="5"/>
  <c r="R428" i="5" s="1"/>
  <c r="P429" i="5"/>
  <c r="P428" i="5"/>
  <c r="BK429" i="5"/>
  <c r="BK428" i="5" s="1"/>
  <c r="J428" i="5" s="1"/>
  <c r="J68" i="5" s="1"/>
  <c r="J429" i="5"/>
  <c r="BE429" i="5"/>
  <c r="BI424" i="5"/>
  <c r="BH424" i="5"/>
  <c r="BG424" i="5"/>
  <c r="BF424" i="5"/>
  <c r="T424" i="5"/>
  <c r="R424" i="5"/>
  <c r="P424" i="5"/>
  <c r="BK424" i="5"/>
  <c r="J424" i="5"/>
  <c r="BE424" i="5"/>
  <c r="BI422" i="5"/>
  <c r="BH422" i="5"/>
  <c r="BG422" i="5"/>
  <c r="BF422" i="5"/>
  <c r="T422" i="5"/>
  <c r="R422" i="5"/>
  <c r="P422" i="5"/>
  <c r="BK422" i="5"/>
  <c r="J422" i="5"/>
  <c r="BE422" i="5" s="1"/>
  <c r="BI418" i="5"/>
  <c r="BH418" i="5"/>
  <c r="BG418" i="5"/>
  <c r="BF418" i="5"/>
  <c r="T418" i="5"/>
  <c r="R418" i="5"/>
  <c r="P418" i="5"/>
  <c r="BK418" i="5"/>
  <c r="J418" i="5"/>
  <c r="BE418" i="5"/>
  <c r="BI412" i="5"/>
  <c r="BH412" i="5"/>
  <c r="BG412" i="5"/>
  <c r="BF412" i="5"/>
  <c r="T412" i="5"/>
  <c r="R412" i="5"/>
  <c r="P412" i="5"/>
  <c r="BK412" i="5"/>
  <c r="J412" i="5"/>
  <c r="BE412" i="5" s="1"/>
  <c r="BI410" i="5"/>
  <c r="BH410" i="5"/>
  <c r="BG410" i="5"/>
  <c r="BF410" i="5"/>
  <c r="T410" i="5"/>
  <c r="R410" i="5"/>
  <c r="P410" i="5"/>
  <c r="BK410" i="5"/>
  <c r="J410" i="5"/>
  <c r="BE410" i="5"/>
  <c r="BI408" i="5"/>
  <c r="BH408" i="5"/>
  <c r="BG408" i="5"/>
  <c r="BF408" i="5"/>
  <c r="T408" i="5"/>
  <c r="R408" i="5"/>
  <c r="P408" i="5"/>
  <c r="BK408" i="5"/>
  <c r="J408" i="5"/>
  <c r="BE408" i="5" s="1"/>
  <c r="BI406" i="5"/>
  <c r="BH406" i="5"/>
  <c r="BG406" i="5"/>
  <c r="BF406" i="5"/>
  <c r="T406" i="5"/>
  <c r="R406" i="5"/>
  <c r="P406" i="5"/>
  <c r="BK406" i="5"/>
  <c r="J406" i="5"/>
  <c r="BE406" i="5"/>
  <c r="BI404" i="5"/>
  <c r="BH404" i="5"/>
  <c r="BG404" i="5"/>
  <c r="BF404" i="5"/>
  <c r="T404" i="5"/>
  <c r="R404" i="5"/>
  <c r="P404" i="5"/>
  <c r="BK404" i="5"/>
  <c r="J404" i="5"/>
  <c r="BE404" i="5" s="1"/>
  <c r="BI402" i="5"/>
  <c r="BH402" i="5"/>
  <c r="BG402" i="5"/>
  <c r="BF402" i="5"/>
  <c r="T402" i="5"/>
  <c r="R402" i="5"/>
  <c r="P402" i="5"/>
  <c r="BK402" i="5"/>
  <c r="J402" i="5"/>
  <c r="BE402" i="5"/>
  <c r="BI400" i="5"/>
  <c r="BH400" i="5"/>
  <c r="BG400" i="5"/>
  <c r="BF400" i="5"/>
  <c r="T400" i="5"/>
  <c r="R400" i="5"/>
  <c r="P400" i="5"/>
  <c r="BK400" i="5"/>
  <c r="J400" i="5"/>
  <c r="BE400" i="5" s="1"/>
  <c r="BI398" i="5"/>
  <c r="BH398" i="5"/>
  <c r="BG398" i="5"/>
  <c r="BF398" i="5"/>
  <c r="T398" i="5"/>
  <c r="R398" i="5"/>
  <c r="P398" i="5"/>
  <c r="BK398" i="5"/>
  <c r="J398" i="5"/>
  <c r="BE398" i="5"/>
  <c r="BI396" i="5"/>
  <c r="BH396" i="5"/>
  <c r="BG396" i="5"/>
  <c r="BF396" i="5"/>
  <c r="T396" i="5"/>
  <c r="R396" i="5"/>
  <c r="P396" i="5"/>
  <c r="BK396" i="5"/>
  <c r="J396" i="5"/>
  <c r="BE396" i="5" s="1"/>
  <c r="BI390" i="5"/>
  <c r="BH390" i="5"/>
  <c r="BG390" i="5"/>
  <c r="BF390" i="5"/>
  <c r="T390" i="5"/>
  <c r="R390" i="5"/>
  <c r="P390" i="5"/>
  <c r="BK390" i="5"/>
  <c r="J390" i="5"/>
  <c r="BE390" i="5"/>
  <c r="BI388" i="5"/>
  <c r="BH388" i="5"/>
  <c r="BG388" i="5"/>
  <c r="BF388" i="5"/>
  <c r="T388" i="5"/>
  <c r="R388" i="5"/>
  <c r="P388" i="5"/>
  <c r="BK388" i="5"/>
  <c r="J388" i="5"/>
  <c r="BE388" i="5" s="1"/>
  <c r="BI386" i="5"/>
  <c r="BH386" i="5"/>
  <c r="BG386" i="5"/>
  <c r="BF386" i="5"/>
  <c r="T386" i="5"/>
  <c r="R386" i="5"/>
  <c r="P386" i="5"/>
  <c r="BK386" i="5"/>
  <c r="J386" i="5"/>
  <c r="BE386" i="5"/>
  <c r="BI384" i="5"/>
  <c r="BH384" i="5"/>
  <c r="BG384" i="5"/>
  <c r="BF384" i="5"/>
  <c r="T384" i="5"/>
  <c r="R384" i="5"/>
  <c r="P384" i="5"/>
  <c r="BK384" i="5"/>
  <c r="J384" i="5"/>
  <c r="BE384" i="5" s="1"/>
  <c r="BI382" i="5"/>
  <c r="BH382" i="5"/>
  <c r="BG382" i="5"/>
  <c r="BF382" i="5"/>
  <c r="T382" i="5"/>
  <c r="R382" i="5"/>
  <c r="P382" i="5"/>
  <c r="BK382" i="5"/>
  <c r="J382" i="5"/>
  <c r="BE382" i="5"/>
  <c r="BI380" i="5"/>
  <c r="BH380" i="5"/>
  <c r="BG380" i="5"/>
  <c r="BF380" i="5"/>
  <c r="T380" i="5"/>
  <c r="R380" i="5"/>
  <c r="P380" i="5"/>
  <c r="BK380" i="5"/>
  <c r="J380" i="5"/>
  <c r="BE380" i="5" s="1"/>
  <c r="BI378" i="5"/>
  <c r="BH378" i="5"/>
  <c r="BG378" i="5"/>
  <c r="BF378" i="5"/>
  <c r="T378" i="5"/>
  <c r="R378" i="5"/>
  <c r="P378" i="5"/>
  <c r="BK378" i="5"/>
  <c r="J378" i="5"/>
  <c r="BE378" i="5"/>
  <c r="BI376" i="5"/>
  <c r="BH376" i="5"/>
  <c r="BG376" i="5"/>
  <c r="BF376" i="5"/>
  <c r="T376" i="5"/>
  <c r="R376" i="5"/>
  <c r="P376" i="5"/>
  <c r="BK376" i="5"/>
  <c r="J376" i="5"/>
  <c r="BE376" i="5" s="1"/>
  <c r="BI374" i="5"/>
  <c r="BH374" i="5"/>
  <c r="BG374" i="5"/>
  <c r="BF374" i="5"/>
  <c r="T374" i="5"/>
  <c r="R374" i="5"/>
  <c r="P374" i="5"/>
  <c r="BK374" i="5"/>
  <c r="J374" i="5"/>
  <c r="BE374" i="5"/>
  <c r="BI372" i="5"/>
  <c r="BH372" i="5"/>
  <c r="BG372" i="5"/>
  <c r="BF372" i="5"/>
  <c r="T372" i="5"/>
  <c r="R372" i="5"/>
  <c r="P372" i="5"/>
  <c r="BK372" i="5"/>
  <c r="J372" i="5"/>
  <c r="BE372" i="5" s="1"/>
  <c r="BI368" i="5"/>
  <c r="BH368" i="5"/>
  <c r="BG368" i="5"/>
  <c r="BF368" i="5"/>
  <c r="T368" i="5"/>
  <c r="R368" i="5"/>
  <c r="P368" i="5"/>
  <c r="BK368" i="5"/>
  <c r="J368" i="5"/>
  <c r="BE368" i="5"/>
  <c r="BI366" i="5"/>
  <c r="BH366" i="5"/>
  <c r="BG366" i="5"/>
  <c r="BF366" i="5"/>
  <c r="T366" i="5"/>
  <c r="R366" i="5"/>
  <c r="P366" i="5"/>
  <c r="BK366" i="5"/>
  <c r="BK351" i="5" s="1"/>
  <c r="J351" i="5" s="1"/>
  <c r="J67" i="5" s="1"/>
  <c r="J366" i="5"/>
  <c r="BE366" i="5" s="1"/>
  <c r="BI364" i="5"/>
  <c r="BH364" i="5"/>
  <c r="BG364" i="5"/>
  <c r="BF364" i="5"/>
  <c r="T364" i="5"/>
  <c r="R364" i="5"/>
  <c r="P364" i="5"/>
  <c r="BK364" i="5"/>
  <c r="J364" i="5"/>
  <c r="BE364" i="5"/>
  <c r="BI362" i="5"/>
  <c r="BH362" i="5"/>
  <c r="BG362" i="5"/>
  <c r="BF362" i="5"/>
  <c r="T362" i="5"/>
  <c r="R362" i="5"/>
  <c r="P362" i="5"/>
  <c r="BK362" i="5"/>
  <c r="J362" i="5"/>
  <c r="BE362" i="5" s="1"/>
  <c r="BI360" i="5"/>
  <c r="BH360" i="5"/>
  <c r="BG360" i="5"/>
  <c r="BF360" i="5"/>
  <c r="T360" i="5"/>
  <c r="R360" i="5"/>
  <c r="P360" i="5"/>
  <c r="BK360" i="5"/>
  <c r="J360" i="5"/>
  <c r="BE360" i="5"/>
  <c r="BI358" i="5"/>
  <c r="BH358" i="5"/>
  <c r="BG358" i="5"/>
  <c r="BF358" i="5"/>
  <c r="T358" i="5"/>
  <c r="R358" i="5"/>
  <c r="P358" i="5"/>
  <c r="BK358" i="5"/>
  <c r="J358" i="5"/>
  <c r="BE358" i="5" s="1"/>
  <c r="BI356" i="5"/>
  <c r="BH356" i="5"/>
  <c r="BG356" i="5"/>
  <c r="BF356" i="5"/>
  <c r="T356" i="5"/>
  <c r="R356" i="5"/>
  <c r="R351" i="5" s="1"/>
  <c r="P356" i="5"/>
  <c r="BK356" i="5"/>
  <c r="J356" i="5"/>
  <c r="BE356" i="5"/>
  <c r="BI352" i="5"/>
  <c r="BH352" i="5"/>
  <c r="BG352" i="5"/>
  <c r="BF352" i="5"/>
  <c r="T352" i="5"/>
  <c r="R352" i="5"/>
  <c r="P352" i="5"/>
  <c r="P351" i="5" s="1"/>
  <c r="BK352" i="5"/>
  <c r="J352" i="5"/>
  <c r="BE352" i="5" s="1"/>
  <c r="BI349" i="5"/>
  <c r="BH349" i="5"/>
  <c r="BG349" i="5"/>
  <c r="BF349" i="5"/>
  <c r="T349" i="5"/>
  <c r="R349" i="5"/>
  <c r="P349" i="5"/>
  <c r="BK349" i="5"/>
  <c r="J349" i="5"/>
  <c r="BE349" i="5" s="1"/>
  <c r="BI347" i="5"/>
  <c r="BH347" i="5"/>
  <c r="BG347" i="5"/>
  <c r="BF347" i="5"/>
  <c r="T347" i="5"/>
  <c r="R347" i="5"/>
  <c r="P347" i="5"/>
  <c r="BK347" i="5"/>
  <c r="J347" i="5"/>
  <c r="BE347" i="5"/>
  <c r="BI345" i="5"/>
  <c r="BH345" i="5"/>
  <c r="BG345" i="5"/>
  <c r="BF345" i="5"/>
  <c r="T345" i="5"/>
  <c r="R345" i="5"/>
  <c r="P345" i="5"/>
  <c r="BK345" i="5"/>
  <c r="J345" i="5"/>
  <c r="BE345" i="5" s="1"/>
  <c r="BI341" i="5"/>
  <c r="BH341" i="5"/>
  <c r="BG341" i="5"/>
  <c r="BF341" i="5"/>
  <c r="T341" i="5"/>
  <c r="R341" i="5"/>
  <c r="P341" i="5"/>
  <c r="P303" i="5" s="1"/>
  <c r="BK341" i="5"/>
  <c r="J341" i="5"/>
  <c r="BE341" i="5"/>
  <c r="BI339" i="5"/>
  <c r="BH339" i="5"/>
  <c r="BG339" i="5"/>
  <c r="BF339" i="5"/>
  <c r="T339" i="5"/>
  <c r="T303" i="5" s="1"/>
  <c r="R339" i="5"/>
  <c r="P339" i="5"/>
  <c r="BK339" i="5"/>
  <c r="J339" i="5"/>
  <c r="BE339" i="5" s="1"/>
  <c r="BI337" i="5"/>
  <c r="BH337" i="5"/>
  <c r="BG337" i="5"/>
  <c r="BF337" i="5"/>
  <c r="T337" i="5"/>
  <c r="R337" i="5"/>
  <c r="P337" i="5"/>
  <c r="BK337" i="5"/>
  <c r="J337" i="5"/>
  <c r="BE337" i="5"/>
  <c r="BI335" i="5"/>
  <c r="BH335" i="5"/>
  <c r="BG335" i="5"/>
  <c r="BF335" i="5"/>
  <c r="T335" i="5"/>
  <c r="R335" i="5"/>
  <c r="P335" i="5"/>
  <c r="BK335" i="5"/>
  <c r="J335" i="5"/>
  <c r="BE335" i="5" s="1"/>
  <c r="BI330" i="5"/>
  <c r="BH330" i="5"/>
  <c r="BG330" i="5"/>
  <c r="BF330" i="5"/>
  <c r="T330" i="5"/>
  <c r="R330" i="5"/>
  <c r="P330" i="5"/>
  <c r="BK330" i="5"/>
  <c r="J330" i="5"/>
  <c r="BE330" i="5"/>
  <c r="BI325" i="5"/>
  <c r="BH325" i="5"/>
  <c r="BG325" i="5"/>
  <c r="BF325" i="5"/>
  <c r="T325" i="5"/>
  <c r="R325" i="5"/>
  <c r="P325" i="5"/>
  <c r="BK325" i="5"/>
  <c r="J325" i="5"/>
  <c r="BE325" i="5"/>
  <c r="BI323" i="5"/>
  <c r="BH323" i="5"/>
  <c r="BG323" i="5"/>
  <c r="BF323" i="5"/>
  <c r="T323" i="5"/>
  <c r="R323" i="5"/>
  <c r="P323" i="5"/>
  <c r="BK323" i="5"/>
  <c r="J323" i="5"/>
  <c r="BE323" i="5"/>
  <c r="BI321" i="5"/>
  <c r="BH321" i="5"/>
  <c r="BG321" i="5"/>
  <c r="BF321" i="5"/>
  <c r="T321" i="5"/>
  <c r="R321" i="5"/>
  <c r="P321" i="5"/>
  <c r="BK321" i="5"/>
  <c r="J321" i="5"/>
  <c r="BE321" i="5"/>
  <c r="BI319" i="5"/>
  <c r="BH319" i="5"/>
  <c r="BG319" i="5"/>
  <c r="BF319" i="5"/>
  <c r="T319" i="5"/>
  <c r="R319" i="5"/>
  <c r="P319" i="5"/>
  <c r="BK319" i="5"/>
  <c r="J319" i="5"/>
  <c r="BE319" i="5"/>
  <c r="BI317" i="5"/>
  <c r="BH317" i="5"/>
  <c r="BG317" i="5"/>
  <c r="BF317" i="5"/>
  <c r="T317" i="5"/>
  <c r="R317" i="5"/>
  <c r="P317" i="5"/>
  <c r="BK317" i="5"/>
  <c r="J317" i="5"/>
  <c r="BE317" i="5"/>
  <c r="BI313" i="5"/>
  <c r="BH313" i="5"/>
  <c r="BG313" i="5"/>
  <c r="BF313" i="5"/>
  <c r="T313" i="5"/>
  <c r="R313" i="5"/>
  <c r="P313" i="5"/>
  <c r="BK313" i="5"/>
  <c r="J313" i="5"/>
  <c r="BE313" i="5"/>
  <c r="BI311" i="5"/>
  <c r="BH311" i="5"/>
  <c r="BG311" i="5"/>
  <c r="BF311" i="5"/>
  <c r="T311" i="5"/>
  <c r="R311" i="5"/>
  <c r="R303" i="5" s="1"/>
  <c r="P311" i="5"/>
  <c r="BK311" i="5"/>
  <c r="J311" i="5"/>
  <c r="BE311" i="5"/>
  <c r="BI306" i="5"/>
  <c r="BH306" i="5"/>
  <c r="BG306" i="5"/>
  <c r="BF306" i="5"/>
  <c r="T306" i="5"/>
  <c r="R306" i="5"/>
  <c r="P306" i="5"/>
  <c r="BK306" i="5"/>
  <c r="BK303" i="5" s="1"/>
  <c r="J303" i="5" s="1"/>
  <c r="J66" i="5" s="1"/>
  <c r="J306" i="5"/>
  <c r="BE306" i="5"/>
  <c r="BI304" i="5"/>
  <c r="BH304" i="5"/>
  <c r="BG304" i="5"/>
  <c r="BF304" i="5"/>
  <c r="T304" i="5"/>
  <c r="R304" i="5"/>
  <c r="P304" i="5"/>
  <c r="BK304" i="5"/>
  <c r="J304" i="5"/>
  <c r="BE304" i="5" s="1"/>
  <c r="BI297" i="5"/>
  <c r="BH297" i="5"/>
  <c r="BG297" i="5"/>
  <c r="BF297" i="5"/>
  <c r="T297" i="5"/>
  <c r="R297" i="5"/>
  <c r="P297" i="5"/>
  <c r="BK297" i="5"/>
  <c r="J297" i="5"/>
  <c r="BE297" i="5"/>
  <c r="BI293" i="5"/>
  <c r="BH293" i="5"/>
  <c r="BG293" i="5"/>
  <c r="BF293" i="5"/>
  <c r="T293" i="5"/>
  <c r="R293" i="5"/>
  <c r="P293" i="5"/>
  <c r="BK293" i="5"/>
  <c r="J293" i="5"/>
  <c r="BE293" i="5"/>
  <c r="BI291" i="5"/>
  <c r="BH291" i="5"/>
  <c r="BG291" i="5"/>
  <c r="BF291" i="5"/>
  <c r="T291" i="5"/>
  <c r="R291" i="5"/>
  <c r="P291" i="5"/>
  <c r="BK291" i="5"/>
  <c r="J291" i="5"/>
  <c r="BE291" i="5"/>
  <c r="BI289" i="5"/>
  <c r="BH289" i="5"/>
  <c r="BG289" i="5"/>
  <c r="BF289" i="5"/>
  <c r="T289" i="5"/>
  <c r="R289" i="5"/>
  <c r="P289" i="5"/>
  <c r="BK289" i="5"/>
  <c r="J289" i="5"/>
  <c r="BE289" i="5"/>
  <c r="BI287" i="5"/>
  <c r="BH287" i="5"/>
  <c r="BG287" i="5"/>
  <c r="BF287" i="5"/>
  <c r="T287" i="5"/>
  <c r="R287" i="5"/>
  <c r="P287" i="5"/>
  <c r="BK287" i="5"/>
  <c r="J287" i="5"/>
  <c r="BE287" i="5"/>
  <c r="BI285" i="5"/>
  <c r="BH285" i="5"/>
  <c r="BG285" i="5"/>
  <c r="BF285" i="5"/>
  <c r="T285" i="5"/>
  <c r="R285" i="5"/>
  <c r="P285" i="5"/>
  <c r="BK285" i="5"/>
  <c r="J285" i="5"/>
  <c r="BE285" i="5"/>
  <c r="BI281" i="5"/>
  <c r="BH281" i="5"/>
  <c r="BG281" i="5"/>
  <c r="BF281" i="5"/>
  <c r="T281" i="5"/>
  <c r="R281" i="5"/>
  <c r="P281" i="5"/>
  <c r="BK281" i="5"/>
  <c r="J281" i="5"/>
  <c r="BE281" i="5"/>
  <c r="BI277" i="5"/>
  <c r="BH277" i="5"/>
  <c r="BG277" i="5"/>
  <c r="BF277" i="5"/>
  <c r="T277" i="5"/>
  <c r="R277" i="5"/>
  <c r="P277" i="5"/>
  <c r="BK277" i="5"/>
  <c r="J277" i="5"/>
  <c r="BE277" i="5"/>
  <c r="BI273" i="5"/>
  <c r="BH273" i="5"/>
  <c r="BG273" i="5"/>
  <c r="BF273" i="5"/>
  <c r="T273" i="5"/>
  <c r="R273" i="5"/>
  <c r="P273" i="5"/>
  <c r="BK273" i="5"/>
  <c r="J273" i="5"/>
  <c r="BE273" i="5"/>
  <c r="BI271" i="5"/>
  <c r="BH271" i="5"/>
  <c r="BG271" i="5"/>
  <c r="BF271" i="5"/>
  <c r="T271" i="5"/>
  <c r="R271" i="5"/>
  <c r="P271" i="5"/>
  <c r="BK271" i="5"/>
  <c r="J271" i="5"/>
  <c r="BE271" i="5"/>
  <c r="BI269" i="5"/>
  <c r="BH269" i="5"/>
  <c r="BG269" i="5"/>
  <c r="BF269" i="5"/>
  <c r="T269" i="5"/>
  <c r="R269" i="5"/>
  <c r="P269" i="5"/>
  <c r="BK269" i="5"/>
  <c r="J269" i="5"/>
  <c r="BE269" i="5"/>
  <c r="BI267" i="5"/>
  <c r="BH267" i="5"/>
  <c r="BG267" i="5"/>
  <c r="BF267" i="5"/>
  <c r="T267" i="5"/>
  <c r="R267" i="5"/>
  <c r="R262" i="5" s="1"/>
  <c r="P267" i="5"/>
  <c r="BK267" i="5"/>
  <c r="J267" i="5"/>
  <c r="BE267" i="5"/>
  <c r="BI265" i="5"/>
  <c r="BH265" i="5"/>
  <c r="BG265" i="5"/>
  <c r="BF265" i="5"/>
  <c r="T265" i="5"/>
  <c r="R265" i="5"/>
  <c r="P265" i="5"/>
  <c r="BK265" i="5"/>
  <c r="BK262" i="5" s="1"/>
  <c r="J262" i="5" s="1"/>
  <c r="J65" i="5" s="1"/>
  <c r="J265" i="5"/>
  <c r="BE265" i="5"/>
  <c r="BI263" i="5"/>
  <c r="BH263" i="5"/>
  <c r="BG263" i="5"/>
  <c r="BF263" i="5"/>
  <c r="T263" i="5"/>
  <c r="T262" i="5"/>
  <c r="R263" i="5"/>
  <c r="P263" i="5"/>
  <c r="P262" i="5"/>
  <c r="BK263" i="5"/>
  <c r="J263" i="5"/>
  <c r="BE263" i="5"/>
  <c r="BI260" i="5"/>
  <c r="BH260" i="5"/>
  <c r="BG260" i="5"/>
  <c r="BF260" i="5"/>
  <c r="T260" i="5"/>
  <c r="R260" i="5"/>
  <c r="P260" i="5"/>
  <c r="BK260" i="5"/>
  <c r="J260" i="5"/>
  <c r="BE260" i="5"/>
  <c r="BI256" i="5"/>
  <c r="BH256" i="5"/>
  <c r="BG256" i="5"/>
  <c r="BF256" i="5"/>
  <c r="T256" i="5"/>
  <c r="R256" i="5"/>
  <c r="P256" i="5"/>
  <c r="BK256" i="5"/>
  <c r="J256" i="5"/>
  <c r="BE256" i="5" s="1"/>
  <c r="BI252" i="5"/>
  <c r="BH252" i="5"/>
  <c r="BG252" i="5"/>
  <c r="BF252" i="5"/>
  <c r="T252" i="5"/>
  <c r="R252" i="5"/>
  <c r="P252" i="5"/>
  <c r="BK252" i="5"/>
  <c r="J252" i="5"/>
  <c r="BE252" i="5"/>
  <c r="BI248" i="5"/>
  <c r="BH248" i="5"/>
  <c r="BG248" i="5"/>
  <c r="BF248" i="5"/>
  <c r="T248" i="5"/>
  <c r="R248" i="5"/>
  <c r="P248" i="5"/>
  <c r="BK248" i="5"/>
  <c r="J248" i="5"/>
  <c r="BE248" i="5" s="1"/>
  <c r="BI243" i="5"/>
  <c r="BH243" i="5"/>
  <c r="BG243" i="5"/>
  <c r="BF243" i="5"/>
  <c r="T243" i="5"/>
  <c r="R243" i="5"/>
  <c r="P243" i="5"/>
  <c r="BK243" i="5"/>
  <c r="J243" i="5"/>
  <c r="BE243" i="5"/>
  <c r="BI241" i="5"/>
  <c r="BH241" i="5"/>
  <c r="BG241" i="5"/>
  <c r="BF241" i="5"/>
  <c r="T241" i="5"/>
  <c r="R241" i="5"/>
  <c r="P241" i="5"/>
  <c r="BK241" i="5"/>
  <c r="J241" i="5"/>
  <c r="BE241" i="5" s="1"/>
  <c r="BI239" i="5"/>
  <c r="BH239" i="5"/>
  <c r="BG239" i="5"/>
  <c r="BF239" i="5"/>
  <c r="T239" i="5"/>
  <c r="R239" i="5"/>
  <c r="P239" i="5"/>
  <c r="BK239" i="5"/>
  <c r="J239" i="5"/>
  <c r="BE239" i="5"/>
  <c r="BI234" i="5"/>
  <c r="BH234" i="5"/>
  <c r="BG234" i="5"/>
  <c r="BF234" i="5"/>
  <c r="T234" i="5"/>
  <c r="R234" i="5"/>
  <c r="P234" i="5"/>
  <c r="BK234" i="5"/>
  <c r="J234" i="5"/>
  <c r="BE234" i="5" s="1"/>
  <c r="BI231" i="5"/>
  <c r="BH231" i="5"/>
  <c r="BG231" i="5"/>
  <c r="BF231" i="5"/>
  <c r="T231" i="5"/>
  <c r="R231" i="5"/>
  <c r="P231" i="5"/>
  <c r="BK231" i="5"/>
  <c r="J231" i="5"/>
  <c r="BE231" i="5"/>
  <c r="BI228" i="5"/>
  <c r="BH228" i="5"/>
  <c r="BG228" i="5"/>
  <c r="BF228" i="5"/>
  <c r="T228" i="5"/>
  <c r="R228" i="5"/>
  <c r="P228" i="5"/>
  <c r="BK228" i="5"/>
  <c r="J228" i="5"/>
  <c r="BE228" i="5" s="1"/>
  <c r="BI226" i="5"/>
  <c r="BH226" i="5"/>
  <c r="BG226" i="5"/>
  <c r="BF226" i="5"/>
  <c r="T226" i="5"/>
  <c r="R226" i="5"/>
  <c r="P226" i="5"/>
  <c r="BK226" i="5"/>
  <c r="J226" i="5"/>
  <c r="BE226" i="5"/>
  <c r="BI224" i="5"/>
  <c r="BH224" i="5"/>
  <c r="BG224" i="5"/>
  <c r="BF224" i="5"/>
  <c r="T224" i="5"/>
  <c r="R224" i="5"/>
  <c r="P224" i="5"/>
  <c r="BK224" i="5"/>
  <c r="J224" i="5"/>
  <c r="BE224" i="5" s="1"/>
  <c r="BI222" i="5"/>
  <c r="BH222" i="5"/>
  <c r="BG222" i="5"/>
  <c r="BF222" i="5"/>
  <c r="T222" i="5"/>
  <c r="R222" i="5"/>
  <c r="P222" i="5"/>
  <c r="BK222" i="5"/>
  <c r="J222" i="5"/>
  <c r="BE222" i="5"/>
  <c r="BI220" i="5"/>
  <c r="BH220" i="5"/>
  <c r="BG220" i="5"/>
  <c r="BF220" i="5"/>
  <c r="T220" i="5"/>
  <c r="R220" i="5"/>
  <c r="P220" i="5"/>
  <c r="BK220" i="5"/>
  <c r="J220" i="5"/>
  <c r="BE220" i="5" s="1"/>
  <c r="BI218" i="5"/>
  <c r="BH218" i="5"/>
  <c r="BG218" i="5"/>
  <c r="BF218" i="5"/>
  <c r="T218" i="5"/>
  <c r="R218" i="5"/>
  <c r="P218" i="5"/>
  <c r="P208" i="5" s="1"/>
  <c r="BK218" i="5"/>
  <c r="J218" i="5"/>
  <c r="BE218" i="5"/>
  <c r="BI215" i="5"/>
  <c r="BH215" i="5"/>
  <c r="BG215" i="5"/>
  <c r="BF215" i="5"/>
  <c r="T215" i="5"/>
  <c r="T208" i="5" s="1"/>
  <c r="R215" i="5"/>
  <c r="P215" i="5"/>
  <c r="BK215" i="5"/>
  <c r="J215" i="5"/>
  <c r="BE215" i="5" s="1"/>
  <c r="BI209" i="5"/>
  <c r="BH209" i="5"/>
  <c r="BG209" i="5"/>
  <c r="BF209" i="5"/>
  <c r="T209" i="5"/>
  <c r="R209" i="5"/>
  <c r="R208" i="5" s="1"/>
  <c r="P209" i="5"/>
  <c r="BK209" i="5"/>
  <c r="BK208" i="5" s="1"/>
  <c r="J208" i="5" s="1"/>
  <c r="J64" i="5" s="1"/>
  <c r="J209" i="5"/>
  <c r="BE209" i="5"/>
  <c r="BI206" i="5"/>
  <c r="BH206" i="5"/>
  <c r="BG206" i="5"/>
  <c r="BF206" i="5"/>
  <c r="T206" i="5"/>
  <c r="R206" i="5"/>
  <c r="P206" i="5"/>
  <c r="BK206" i="5"/>
  <c r="J206" i="5"/>
  <c r="BE206" i="5"/>
  <c r="BI202" i="5"/>
  <c r="BH202" i="5"/>
  <c r="BG202" i="5"/>
  <c r="BF202" i="5"/>
  <c r="T202" i="5"/>
  <c r="R202" i="5"/>
  <c r="P202" i="5"/>
  <c r="BK202" i="5"/>
  <c r="J202" i="5"/>
  <c r="BE202" i="5" s="1"/>
  <c r="BI200" i="5"/>
  <c r="BH200" i="5"/>
  <c r="BG200" i="5"/>
  <c r="BF200" i="5"/>
  <c r="T200" i="5"/>
  <c r="R200" i="5"/>
  <c r="P200" i="5"/>
  <c r="BK200" i="5"/>
  <c r="J200" i="5"/>
  <c r="BE200" i="5"/>
  <c r="BI198" i="5"/>
  <c r="BH198" i="5"/>
  <c r="BG198" i="5"/>
  <c r="BF198" i="5"/>
  <c r="T198" i="5"/>
  <c r="R198" i="5"/>
  <c r="P198" i="5"/>
  <c r="BK198" i="5"/>
  <c r="J198" i="5"/>
  <c r="BE198" i="5" s="1"/>
  <c r="BI196" i="5"/>
  <c r="BH196" i="5"/>
  <c r="BG196" i="5"/>
  <c r="BF196" i="5"/>
  <c r="T196" i="5"/>
  <c r="R196" i="5"/>
  <c r="P196" i="5"/>
  <c r="BK196" i="5"/>
  <c r="J196" i="5"/>
  <c r="BE196" i="5"/>
  <c r="BI193" i="5"/>
  <c r="BH193" i="5"/>
  <c r="BG193" i="5"/>
  <c r="BF193" i="5"/>
  <c r="T193" i="5"/>
  <c r="R193" i="5"/>
  <c r="P193" i="5"/>
  <c r="BK193" i="5"/>
  <c r="J193" i="5"/>
  <c r="BE193" i="5" s="1"/>
  <c r="BI190" i="5"/>
  <c r="BH190" i="5"/>
  <c r="BG190" i="5"/>
  <c r="BF190" i="5"/>
  <c r="T190" i="5"/>
  <c r="R190" i="5"/>
  <c r="P190" i="5"/>
  <c r="BK190" i="5"/>
  <c r="J190" i="5"/>
  <c r="BE190" i="5"/>
  <c r="BI187" i="5"/>
  <c r="BH187" i="5"/>
  <c r="BG187" i="5"/>
  <c r="BF187" i="5"/>
  <c r="T187" i="5"/>
  <c r="R187" i="5"/>
  <c r="P187" i="5"/>
  <c r="BK187" i="5"/>
  <c r="J187" i="5"/>
  <c r="BE187" i="5" s="1"/>
  <c r="BI185" i="5"/>
  <c r="BH185" i="5"/>
  <c r="BG185" i="5"/>
  <c r="BF185" i="5"/>
  <c r="T185" i="5"/>
  <c r="R185" i="5"/>
  <c r="P185" i="5"/>
  <c r="BK185" i="5"/>
  <c r="J185" i="5"/>
  <c r="BE185" i="5"/>
  <c r="BI183" i="5"/>
  <c r="BH183" i="5"/>
  <c r="BG183" i="5"/>
  <c r="BF183" i="5"/>
  <c r="T183" i="5"/>
  <c r="R183" i="5"/>
  <c r="P183" i="5"/>
  <c r="BK183" i="5"/>
  <c r="J183" i="5"/>
  <c r="BE183" i="5" s="1"/>
  <c r="BI181" i="5"/>
  <c r="BH181" i="5"/>
  <c r="BG181" i="5"/>
  <c r="BF181" i="5"/>
  <c r="T181" i="5"/>
  <c r="R181" i="5"/>
  <c r="P181" i="5"/>
  <c r="BK181" i="5"/>
  <c r="J181" i="5"/>
  <c r="BE181" i="5"/>
  <c r="BI179" i="5"/>
  <c r="BH179" i="5"/>
  <c r="BG179" i="5"/>
  <c r="BF179" i="5"/>
  <c r="T179" i="5"/>
  <c r="R179" i="5"/>
  <c r="P179" i="5"/>
  <c r="BK179" i="5"/>
  <c r="J179" i="5"/>
  <c r="BE179" i="5" s="1"/>
  <c r="BI177" i="5"/>
  <c r="BH177" i="5"/>
  <c r="BG177" i="5"/>
  <c r="BF177" i="5"/>
  <c r="T177" i="5"/>
  <c r="R177" i="5"/>
  <c r="P177" i="5"/>
  <c r="P170" i="5" s="1"/>
  <c r="BK177" i="5"/>
  <c r="J177" i="5"/>
  <c r="BE177" i="5"/>
  <c r="BI173" i="5"/>
  <c r="BH173" i="5"/>
  <c r="BG173" i="5"/>
  <c r="BF173" i="5"/>
  <c r="T173" i="5"/>
  <c r="T170" i="5" s="1"/>
  <c r="R173" i="5"/>
  <c r="P173" i="5"/>
  <c r="BK173" i="5"/>
  <c r="J173" i="5"/>
  <c r="BE173" i="5" s="1"/>
  <c r="BI171" i="5"/>
  <c r="BH171" i="5"/>
  <c r="BG171" i="5"/>
  <c r="BF171" i="5"/>
  <c r="T171" i="5"/>
  <c r="R171" i="5"/>
  <c r="R170" i="5" s="1"/>
  <c r="P171" i="5"/>
  <c r="BK171" i="5"/>
  <c r="BK170" i="5" s="1"/>
  <c r="J170" i="5" s="1"/>
  <c r="J63" i="5" s="1"/>
  <c r="J171" i="5"/>
  <c r="BE171" i="5"/>
  <c r="BI168" i="5"/>
  <c r="BH168" i="5"/>
  <c r="BG168" i="5"/>
  <c r="BF168" i="5"/>
  <c r="T168" i="5"/>
  <c r="R168" i="5"/>
  <c r="P168" i="5"/>
  <c r="BK168" i="5"/>
  <c r="J168" i="5"/>
  <c r="BE168" i="5"/>
  <c r="BI161" i="5"/>
  <c r="BH161" i="5"/>
  <c r="BG161" i="5"/>
  <c r="BF161" i="5"/>
  <c r="T161" i="5"/>
  <c r="R161" i="5"/>
  <c r="P161" i="5"/>
  <c r="BK161" i="5"/>
  <c r="J161" i="5"/>
  <c r="BE161" i="5" s="1"/>
  <c r="BI159" i="5"/>
  <c r="BH159" i="5"/>
  <c r="BG159" i="5"/>
  <c r="BF159" i="5"/>
  <c r="T159" i="5"/>
  <c r="R159" i="5"/>
  <c r="P159" i="5"/>
  <c r="BK159" i="5"/>
  <c r="J159" i="5"/>
  <c r="BE159" i="5"/>
  <c r="BI157" i="5"/>
  <c r="BH157" i="5"/>
  <c r="BG157" i="5"/>
  <c r="BF157" i="5"/>
  <c r="T157" i="5"/>
  <c r="R157" i="5"/>
  <c r="P157" i="5"/>
  <c r="BK157" i="5"/>
  <c r="J157" i="5"/>
  <c r="BE157" i="5" s="1"/>
  <c r="BI155" i="5"/>
  <c r="BH155" i="5"/>
  <c r="BG155" i="5"/>
  <c r="BF155" i="5"/>
  <c r="T155" i="5"/>
  <c r="R155" i="5"/>
  <c r="P155" i="5"/>
  <c r="BK155" i="5"/>
  <c r="J155" i="5"/>
  <c r="BE155" i="5"/>
  <c r="BI153" i="5"/>
  <c r="BH153" i="5"/>
  <c r="BG153" i="5"/>
  <c r="BF153" i="5"/>
  <c r="T153" i="5"/>
  <c r="R153" i="5"/>
  <c r="P153" i="5"/>
  <c r="BK153" i="5"/>
  <c r="J153" i="5"/>
  <c r="BE153" i="5" s="1"/>
  <c r="BI150" i="5"/>
  <c r="BH150" i="5"/>
  <c r="BG150" i="5"/>
  <c r="BF150" i="5"/>
  <c r="T150" i="5"/>
  <c r="R150" i="5"/>
  <c r="P150" i="5"/>
  <c r="BK150" i="5"/>
  <c r="J150" i="5"/>
  <c r="BE150" i="5"/>
  <c r="BI147" i="5"/>
  <c r="BH147" i="5"/>
  <c r="BG147" i="5"/>
  <c r="BF147" i="5"/>
  <c r="T147" i="5"/>
  <c r="R147" i="5"/>
  <c r="P147" i="5"/>
  <c r="BK147" i="5"/>
  <c r="J147" i="5"/>
  <c r="BE147" i="5" s="1"/>
  <c r="BI145" i="5"/>
  <c r="BH145" i="5"/>
  <c r="BG145" i="5"/>
  <c r="BF145" i="5"/>
  <c r="T145" i="5"/>
  <c r="R145" i="5"/>
  <c r="P145" i="5"/>
  <c r="BK145" i="5"/>
  <c r="J145" i="5"/>
  <c r="BE145" i="5"/>
  <c r="BI142" i="5"/>
  <c r="BH142" i="5"/>
  <c r="BG142" i="5"/>
  <c r="BF142" i="5"/>
  <c r="T142" i="5"/>
  <c r="R142" i="5"/>
  <c r="P142" i="5"/>
  <c r="BK142" i="5"/>
  <c r="J142" i="5"/>
  <c r="BE142" i="5" s="1"/>
  <c r="BI140" i="5"/>
  <c r="BH140" i="5"/>
  <c r="BG140" i="5"/>
  <c r="BF140" i="5"/>
  <c r="T140" i="5"/>
  <c r="R140" i="5"/>
  <c r="P140" i="5"/>
  <c r="BK140" i="5"/>
  <c r="J140" i="5"/>
  <c r="BE140" i="5"/>
  <c r="BI138" i="5"/>
  <c r="BH138" i="5"/>
  <c r="BG138" i="5"/>
  <c r="BF138" i="5"/>
  <c r="T138" i="5"/>
  <c r="R138" i="5"/>
  <c r="P138" i="5"/>
  <c r="BK138" i="5"/>
  <c r="J138" i="5"/>
  <c r="BE138" i="5" s="1"/>
  <c r="BI134" i="5"/>
  <c r="BH134" i="5"/>
  <c r="BG134" i="5"/>
  <c r="BF134" i="5"/>
  <c r="T134" i="5"/>
  <c r="R134" i="5"/>
  <c r="P134" i="5"/>
  <c r="BK134" i="5"/>
  <c r="J134" i="5"/>
  <c r="BE134" i="5"/>
  <c r="BI131" i="5"/>
  <c r="BH131" i="5"/>
  <c r="BG131" i="5"/>
  <c r="BF131" i="5"/>
  <c r="T131" i="5"/>
  <c r="R131" i="5"/>
  <c r="P131" i="5"/>
  <c r="BK131" i="5"/>
  <c r="J131" i="5"/>
  <c r="BE131" i="5" s="1"/>
  <c r="BI129" i="5"/>
  <c r="BH129" i="5"/>
  <c r="BG129" i="5"/>
  <c r="BF129" i="5"/>
  <c r="T129" i="5"/>
  <c r="R129" i="5"/>
  <c r="P129" i="5"/>
  <c r="BK129" i="5"/>
  <c r="J129" i="5"/>
  <c r="BE129" i="5"/>
  <c r="BI127" i="5"/>
  <c r="BH127" i="5"/>
  <c r="BG127" i="5"/>
  <c r="BF127" i="5"/>
  <c r="T127" i="5"/>
  <c r="R127" i="5"/>
  <c r="P127" i="5"/>
  <c r="BK127" i="5"/>
  <c r="J127" i="5"/>
  <c r="BE127" i="5" s="1"/>
  <c r="BI125" i="5"/>
  <c r="BH125" i="5"/>
  <c r="BG125" i="5"/>
  <c r="BF125" i="5"/>
  <c r="T125" i="5"/>
  <c r="R125" i="5"/>
  <c r="P125" i="5"/>
  <c r="BK125" i="5"/>
  <c r="J125" i="5"/>
  <c r="BE125" i="5"/>
  <c r="BI123" i="5"/>
  <c r="BH123" i="5"/>
  <c r="BG123" i="5"/>
  <c r="BF123" i="5"/>
  <c r="T123" i="5"/>
  <c r="R123" i="5"/>
  <c r="P123" i="5"/>
  <c r="BK123" i="5"/>
  <c r="J123" i="5"/>
  <c r="BE123" i="5" s="1"/>
  <c r="BI121" i="5"/>
  <c r="BH121" i="5"/>
  <c r="BG121" i="5"/>
  <c r="BF121" i="5"/>
  <c r="T121" i="5"/>
  <c r="R121" i="5"/>
  <c r="P121" i="5"/>
  <c r="BK121" i="5"/>
  <c r="J121" i="5"/>
  <c r="BE121" i="5"/>
  <c r="BI119" i="5"/>
  <c r="BH119" i="5"/>
  <c r="BG119" i="5"/>
  <c r="BF119" i="5"/>
  <c r="T119" i="5"/>
  <c r="T114" i="5" s="1"/>
  <c r="R119" i="5"/>
  <c r="P119" i="5"/>
  <c r="BK119" i="5"/>
  <c r="J119" i="5"/>
  <c r="BE119" i="5" s="1"/>
  <c r="BI117" i="5"/>
  <c r="BH117" i="5"/>
  <c r="BG117" i="5"/>
  <c r="F34" i="5" s="1"/>
  <c r="BB56" i="1" s="1"/>
  <c r="BF117" i="5"/>
  <c r="T117" i="5"/>
  <c r="R117" i="5"/>
  <c r="P117" i="5"/>
  <c r="P114" i="5" s="1"/>
  <c r="P113" i="5" s="1"/>
  <c r="BK117" i="5"/>
  <c r="J117" i="5"/>
  <c r="BE117" i="5"/>
  <c r="BI115" i="5"/>
  <c r="F36" i="5" s="1"/>
  <c r="BD56" i="1" s="1"/>
  <c r="BD55" i="1" s="1"/>
  <c r="BH115" i="5"/>
  <c r="F35" i="5"/>
  <c r="BC56" i="1" s="1"/>
  <c r="BC55" i="1" s="1"/>
  <c r="AY55" i="1" s="1"/>
  <c r="BG115" i="5"/>
  <c r="BF115" i="5"/>
  <c r="J33" i="5" s="1"/>
  <c r="AW56" i="1" s="1"/>
  <c r="F33" i="5"/>
  <c r="BA56" i="1" s="1"/>
  <c r="T115" i="5"/>
  <c r="R115" i="5"/>
  <c r="R114" i="5"/>
  <c r="P115" i="5"/>
  <c r="BK115" i="5"/>
  <c r="BK114" i="5"/>
  <c r="J114" i="5" s="1"/>
  <c r="J62" i="5" s="1"/>
  <c r="J115" i="5"/>
  <c r="BE115" i="5" s="1"/>
  <c r="J108" i="5"/>
  <c r="F108" i="5"/>
  <c r="F106" i="5"/>
  <c r="E104" i="5"/>
  <c r="J55" i="5"/>
  <c r="F55" i="5"/>
  <c r="F53" i="5"/>
  <c r="E51" i="5"/>
  <c r="J20" i="5"/>
  <c r="E20" i="5"/>
  <c r="F56" i="5" s="1"/>
  <c r="F109" i="5"/>
  <c r="J19" i="5"/>
  <c r="J14" i="5"/>
  <c r="J53" i="5" s="1"/>
  <c r="J106" i="5"/>
  <c r="E7" i="5"/>
  <c r="E100" i="5"/>
  <c r="E47" i="5"/>
  <c r="AY54" i="1"/>
  <c r="AX54" i="1"/>
  <c r="BI192" i="4"/>
  <c r="BH192" i="4"/>
  <c r="BG192" i="4"/>
  <c r="BF192" i="4"/>
  <c r="T192" i="4"/>
  <c r="T191" i="4"/>
  <c r="R192" i="4"/>
  <c r="R191" i="4" s="1"/>
  <c r="P192" i="4"/>
  <c r="P191" i="4"/>
  <c r="BK192" i="4"/>
  <c r="BK191" i="4" s="1"/>
  <c r="J191" i="4" s="1"/>
  <c r="J64" i="4" s="1"/>
  <c r="J192" i="4"/>
  <c r="BE192" i="4" s="1"/>
  <c r="BI189" i="4"/>
  <c r="BH189" i="4"/>
  <c r="BG189" i="4"/>
  <c r="BF189" i="4"/>
  <c r="T189" i="4"/>
  <c r="R189" i="4"/>
  <c r="R185" i="4" s="1"/>
  <c r="P189" i="4"/>
  <c r="BK189" i="4"/>
  <c r="J189" i="4"/>
  <c r="BE189" i="4"/>
  <c r="BI187" i="4"/>
  <c r="BH187" i="4"/>
  <c r="BG187" i="4"/>
  <c r="BF187" i="4"/>
  <c r="T187" i="4"/>
  <c r="R187" i="4"/>
  <c r="P187" i="4"/>
  <c r="BK187" i="4"/>
  <c r="BK185" i="4" s="1"/>
  <c r="J185" i="4" s="1"/>
  <c r="J63" i="4" s="1"/>
  <c r="J187" i="4"/>
  <c r="BE187" i="4"/>
  <c r="BI186" i="4"/>
  <c r="BH186" i="4"/>
  <c r="BG186" i="4"/>
  <c r="BF186" i="4"/>
  <c r="T186" i="4"/>
  <c r="T185" i="4"/>
  <c r="R186" i="4"/>
  <c r="P186" i="4"/>
  <c r="P185" i="4"/>
  <c r="BK186" i="4"/>
  <c r="J186" i="4"/>
  <c r="BE186" i="4" s="1"/>
  <c r="BI183" i="4"/>
  <c r="BH183" i="4"/>
  <c r="BG183" i="4"/>
  <c r="BF183" i="4"/>
  <c r="T183" i="4"/>
  <c r="R183" i="4"/>
  <c r="P183" i="4"/>
  <c r="BK183" i="4"/>
  <c r="J183" i="4"/>
  <c r="BE183" i="4"/>
  <c r="BI181" i="4"/>
  <c r="BH181" i="4"/>
  <c r="BG181" i="4"/>
  <c r="BF181" i="4"/>
  <c r="T181" i="4"/>
  <c r="R181" i="4"/>
  <c r="P181" i="4"/>
  <c r="BK181" i="4"/>
  <c r="J181" i="4"/>
  <c r="BE181" i="4"/>
  <c r="BI179" i="4"/>
  <c r="BH179" i="4"/>
  <c r="BG179" i="4"/>
  <c r="BF179" i="4"/>
  <c r="T179" i="4"/>
  <c r="T178" i="4"/>
  <c r="R179" i="4"/>
  <c r="R178" i="4" s="1"/>
  <c r="P179" i="4"/>
  <c r="P178" i="4"/>
  <c r="BK179" i="4"/>
  <c r="BK178" i="4" s="1"/>
  <c r="J178" i="4" s="1"/>
  <c r="J62" i="4" s="1"/>
  <c r="J179" i="4"/>
  <c r="BE179" i="4" s="1"/>
  <c r="BI176" i="4"/>
  <c r="BH176" i="4"/>
  <c r="BG176" i="4"/>
  <c r="BF176" i="4"/>
  <c r="T176" i="4"/>
  <c r="R176" i="4"/>
  <c r="P176" i="4"/>
  <c r="BK176" i="4"/>
  <c r="J176" i="4"/>
  <c r="BE176" i="4"/>
  <c r="BI174" i="4"/>
  <c r="BH174" i="4"/>
  <c r="BG174" i="4"/>
  <c r="BF174" i="4"/>
  <c r="T174" i="4"/>
  <c r="R174" i="4"/>
  <c r="P174" i="4"/>
  <c r="BK174" i="4"/>
  <c r="J174" i="4"/>
  <c r="BE174" i="4"/>
  <c r="BI172" i="4"/>
  <c r="BH172" i="4"/>
  <c r="BG172" i="4"/>
  <c r="BF172" i="4"/>
  <c r="T172" i="4"/>
  <c r="R172" i="4"/>
  <c r="P172" i="4"/>
  <c r="BK172" i="4"/>
  <c r="J172" i="4"/>
  <c r="BE172" i="4"/>
  <c r="BI170" i="4"/>
  <c r="BH170" i="4"/>
  <c r="BG170" i="4"/>
  <c r="BF170" i="4"/>
  <c r="T170" i="4"/>
  <c r="R170" i="4"/>
  <c r="P170" i="4"/>
  <c r="BK170" i="4"/>
  <c r="J170" i="4"/>
  <c r="BE170" i="4"/>
  <c r="BI168" i="4"/>
  <c r="BH168" i="4"/>
  <c r="BG168" i="4"/>
  <c r="BF168" i="4"/>
  <c r="T168" i="4"/>
  <c r="R168" i="4"/>
  <c r="P168" i="4"/>
  <c r="BK168" i="4"/>
  <c r="J168" i="4"/>
  <c r="BE168" i="4"/>
  <c r="BI166" i="4"/>
  <c r="BH166" i="4"/>
  <c r="BG166" i="4"/>
  <c r="BF166" i="4"/>
  <c r="T166" i="4"/>
  <c r="R166" i="4"/>
  <c r="P166" i="4"/>
  <c r="BK166" i="4"/>
  <c r="J166" i="4"/>
  <c r="BE166" i="4"/>
  <c r="BI164" i="4"/>
  <c r="BH164" i="4"/>
  <c r="BG164" i="4"/>
  <c r="BF164" i="4"/>
  <c r="T164" i="4"/>
  <c r="R164" i="4"/>
  <c r="R159" i="4" s="1"/>
  <c r="P164" i="4"/>
  <c r="BK164" i="4"/>
  <c r="J164" i="4"/>
  <c r="BE164" i="4"/>
  <c r="BI162" i="4"/>
  <c r="BH162" i="4"/>
  <c r="BG162" i="4"/>
  <c r="BF162" i="4"/>
  <c r="T162" i="4"/>
  <c r="R162" i="4"/>
  <c r="P162" i="4"/>
  <c r="BK162" i="4"/>
  <c r="BK159" i="4" s="1"/>
  <c r="J159" i="4" s="1"/>
  <c r="J61" i="4" s="1"/>
  <c r="J162" i="4"/>
  <c r="BE162" i="4"/>
  <c r="BI160" i="4"/>
  <c r="BH160" i="4"/>
  <c r="BG160" i="4"/>
  <c r="BF160" i="4"/>
  <c r="T160" i="4"/>
  <c r="T159" i="4"/>
  <c r="R160" i="4"/>
  <c r="P160" i="4"/>
  <c r="P159" i="4"/>
  <c r="BK160" i="4"/>
  <c r="J160" i="4"/>
  <c r="BE160" i="4" s="1"/>
  <c r="BI157" i="4"/>
  <c r="BH157" i="4"/>
  <c r="BG157" i="4"/>
  <c r="BF157" i="4"/>
  <c r="T157" i="4"/>
  <c r="R157" i="4"/>
  <c r="P157" i="4"/>
  <c r="BK157" i="4"/>
  <c r="J157" i="4"/>
  <c r="BE157" i="4"/>
  <c r="BI155" i="4"/>
  <c r="BH155" i="4"/>
  <c r="BG155" i="4"/>
  <c r="BF155" i="4"/>
  <c r="T155" i="4"/>
  <c r="R155" i="4"/>
  <c r="P155" i="4"/>
  <c r="BK155" i="4"/>
  <c r="J155" i="4"/>
  <c r="BE155" i="4"/>
  <c r="BI153" i="4"/>
  <c r="BH153" i="4"/>
  <c r="BG153" i="4"/>
  <c r="BF153" i="4"/>
  <c r="T153" i="4"/>
  <c r="R153" i="4"/>
  <c r="P153" i="4"/>
  <c r="BK153" i="4"/>
  <c r="J153" i="4"/>
  <c r="BE153" i="4"/>
  <c r="BI151" i="4"/>
  <c r="BH151" i="4"/>
  <c r="BG151" i="4"/>
  <c r="BF151" i="4"/>
  <c r="T151" i="4"/>
  <c r="R151" i="4"/>
  <c r="P151" i="4"/>
  <c r="BK151" i="4"/>
  <c r="J151" i="4"/>
  <c r="BE151" i="4"/>
  <c r="BI149" i="4"/>
  <c r="BH149" i="4"/>
  <c r="BG149" i="4"/>
  <c r="BF149" i="4"/>
  <c r="T149" i="4"/>
  <c r="R149" i="4"/>
  <c r="P149" i="4"/>
  <c r="BK149" i="4"/>
  <c r="J149" i="4"/>
  <c r="BE149" i="4"/>
  <c r="BI147" i="4"/>
  <c r="BH147" i="4"/>
  <c r="BG147" i="4"/>
  <c r="BF147" i="4"/>
  <c r="T147" i="4"/>
  <c r="R147" i="4"/>
  <c r="P147" i="4"/>
  <c r="BK147" i="4"/>
  <c r="J147" i="4"/>
  <c r="BE147" i="4"/>
  <c r="BI145" i="4"/>
  <c r="BH145" i="4"/>
  <c r="BG145" i="4"/>
  <c r="BF145" i="4"/>
  <c r="T145" i="4"/>
  <c r="R145" i="4"/>
  <c r="R140" i="4" s="1"/>
  <c r="P145" i="4"/>
  <c r="BK145" i="4"/>
  <c r="J145" i="4"/>
  <c r="BE145" i="4"/>
  <c r="BI143" i="4"/>
  <c r="BH143" i="4"/>
  <c r="BG143" i="4"/>
  <c r="BF143" i="4"/>
  <c r="T143" i="4"/>
  <c r="R143" i="4"/>
  <c r="P143" i="4"/>
  <c r="BK143" i="4"/>
  <c r="BK140" i="4" s="1"/>
  <c r="J140" i="4" s="1"/>
  <c r="J60" i="4" s="1"/>
  <c r="J143" i="4"/>
  <c r="BE143" i="4"/>
  <c r="BI141" i="4"/>
  <c r="BH141" i="4"/>
  <c r="BG141" i="4"/>
  <c r="BF141" i="4"/>
  <c r="T141" i="4"/>
  <c r="T140" i="4"/>
  <c r="R141" i="4"/>
  <c r="P141" i="4"/>
  <c r="P140" i="4"/>
  <c r="BK141" i="4"/>
  <c r="J141" i="4"/>
  <c r="BE141" i="4" s="1"/>
  <c r="BI138" i="4"/>
  <c r="BH138" i="4"/>
  <c r="BG138" i="4"/>
  <c r="BF138" i="4"/>
  <c r="T138" i="4"/>
  <c r="T137" i="4"/>
  <c r="R138" i="4"/>
  <c r="R137" i="4" s="1"/>
  <c r="P138" i="4"/>
  <c r="P137" i="4"/>
  <c r="BK138" i="4"/>
  <c r="BK137" i="4" s="1"/>
  <c r="J137" i="4" s="1"/>
  <c r="J59" i="4" s="1"/>
  <c r="J138" i="4"/>
  <c r="BE138" i="4" s="1"/>
  <c r="BI135" i="4"/>
  <c r="BH135" i="4"/>
  <c r="BG135" i="4"/>
  <c r="BF135" i="4"/>
  <c r="T135" i="4"/>
  <c r="R135" i="4"/>
  <c r="P135" i="4"/>
  <c r="BK135" i="4"/>
  <c r="J135" i="4"/>
  <c r="BE135" i="4"/>
  <c r="BI133" i="4"/>
  <c r="BH133" i="4"/>
  <c r="BG133" i="4"/>
  <c r="BF133" i="4"/>
  <c r="T133" i="4"/>
  <c r="R133" i="4"/>
  <c r="P133" i="4"/>
  <c r="BK133" i="4"/>
  <c r="J133" i="4"/>
  <c r="BE133" i="4"/>
  <c r="BI131" i="4"/>
  <c r="BH131" i="4"/>
  <c r="BG131" i="4"/>
  <c r="BF131" i="4"/>
  <c r="T131" i="4"/>
  <c r="R131" i="4"/>
  <c r="P131" i="4"/>
  <c r="BK131" i="4"/>
  <c r="J131" i="4"/>
  <c r="BE131" i="4"/>
  <c r="BI129" i="4"/>
  <c r="BH129" i="4"/>
  <c r="BG129" i="4"/>
  <c r="BF129" i="4"/>
  <c r="T129" i="4"/>
  <c r="R129" i="4"/>
  <c r="P129" i="4"/>
  <c r="BK129" i="4"/>
  <c r="J129" i="4"/>
  <c r="BE129" i="4"/>
  <c r="BI127" i="4"/>
  <c r="BH127" i="4"/>
  <c r="BG127" i="4"/>
  <c r="BF127" i="4"/>
  <c r="T127" i="4"/>
  <c r="R127" i="4"/>
  <c r="P127" i="4"/>
  <c r="BK127" i="4"/>
  <c r="J127" i="4"/>
  <c r="BE127" i="4"/>
  <c r="BI119" i="4"/>
  <c r="BH119" i="4"/>
  <c r="BG119" i="4"/>
  <c r="BF119" i="4"/>
  <c r="T119" i="4"/>
  <c r="R119" i="4"/>
  <c r="P119" i="4"/>
  <c r="BK119" i="4"/>
  <c r="J119" i="4"/>
  <c r="BE119" i="4"/>
  <c r="BI117" i="4"/>
  <c r="BH117" i="4"/>
  <c r="BG117" i="4"/>
  <c r="BF117" i="4"/>
  <c r="T117" i="4"/>
  <c r="R117" i="4"/>
  <c r="P117" i="4"/>
  <c r="BK117" i="4"/>
  <c r="J117" i="4"/>
  <c r="BE117" i="4"/>
  <c r="BI115" i="4"/>
  <c r="BH115" i="4"/>
  <c r="BG115" i="4"/>
  <c r="BF115" i="4"/>
  <c r="T115" i="4"/>
  <c r="R115" i="4"/>
  <c r="P115" i="4"/>
  <c r="BK115" i="4"/>
  <c r="J115" i="4"/>
  <c r="BE115" i="4"/>
  <c r="BI113" i="4"/>
  <c r="BH113" i="4"/>
  <c r="BG113" i="4"/>
  <c r="BF113" i="4"/>
  <c r="T113" i="4"/>
  <c r="R113" i="4"/>
  <c r="P113" i="4"/>
  <c r="BK113" i="4"/>
  <c r="J113" i="4"/>
  <c r="BE113" i="4"/>
  <c r="BI111" i="4"/>
  <c r="BH111" i="4"/>
  <c r="BG111" i="4"/>
  <c r="BF111" i="4"/>
  <c r="T111" i="4"/>
  <c r="R111" i="4"/>
  <c r="P111" i="4"/>
  <c r="BK111" i="4"/>
  <c r="J111" i="4"/>
  <c r="BE111" i="4"/>
  <c r="BI109" i="4"/>
  <c r="BH109" i="4"/>
  <c r="BG109" i="4"/>
  <c r="BF109" i="4"/>
  <c r="T109" i="4"/>
  <c r="R109" i="4"/>
  <c r="P109" i="4"/>
  <c r="BK109" i="4"/>
  <c r="J109" i="4"/>
  <c r="BE109" i="4"/>
  <c r="BI107" i="4"/>
  <c r="BH107" i="4"/>
  <c r="BG107" i="4"/>
  <c r="BF107" i="4"/>
  <c r="T107" i="4"/>
  <c r="R107" i="4"/>
  <c r="P107" i="4"/>
  <c r="BK107" i="4"/>
  <c r="J107" i="4"/>
  <c r="BE107" i="4"/>
  <c r="BI105" i="4"/>
  <c r="BH105" i="4"/>
  <c r="BG105" i="4"/>
  <c r="BF105" i="4"/>
  <c r="T105" i="4"/>
  <c r="R105" i="4"/>
  <c r="P105" i="4"/>
  <c r="BK105" i="4"/>
  <c r="J105" i="4"/>
  <c r="BE105" i="4"/>
  <c r="BI103" i="4"/>
  <c r="BH103" i="4"/>
  <c r="BG103" i="4"/>
  <c r="BF103" i="4"/>
  <c r="T103" i="4"/>
  <c r="R103" i="4"/>
  <c r="P103" i="4"/>
  <c r="BK103" i="4"/>
  <c r="J103" i="4"/>
  <c r="BE103" i="4"/>
  <c r="BI101" i="4"/>
  <c r="BH101" i="4"/>
  <c r="BG101" i="4"/>
  <c r="BF101" i="4"/>
  <c r="T101" i="4"/>
  <c r="R101" i="4"/>
  <c r="P101" i="4"/>
  <c r="BK101" i="4"/>
  <c r="J101" i="4"/>
  <c r="BE101" i="4"/>
  <c r="BI99" i="4"/>
  <c r="BH99" i="4"/>
  <c r="BG99" i="4"/>
  <c r="BF99" i="4"/>
  <c r="T99" i="4"/>
  <c r="R99" i="4"/>
  <c r="P99" i="4"/>
  <c r="BK99" i="4"/>
  <c r="J99" i="4"/>
  <c r="BE99" i="4"/>
  <c r="BI97" i="4"/>
  <c r="BH97" i="4"/>
  <c r="BG97" i="4"/>
  <c r="BF97" i="4"/>
  <c r="T97" i="4"/>
  <c r="R97" i="4"/>
  <c r="P97" i="4"/>
  <c r="BK97" i="4"/>
  <c r="J97" i="4"/>
  <c r="BE97" i="4"/>
  <c r="BI95" i="4"/>
  <c r="BH95" i="4"/>
  <c r="BG95" i="4"/>
  <c r="BF95" i="4"/>
  <c r="T95" i="4"/>
  <c r="R95" i="4"/>
  <c r="P95" i="4"/>
  <c r="BK95" i="4"/>
  <c r="J95" i="4"/>
  <c r="BE95" i="4"/>
  <c r="BI93" i="4"/>
  <c r="BH93" i="4"/>
  <c r="BG93" i="4"/>
  <c r="BF93" i="4"/>
  <c r="T93" i="4"/>
  <c r="R93" i="4"/>
  <c r="P93" i="4"/>
  <c r="BK93" i="4"/>
  <c r="J93" i="4"/>
  <c r="BE93" i="4"/>
  <c r="BI91" i="4"/>
  <c r="BH91" i="4"/>
  <c r="BG91" i="4"/>
  <c r="BF91" i="4"/>
  <c r="T91" i="4"/>
  <c r="R91" i="4"/>
  <c r="P91" i="4"/>
  <c r="BK91" i="4"/>
  <c r="J91" i="4"/>
  <c r="BE91" i="4"/>
  <c r="BI89" i="4"/>
  <c r="BH89" i="4"/>
  <c r="BG89" i="4"/>
  <c r="BF89" i="4"/>
  <c r="T89" i="4"/>
  <c r="R89" i="4"/>
  <c r="P89" i="4"/>
  <c r="BK89" i="4"/>
  <c r="J89" i="4"/>
  <c r="BE89" i="4"/>
  <c r="BI87" i="4"/>
  <c r="F34" i="4"/>
  <c r="BD54" i="1" s="1"/>
  <c r="BH87" i="4"/>
  <c r="F33" i="4" s="1"/>
  <c r="BC54" i="1" s="1"/>
  <c r="BG87" i="4"/>
  <c r="F32" i="4"/>
  <c r="BB54" i="1" s="1"/>
  <c r="BF87" i="4"/>
  <c r="F31" i="4" s="1"/>
  <c r="BA54" i="1" s="1"/>
  <c r="T87" i="4"/>
  <c r="T86" i="4"/>
  <c r="T85" i="4" s="1"/>
  <c r="T84" i="4" s="1"/>
  <c r="R87" i="4"/>
  <c r="R86" i="4"/>
  <c r="P87" i="4"/>
  <c r="P86" i="4"/>
  <c r="P85" i="4" s="1"/>
  <c r="P84" i="4" s="1"/>
  <c r="AU54" i="1" s="1"/>
  <c r="BK87" i="4"/>
  <c r="BK86" i="4" s="1"/>
  <c r="J87" i="4"/>
  <c r="BE87" i="4" s="1"/>
  <c r="J80" i="4"/>
  <c r="F80" i="4"/>
  <c r="F78" i="4"/>
  <c r="E76" i="4"/>
  <c r="J51" i="4"/>
  <c r="F51" i="4"/>
  <c r="F49" i="4"/>
  <c r="E47" i="4"/>
  <c r="J18" i="4"/>
  <c r="E18" i="4"/>
  <c r="F81" i="4" s="1"/>
  <c r="J17" i="4"/>
  <c r="J12" i="4"/>
  <c r="J78" i="4" s="1"/>
  <c r="E7" i="4"/>
  <c r="E45" i="4" s="1"/>
  <c r="E74" i="4"/>
  <c r="AY53" i="1"/>
  <c r="AX53" i="1"/>
  <c r="BI371" i="3"/>
  <c r="BH371" i="3"/>
  <c r="BG371" i="3"/>
  <c r="BF371" i="3"/>
  <c r="T371" i="3"/>
  <c r="T370" i="3" s="1"/>
  <c r="R371" i="3"/>
  <c r="R370" i="3"/>
  <c r="P371" i="3"/>
  <c r="P370" i="3" s="1"/>
  <c r="BK371" i="3"/>
  <c r="BK370" i="3"/>
  <c r="J370" i="3"/>
  <c r="J66" i="3" s="1"/>
  <c r="J371" i="3"/>
  <c r="BE371" i="3"/>
  <c r="BI368" i="3"/>
  <c r="BH368" i="3"/>
  <c r="BG368" i="3"/>
  <c r="BF368" i="3"/>
  <c r="T368" i="3"/>
  <c r="R368" i="3"/>
  <c r="P368" i="3"/>
  <c r="BK368" i="3"/>
  <c r="J368" i="3"/>
  <c r="BE368" i="3" s="1"/>
  <c r="BI366" i="3"/>
  <c r="BH366" i="3"/>
  <c r="BG366" i="3"/>
  <c r="BF366" i="3"/>
  <c r="T366" i="3"/>
  <c r="R366" i="3"/>
  <c r="P366" i="3"/>
  <c r="BK366" i="3"/>
  <c r="J366" i="3"/>
  <c r="BE366" i="3"/>
  <c r="BI365" i="3"/>
  <c r="BH365" i="3"/>
  <c r="BG365" i="3"/>
  <c r="BF365" i="3"/>
  <c r="T365" i="3"/>
  <c r="T364" i="3" s="1"/>
  <c r="R365" i="3"/>
  <c r="R364" i="3"/>
  <c r="P365" i="3"/>
  <c r="P364" i="3" s="1"/>
  <c r="BK365" i="3"/>
  <c r="BK364" i="3"/>
  <c r="J364" i="3"/>
  <c r="J65" i="3" s="1"/>
  <c r="J365" i="3"/>
  <c r="BE365" i="3"/>
  <c r="BI362" i="3"/>
  <c r="BH362" i="3"/>
  <c r="BG362" i="3"/>
  <c r="BF362" i="3"/>
  <c r="T362" i="3"/>
  <c r="R362" i="3"/>
  <c r="P362" i="3"/>
  <c r="BK362" i="3"/>
  <c r="J362" i="3"/>
  <c r="BE362" i="3" s="1"/>
  <c r="BI360" i="3"/>
  <c r="BH360" i="3"/>
  <c r="BG360" i="3"/>
  <c r="BF360" i="3"/>
  <c r="T360" i="3"/>
  <c r="R360" i="3"/>
  <c r="P360" i="3"/>
  <c r="P355" i="3" s="1"/>
  <c r="BK360" i="3"/>
  <c r="J360" i="3"/>
  <c r="BE360" i="3"/>
  <c r="BI358" i="3"/>
  <c r="BH358" i="3"/>
  <c r="BG358" i="3"/>
  <c r="BF358" i="3"/>
  <c r="T358" i="3"/>
  <c r="T355" i="3" s="1"/>
  <c r="R358" i="3"/>
  <c r="P358" i="3"/>
  <c r="BK358" i="3"/>
  <c r="J358" i="3"/>
  <c r="BE358" i="3" s="1"/>
  <c r="BI356" i="3"/>
  <c r="BH356" i="3"/>
  <c r="BG356" i="3"/>
  <c r="BF356" i="3"/>
  <c r="T356" i="3"/>
  <c r="R356" i="3"/>
  <c r="R355" i="3" s="1"/>
  <c r="P356" i="3"/>
  <c r="BK356" i="3"/>
  <c r="BK355" i="3" s="1"/>
  <c r="J355" i="3" s="1"/>
  <c r="J64" i="3" s="1"/>
  <c r="J356" i="3"/>
  <c r="BE356" i="3"/>
  <c r="BI353" i="3"/>
  <c r="BH353" i="3"/>
  <c r="BG353" i="3"/>
  <c r="BF353" i="3"/>
  <c r="T353" i="3"/>
  <c r="R353" i="3"/>
  <c r="P353" i="3"/>
  <c r="BK353" i="3"/>
  <c r="J353" i="3"/>
  <c r="BE353" i="3"/>
  <c r="BI351" i="3"/>
  <c r="BH351" i="3"/>
  <c r="BG351" i="3"/>
  <c r="BF351" i="3"/>
  <c r="T351" i="3"/>
  <c r="R351" i="3"/>
  <c r="P351" i="3"/>
  <c r="BK351" i="3"/>
  <c r="J351" i="3"/>
  <c r="BE351" i="3" s="1"/>
  <c r="BI346" i="3"/>
  <c r="BH346" i="3"/>
  <c r="BG346" i="3"/>
  <c r="BF346" i="3"/>
  <c r="T346" i="3"/>
  <c r="R346" i="3"/>
  <c r="P346" i="3"/>
  <c r="BK346" i="3"/>
  <c r="J346" i="3"/>
  <c r="BE346" i="3"/>
  <c r="BI344" i="3"/>
  <c r="BH344" i="3"/>
  <c r="BG344" i="3"/>
  <c r="BF344" i="3"/>
  <c r="T344" i="3"/>
  <c r="R344" i="3"/>
  <c r="P344" i="3"/>
  <c r="BK344" i="3"/>
  <c r="J344" i="3"/>
  <c r="BE344" i="3" s="1"/>
  <c r="BI342" i="3"/>
  <c r="BH342" i="3"/>
  <c r="BG342" i="3"/>
  <c r="BF342" i="3"/>
  <c r="T342" i="3"/>
  <c r="R342" i="3"/>
  <c r="P342" i="3"/>
  <c r="BK342" i="3"/>
  <c r="J342" i="3"/>
  <c r="BE342" i="3"/>
  <c r="BI340" i="3"/>
  <c r="BH340" i="3"/>
  <c r="BG340" i="3"/>
  <c r="BF340" i="3"/>
  <c r="T340" i="3"/>
  <c r="R340" i="3"/>
  <c r="P340" i="3"/>
  <c r="BK340" i="3"/>
  <c r="J340" i="3"/>
  <c r="BE340" i="3" s="1"/>
  <c r="BI338" i="3"/>
  <c r="BH338" i="3"/>
  <c r="BG338" i="3"/>
  <c r="BF338" i="3"/>
  <c r="T338" i="3"/>
  <c r="R338" i="3"/>
  <c r="P338" i="3"/>
  <c r="BK338" i="3"/>
  <c r="J338" i="3"/>
  <c r="BE338" i="3"/>
  <c r="BI336" i="3"/>
  <c r="BH336" i="3"/>
  <c r="BG336" i="3"/>
  <c r="BF336" i="3"/>
  <c r="T336" i="3"/>
  <c r="R336" i="3"/>
  <c r="P336" i="3"/>
  <c r="BK336" i="3"/>
  <c r="J336" i="3"/>
  <c r="BE336" i="3" s="1"/>
  <c r="BI334" i="3"/>
  <c r="BH334" i="3"/>
  <c r="BG334" i="3"/>
  <c r="BF334" i="3"/>
  <c r="T334" i="3"/>
  <c r="R334" i="3"/>
  <c r="P334" i="3"/>
  <c r="BK334" i="3"/>
  <c r="J334" i="3"/>
  <c r="BE334" i="3"/>
  <c r="BI332" i="3"/>
  <c r="BH332" i="3"/>
  <c r="BG332" i="3"/>
  <c r="BF332" i="3"/>
  <c r="T332" i="3"/>
  <c r="R332" i="3"/>
  <c r="P332" i="3"/>
  <c r="BK332" i="3"/>
  <c r="J332" i="3"/>
  <c r="BE332" i="3" s="1"/>
  <c r="BI330" i="3"/>
  <c r="BH330" i="3"/>
  <c r="BG330" i="3"/>
  <c r="BF330" i="3"/>
  <c r="T330" i="3"/>
  <c r="R330" i="3"/>
  <c r="P330" i="3"/>
  <c r="BK330" i="3"/>
  <c r="J330" i="3"/>
  <c r="BE330" i="3"/>
  <c r="BI328" i="3"/>
  <c r="BH328" i="3"/>
  <c r="BG328" i="3"/>
  <c r="BF328" i="3"/>
  <c r="T328" i="3"/>
  <c r="R328" i="3"/>
  <c r="P328" i="3"/>
  <c r="BK328" i="3"/>
  <c r="J328" i="3"/>
  <c r="BE328" i="3" s="1"/>
  <c r="BI326" i="3"/>
  <c r="BH326" i="3"/>
  <c r="BG326" i="3"/>
  <c r="BF326" i="3"/>
  <c r="T326" i="3"/>
  <c r="R326" i="3"/>
  <c r="P326" i="3"/>
  <c r="BK326" i="3"/>
  <c r="J326" i="3"/>
  <c r="BE326" i="3"/>
  <c r="BI324" i="3"/>
  <c r="BH324" i="3"/>
  <c r="BG324" i="3"/>
  <c r="BF324" i="3"/>
  <c r="T324" i="3"/>
  <c r="R324" i="3"/>
  <c r="P324" i="3"/>
  <c r="BK324" i="3"/>
  <c r="J324" i="3"/>
  <c r="BE324" i="3" s="1"/>
  <c r="BI322" i="3"/>
  <c r="BH322" i="3"/>
  <c r="BG322" i="3"/>
  <c r="BF322" i="3"/>
  <c r="T322" i="3"/>
  <c r="R322" i="3"/>
  <c r="P322" i="3"/>
  <c r="BK322" i="3"/>
  <c r="J322" i="3"/>
  <c r="BE322" i="3"/>
  <c r="BI320" i="3"/>
  <c r="BH320" i="3"/>
  <c r="BG320" i="3"/>
  <c r="BF320" i="3"/>
  <c r="T320" i="3"/>
  <c r="R320" i="3"/>
  <c r="P320" i="3"/>
  <c r="BK320" i="3"/>
  <c r="J320" i="3"/>
  <c r="BE320" i="3" s="1"/>
  <c r="BI318" i="3"/>
  <c r="BH318" i="3"/>
  <c r="BG318" i="3"/>
  <c r="BF318" i="3"/>
  <c r="T318" i="3"/>
  <c r="R318" i="3"/>
  <c r="P318" i="3"/>
  <c r="BK318" i="3"/>
  <c r="J318" i="3"/>
  <c r="BE318" i="3"/>
  <c r="BI316" i="3"/>
  <c r="BH316" i="3"/>
  <c r="BG316" i="3"/>
  <c r="BF316" i="3"/>
  <c r="T316" i="3"/>
  <c r="R316" i="3"/>
  <c r="P316" i="3"/>
  <c r="BK316" i="3"/>
  <c r="J316" i="3"/>
  <c r="BE316" i="3" s="1"/>
  <c r="BI314" i="3"/>
  <c r="BH314" i="3"/>
  <c r="BG314" i="3"/>
  <c r="BF314" i="3"/>
  <c r="T314" i="3"/>
  <c r="R314" i="3"/>
  <c r="P314" i="3"/>
  <c r="BK314" i="3"/>
  <c r="J314" i="3"/>
  <c r="BE314" i="3"/>
  <c r="BI308" i="3"/>
  <c r="BH308" i="3"/>
  <c r="BG308" i="3"/>
  <c r="BF308" i="3"/>
  <c r="T308" i="3"/>
  <c r="R308" i="3"/>
  <c r="P308" i="3"/>
  <c r="BK308" i="3"/>
  <c r="J308" i="3"/>
  <c r="BE308" i="3" s="1"/>
  <c r="BI300" i="3"/>
  <c r="BH300" i="3"/>
  <c r="BG300" i="3"/>
  <c r="BF300" i="3"/>
  <c r="T300" i="3"/>
  <c r="R300" i="3"/>
  <c r="P300" i="3"/>
  <c r="BK300" i="3"/>
  <c r="J300" i="3"/>
  <c r="BE300" i="3"/>
  <c r="BI298" i="3"/>
  <c r="BH298" i="3"/>
  <c r="BG298" i="3"/>
  <c r="BF298" i="3"/>
  <c r="T298" i="3"/>
  <c r="R298" i="3"/>
  <c r="P298" i="3"/>
  <c r="BK298" i="3"/>
  <c r="J298" i="3"/>
  <c r="BE298" i="3" s="1"/>
  <c r="BI296" i="3"/>
  <c r="BH296" i="3"/>
  <c r="BG296" i="3"/>
  <c r="BF296" i="3"/>
  <c r="T296" i="3"/>
  <c r="R296" i="3"/>
  <c r="P296" i="3"/>
  <c r="BK296" i="3"/>
  <c r="J296" i="3"/>
  <c r="BE296" i="3"/>
  <c r="BI294" i="3"/>
  <c r="BH294" i="3"/>
  <c r="BG294" i="3"/>
  <c r="BF294" i="3"/>
  <c r="T294" i="3"/>
  <c r="R294" i="3"/>
  <c r="P294" i="3"/>
  <c r="BK294" i="3"/>
  <c r="J294" i="3"/>
  <c r="BE294" i="3" s="1"/>
  <c r="BI292" i="3"/>
  <c r="BH292" i="3"/>
  <c r="BG292" i="3"/>
  <c r="BF292" i="3"/>
  <c r="T292" i="3"/>
  <c r="R292" i="3"/>
  <c r="P292" i="3"/>
  <c r="BK292" i="3"/>
  <c r="J292" i="3"/>
  <c r="BE292" i="3"/>
  <c r="BI290" i="3"/>
  <c r="BH290" i="3"/>
  <c r="BG290" i="3"/>
  <c r="BF290" i="3"/>
  <c r="T290" i="3"/>
  <c r="R290" i="3"/>
  <c r="P290" i="3"/>
  <c r="BK290" i="3"/>
  <c r="J290" i="3"/>
  <c r="BE290" i="3" s="1"/>
  <c r="BI288" i="3"/>
  <c r="BH288" i="3"/>
  <c r="BG288" i="3"/>
  <c r="BF288" i="3"/>
  <c r="T288" i="3"/>
  <c r="R288" i="3"/>
  <c r="P288" i="3"/>
  <c r="BK288" i="3"/>
  <c r="J288" i="3"/>
  <c r="BE288" i="3"/>
  <c r="BI286" i="3"/>
  <c r="BH286" i="3"/>
  <c r="BG286" i="3"/>
  <c r="BF286" i="3"/>
  <c r="T286" i="3"/>
  <c r="R286" i="3"/>
  <c r="P286" i="3"/>
  <c r="BK286" i="3"/>
  <c r="J286" i="3"/>
  <c r="BE286" i="3" s="1"/>
  <c r="BI284" i="3"/>
  <c r="BH284" i="3"/>
  <c r="BG284" i="3"/>
  <c r="BF284" i="3"/>
  <c r="T284" i="3"/>
  <c r="R284" i="3"/>
  <c r="P284" i="3"/>
  <c r="BK284" i="3"/>
  <c r="J284" i="3"/>
  <c r="BE284" i="3"/>
  <c r="BI282" i="3"/>
  <c r="BH282" i="3"/>
  <c r="BG282" i="3"/>
  <c r="BF282" i="3"/>
  <c r="T282" i="3"/>
  <c r="R282" i="3"/>
  <c r="P282" i="3"/>
  <c r="BK282" i="3"/>
  <c r="J282" i="3"/>
  <c r="BE282" i="3" s="1"/>
  <c r="BI280" i="3"/>
  <c r="BH280" i="3"/>
  <c r="BG280" i="3"/>
  <c r="BF280" i="3"/>
  <c r="T280" i="3"/>
  <c r="R280" i="3"/>
  <c r="P280" i="3"/>
  <c r="BK280" i="3"/>
  <c r="J280" i="3"/>
  <c r="BE280" i="3"/>
  <c r="BI277" i="3"/>
  <c r="BH277" i="3"/>
  <c r="BG277" i="3"/>
  <c r="BF277" i="3"/>
  <c r="T277" i="3"/>
  <c r="R277" i="3"/>
  <c r="P277" i="3"/>
  <c r="BK277" i="3"/>
  <c r="J277" i="3"/>
  <c r="BE277" i="3" s="1"/>
  <c r="BI270" i="3"/>
  <c r="BH270" i="3"/>
  <c r="BG270" i="3"/>
  <c r="BF270" i="3"/>
  <c r="T270" i="3"/>
  <c r="R270" i="3"/>
  <c r="P270" i="3"/>
  <c r="BK270" i="3"/>
  <c r="J270" i="3"/>
  <c r="BE270" i="3"/>
  <c r="BI267" i="3"/>
  <c r="BH267" i="3"/>
  <c r="BG267" i="3"/>
  <c r="BF267" i="3"/>
  <c r="T267" i="3"/>
  <c r="R267" i="3"/>
  <c r="P267" i="3"/>
  <c r="BK267" i="3"/>
  <c r="J267" i="3"/>
  <c r="BE267" i="3" s="1"/>
  <c r="BI259" i="3"/>
  <c r="BH259" i="3"/>
  <c r="BG259" i="3"/>
  <c r="BF259" i="3"/>
  <c r="T259" i="3"/>
  <c r="R259" i="3"/>
  <c r="P259" i="3"/>
  <c r="P254" i="3" s="1"/>
  <c r="BK259" i="3"/>
  <c r="J259" i="3"/>
  <c r="BE259" i="3"/>
  <c r="BI257" i="3"/>
  <c r="BH257" i="3"/>
  <c r="BG257" i="3"/>
  <c r="BF257" i="3"/>
  <c r="T257" i="3"/>
  <c r="T254" i="3" s="1"/>
  <c r="R257" i="3"/>
  <c r="P257" i="3"/>
  <c r="BK257" i="3"/>
  <c r="J257" i="3"/>
  <c r="BE257" i="3" s="1"/>
  <c r="BI255" i="3"/>
  <c r="BH255" i="3"/>
  <c r="BG255" i="3"/>
  <c r="BF255" i="3"/>
  <c r="T255" i="3"/>
  <c r="R255" i="3"/>
  <c r="R254" i="3" s="1"/>
  <c r="P255" i="3"/>
  <c r="BK255" i="3"/>
  <c r="BK254" i="3" s="1"/>
  <c r="J254" i="3" s="1"/>
  <c r="J63" i="3" s="1"/>
  <c r="J255" i="3"/>
  <c r="BE255" i="3"/>
  <c r="BI252" i="3"/>
  <c r="BH252" i="3"/>
  <c r="BG252" i="3"/>
  <c r="BF252" i="3"/>
  <c r="T252" i="3"/>
  <c r="R252" i="3"/>
  <c r="P252" i="3"/>
  <c r="BK252" i="3"/>
  <c r="J252" i="3"/>
  <c r="BE252" i="3"/>
  <c r="BI248" i="3"/>
  <c r="BH248" i="3"/>
  <c r="BG248" i="3"/>
  <c r="BF248" i="3"/>
  <c r="T248" i="3"/>
  <c r="R248" i="3"/>
  <c r="P248" i="3"/>
  <c r="BK248" i="3"/>
  <c r="J248" i="3"/>
  <c r="BE248" i="3" s="1"/>
  <c r="BI244" i="3"/>
  <c r="BH244" i="3"/>
  <c r="BG244" i="3"/>
  <c r="BF244" i="3"/>
  <c r="T244" i="3"/>
  <c r="R244" i="3"/>
  <c r="P244" i="3"/>
  <c r="BK244" i="3"/>
  <c r="J244" i="3"/>
  <c r="BE244" i="3"/>
  <c r="BI242" i="3"/>
  <c r="BH242" i="3"/>
  <c r="BG242" i="3"/>
  <c r="BF242" i="3"/>
  <c r="T242" i="3"/>
  <c r="R242" i="3"/>
  <c r="P242" i="3"/>
  <c r="BK242" i="3"/>
  <c r="J242" i="3"/>
  <c r="BE242" i="3" s="1"/>
  <c r="BI240" i="3"/>
  <c r="BH240" i="3"/>
  <c r="BG240" i="3"/>
  <c r="BF240" i="3"/>
  <c r="T240" i="3"/>
  <c r="R240" i="3"/>
  <c r="P240" i="3"/>
  <c r="BK240" i="3"/>
  <c r="J240" i="3"/>
  <c r="BE240" i="3"/>
  <c r="BI238" i="3"/>
  <c r="BH238" i="3"/>
  <c r="BG238" i="3"/>
  <c r="BF238" i="3"/>
  <c r="T238" i="3"/>
  <c r="R238" i="3"/>
  <c r="P238" i="3"/>
  <c r="BK238" i="3"/>
  <c r="J238" i="3"/>
  <c r="BE238" i="3" s="1"/>
  <c r="BI236" i="3"/>
  <c r="BH236" i="3"/>
  <c r="BG236" i="3"/>
  <c r="BF236" i="3"/>
  <c r="T236" i="3"/>
  <c r="R236" i="3"/>
  <c r="P236" i="3"/>
  <c r="P231" i="3" s="1"/>
  <c r="BK236" i="3"/>
  <c r="J236" i="3"/>
  <c r="BE236" i="3"/>
  <c r="BI234" i="3"/>
  <c r="BH234" i="3"/>
  <c r="BG234" i="3"/>
  <c r="BF234" i="3"/>
  <c r="T234" i="3"/>
  <c r="T231" i="3" s="1"/>
  <c r="R234" i="3"/>
  <c r="P234" i="3"/>
  <c r="BK234" i="3"/>
  <c r="J234" i="3"/>
  <c r="BE234" i="3" s="1"/>
  <c r="BI232" i="3"/>
  <c r="BH232" i="3"/>
  <c r="BG232" i="3"/>
  <c r="BF232" i="3"/>
  <c r="T232" i="3"/>
  <c r="R232" i="3"/>
  <c r="R231" i="3" s="1"/>
  <c r="P232" i="3"/>
  <c r="BK232" i="3"/>
  <c r="BK231" i="3" s="1"/>
  <c r="J231" i="3" s="1"/>
  <c r="J62" i="3" s="1"/>
  <c r="J232" i="3"/>
  <c r="BE232" i="3"/>
  <c r="BI229" i="3"/>
  <c r="BH229" i="3"/>
  <c r="BG229" i="3"/>
  <c r="BF229" i="3"/>
  <c r="T229" i="3"/>
  <c r="R229" i="3"/>
  <c r="P229" i="3"/>
  <c r="BK229" i="3"/>
  <c r="J229" i="3"/>
  <c r="BE229" i="3"/>
  <c r="BI227" i="3"/>
  <c r="BH227" i="3"/>
  <c r="BG227" i="3"/>
  <c r="BF227" i="3"/>
  <c r="T227" i="3"/>
  <c r="R227" i="3"/>
  <c r="P227" i="3"/>
  <c r="BK227" i="3"/>
  <c r="J227" i="3"/>
  <c r="BE227" i="3" s="1"/>
  <c r="BI225" i="3"/>
  <c r="BH225" i="3"/>
  <c r="BG225" i="3"/>
  <c r="BF225" i="3"/>
  <c r="T225" i="3"/>
  <c r="R225" i="3"/>
  <c r="P225" i="3"/>
  <c r="BK225" i="3"/>
  <c r="J225" i="3"/>
  <c r="BE225" i="3"/>
  <c r="BI223" i="3"/>
  <c r="BH223" i="3"/>
  <c r="BG223" i="3"/>
  <c r="BF223" i="3"/>
  <c r="T223" i="3"/>
  <c r="R223" i="3"/>
  <c r="P223" i="3"/>
  <c r="BK223" i="3"/>
  <c r="J223" i="3"/>
  <c r="BE223" i="3" s="1"/>
  <c r="BI221" i="3"/>
  <c r="BH221" i="3"/>
  <c r="BG221" i="3"/>
  <c r="BF221" i="3"/>
  <c r="T221" i="3"/>
  <c r="R221" i="3"/>
  <c r="P221" i="3"/>
  <c r="BK221" i="3"/>
  <c r="J221" i="3"/>
  <c r="BE221" i="3"/>
  <c r="BI219" i="3"/>
  <c r="BH219" i="3"/>
  <c r="BG219" i="3"/>
  <c r="BF219" i="3"/>
  <c r="T219" i="3"/>
  <c r="R219" i="3"/>
  <c r="P219" i="3"/>
  <c r="BK219" i="3"/>
  <c r="J219" i="3"/>
  <c r="BE219" i="3" s="1"/>
  <c r="BI217" i="3"/>
  <c r="BH217" i="3"/>
  <c r="BG217" i="3"/>
  <c r="BF217" i="3"/>
  <c r="T217" i="3"/>
  <c r="R217" i="3"/>
  <c r="P217" i="3"/>
  <c r="BK217" i="3"/>
  <c r="J217" i="3"/>
  <c r="BE217" i="3"/>
  <c r="BI215" i="3"/>
  <c r="BH215" i="3"/>
  <c r="BG215" i="3"/>
  <c r="BF215" i="3"/>
  <c r="T215" i="3"/>
  <c r="T214" i="3" s="1"/>
  <c r="R215" i="3"/>
  <c r="R214" i="3"/>
  <c r="P215" i="3"/>
  <c r="P214" i="3" s="1"/>
  <c r="BK215" i="3"/>
  <c r="BK214" i="3"/>
  <c r="J214" i="3"/>
  <c r="J61" i="3" s="1"/>
  <c r="J215" i="3"/>
  <c r="BE215" i="3" s="1"/>
  <c r="BI212" i="3"/>
  <c r="BH212" i="3"/>
  <c r="BG212" i="3"/>
  <c r="BF212" i="3"/>
  <c r="T212" i="3"/>
  <c r="T211" i="3" s="1"/>
  <c r="R212" i="3"/>
  <c r="R211" i="3"/>
  <c r="P212" i="3"/>
  <c r="P211" i="3" s="1"/>
  <c r="BK212" i="3"/>
  <c r="BK211" i="3"/>
  <c r="J211" i="3"/>
  <c r="J60" i="3" s="1"/>
  <c r="J212" i="3"/>
  <c r="BE212" i="3" s="1"/>
  <c r="BI209" i="3"/>
  <c r="BH209" i="3"/>
  <c r="BG209" i="3"/>
  <c r="BF209" i="3"/>
  <c r="T209" i="3"/>
  <c r="T208" i="3" s="1"/>
  <c r="R209" i="3"/>
  <c r="R208" i="3"/>
  <c r="P209" i="3"/>
  <c r="P208" i="3" s="1"/>
  <c r="BK209" i="3"/>
  <c r="BK208" i="3"/>
  <c r="J208" i="3"/>
  <c r="J59" i="3" s="1"/>
  <c r="J209" i="3"/>
  <c r="BE209" i="3" s="1"/>
  <c r="BI206" i="3"/>
  <c r="BH206" i="3"/>
  <c r="BG206" i="3"/>
  <c r="BF206" i="3"/>
  <c r="T206" i="3"/>
  <c r="R206" i="3"/>
  <c r="P206" i="3"/>
  <c r="BK206" i="3"/>
  <c r="J206" i="3"/>
  <c r="BE206" i="3" s="1"/>
  <c r="BI204" i="3"/>
  <c r="BH204" i="3"/>
  <c r="BG204" i="3"/>
  <c r="BF204" i="3"/>
  <c r="T204" i="3"/>
  <c r="R204" i="3"/>
  <c r="P204" i="3"/>
  <c r="BK204" i="3"/>
  <c r="J204" i="3"/>
  <c r="BE204" i="3"/>
  <c r="BI202" i="3"/>
  <c r="BH202" i="3"/>
  <c r="BG202" i="3"/>
  <c r="BF202" i="3"/>
  <c r="T202" i="3"/>
  <c r="R202" i="3"/>
  <c r="P202" i="3"/>
  <c r="BK202" i="3"/>
  <c r="J202" i="3"/>
  <c r="BE202" i="3" s="1"/>
  <c r="BI200" i="3"/>
  <c r="BH200" i="3"/>
  <c r="BG200" i="3"/>
  <c r="BF200" i="3"/>
  <c r="T200" i="3"/>
  <c r="R200" i="3"/>
  <c r="P200" i="3"/>
  <c r="BK200" i="3"/>
  <c r="J200" i="3"/>
  <c r="BE200" i="3"/>
  <c r="BI196" i="3"/>
  <c r="BH196" i="3"/>
  <c r="BG196" i="3"/>
  <c r="BF196" i="3"/>
  <c r="T196" i="3"/>
  <c r="R196" i="3"/>
  <c r="P196" i="3"/>
  <c r="BK196" i="3"/>
  <c r="J196" i="3"/>
  <c r="BE196" i="3" s="1"/>
  <c r="BI182" i="3"/>
  <c r="BH182" i="3"/>
  <c r="BG182" i="3"/>
  <c r="BF182" i="3"/>
  <c r="T182" i="3"/>
  <c r="R182" i="3"/>
  <c r="P182" i="3"/>
  <c r="BK182" i="3"/>
  <c r="J182" i="3"/>
  <c r="BE182" i="3"/>
  <c r="BI180" i="3"/>
  <c r="BH180" i="3"/>
  <c r="BG180" i="3"/>
  <c r="BF180" i="3"/>
  <c r="T180" i="3"/>
  <c r="R180" i="3"/>
  <c r="P180" i="3"/>
  <c r="BK180" i="3"/>
  <c r="J180" i="3"/>
  <c r="BE180" i="3" s="1"/>
  <c r="BI178" i="3"/>
  <c r="BH178" i="3"/>
  <c r="BG178" i="3"/>
  <c r="BF178" i="3"/>
  <c r="T178" i="3"/>
  <c r="R178" i="3"/>
  <c r="P178" i="3"/>
  <c r="BK178" i="3"/>
  <c r="J178" i="3"/>
  <c r="BE178" i="3"/>
  <c r="BI176" i="3"/>
  <c r="BH176" i="3"/>
  <c r="BG176" i="3"/>
  <c r="BF176" i="3"/>
  <c r="T176" i="3"/>
  <c r="R176" i="3"/>
  <c r="P176" i="3"/>
  <c r="BK176" i="3"/>
  <c r="J176" i="3"/>
  <c r="BE176" i="3" s="1"/>
  <c r="BI174" i="3"/>
  <c r="BH174" i="3"/>
  <c r="BG174" i="3"/>
  <c r="BF174" i="3"/>
  <c r="T174" i="3"/>
  <c r="R174" i="3"/>
  <c r="P174" i="3"/>
  <c r="BK174" i="3"/>
  <c r="J174" i="3"/>
  <c r="BE174" i="3"/>
  <c r="BI172" i="3"/>
  <c r="BH172" i="3"/>
  <c r="BG172" i="3"/>
  <c r="BF172" i="3"/>
  <c r="T172" i="3"/>
  <c r="R172" i="3"/>
  <c r="P172" i="3"/>
  <c r="BK172" i="3"/>
  <c r="J172" i="3"/>
  <c r="BE172" i="3" s="1"/>
  <c r="BI168" i="3"/>
  <c r="BH168" i="3"/>
  <c r="BG168" i="3"/>
  <c r="BF168" i="3"/>
  <c r="T168" i="3"/>
  <c r="R168" i="3"/>
  <c r="P168" i="3"/>
  <c r="BK168" i="3"/>
  <c r="J168" i="3"/>
  <c r="BE168" i="3"/>
  <c r="BI166" i="3"/>
  <c r="BH166" i="3"/>
  <c r="BG166" i="3"/>
  <c r="BF166" i="3"/>
  <c r="T166" i="3"/>
  <c r="R166" i="3"/>
  <c r="P166" i="3"/>
  <c r="BK166" i="3"/>
  <c r="J166" i="3"/>
  <c r="BE166" i="3" s="1"/>
  <c r="BI164" i="3"/>
  <c r="BH164" i="3"/>
  <c r="BG164" i="3"/>
  <c r="BF164" i="3"/>
  <c r="T164" i="3"/>
  <c r="R164" i="3"/>
  <c r="P164" i="3"/>
  <c r="BK164" i="3"/>
  <c r="J164" i="3"/>
  <c r="BE164" i="3"/>
  <c r="BI162" i="3"/>
  <c r="BH162" i="3"/>
  <c r="BG162" i="3"/>
  <c r="BF162" i="3"/>
  <c r="T162" i="3"/>
  <c r="R162" i="3"/>
  <c r="P162" i="3"/>
  <c r="BK162" i="3"/>
  <c r="J162" i="3"/>
  <c r="BE162" i="3" s="1"/>
  <c r="BI160" i="3"/>
  <c r="BH160" i="3"/>
  <c r="BG160" i="3"/>
  <c r="BF160" i="3"/>
  <c r="T160" i="3"/>
  <c r="R160" i="3"/>
  <c r="P160" i="3"/>
  <c r="BK160" i="3"/>
  <c r="J160" i="3"/>
  <c r="BE160" i="3"/>
  <c r="BI158" i="3"/>
  <c r="BH158" i="3"/>
  <c r="BG158" i="3"/>
  <c r="BF158" i="3"/>
  <c r="T158" i="3"/>
  <c r="R158" i="3"/>
  <c r="P158" i="3"/>
  <c r="BK158" i="3"/>
  <c r="J158" i="3"/>
  <c r="BE158" i="3" s="1"/>
  <c r="BI151" i="3"/>
  <c r="BH151" i="3"/>
  <c r="BG151" i="3"/>
  <c r="BF151" i="3"/>
  <c r="T151" i="3"/>
  <c r="R151" i="3"/>
  <c r="P151" i="3"/>
  <c r="BK151" i="3"/>
  <c r="J151" i="3"/>
  <c r="BE151" i="3"/>
  <c r="BI149" i="3"/>
  <c r="BH149" i="3"/>
  <c r="BG149" i="3"/>
  <c r="BF149" i="3"/>
  <c r="T149" i="3"/>
  <c r="R149" i="3"/>
  <c r="P149" i="3"/>
  <c r="BK149" i="3"/>
  <c r="J149" i="3"/>
  <c r="BE149" i="3" s="1"/>
  <c r="BI147" i="3"/>
  <c r="BH147" i="3"/>
  <c r="BG147" i="3"/>
  <c r="BF147" i="3"/>
  <c r="T147" i="3"/>
  <c r="R147" i="3"/>
  <c r="P147" i="3"/>
  <c r="BK147" i="3"/>
  <c r="J147" i="3"/>
  <c r="BE147" i="3"/>
  <c r="BI145" i="3"/>
  <c r="BH145" i="3"/>
  <c r="BG145" i="3"/>
  <c r="BF145" i="3"/>
  <c r="T145" i="3"/>
  <c r="R145" i="3"/>
  <c r="P145" i="3"/>
  <c r="BK145" i="3"/>
  <c r="J145" i="3"/>
  <c r="BE145" i="3" s="1"/>
  <c r="BI143" i="3"/>
  <c r="BH143" i="3"/>
  <c r="BG143" i="3"/>
  <c r="BF143" i="3"/>
  <c r="T143" i="3"/>
  <c r="R143" i="3"/>
  <c r="P143" i="3"/>
  <c r="BK143" i="3"/>
  <c r="J143" i="3"/>
  <c r="BE143" i="3"/>
  <c r="BI141" i="3"/>
  <c r="BH141" i="3"/>
  <c r="BG141" i="3"/>
  <c r="BF141" i="3"/>
  <c r="T141" i="3"/>
  <c r="R141" i="3"/>
  <c r="P141" i="3"/>
  <c r="BK141" i="3"/>
  <c r="J141" i="3"/>
  <c r="BE141" i="3" s="1"/>
  <c r="BI139" i="3"/>
  <c r="BH139" i="3"/>
  <c r="BG139" i="3"/>
  <c r="BF139" i="3"/>
  <c r="T139" i="3"/>
  <c r="R139" i="3"/>
  <c r="P139" i="3"/>
  <c r="BK139" i="3"/>
  <c r="J139" i="3"/>
  <c r="BE139" i="3"/>
  <c r="BI137" i="3"/>
  <c r="BH137" i="3"/>
  <c r="BG137" i="3"/>
  <c r="BF137" i="3"/>
  <c r="T137" i="3"/>
  <c r="R137" i="3"/>
  <c r="P137" i="3"/>
  <c r="BK137" i="3"/>
  <c r="J137" i="3"/>
  <c r="BE137" i="3" s="1"/>
  <c r="BI129" i="3"/>
  <c r="BH129" i="3"/>
  <c r="BG129" i="3"/>
  <c r="BF129" i="3"/>
  <c r="T129" i="3"/>
  <c r="R129" i="3"/>
  <c r="P129" i="3"/>
  <c r="BK129" i="3"/>
  <c r="J129" i="3"/>
  <c r="BE129" i="3"/>
  <c r="BI127" i="3"/>
  <c r="BH127" i="3"/>
  <c r="BG127" i="3"/>
  <c r="BF127" i="3"/>
  <c r="T127" i="3"/>
  <c r="R127" i="3"/>
  <c r="P127" i="3"/>
  <c r="BK127" i="3"/>
  <c r="J127" i="3"/>
  <c r="BE127" i="3" s="1"/>
  <c r="BI125" i="3"/>
  <c r="BH125" i="3"/>
  <c r="BG125" i="3"/>
  <c r="BF125" i="3"/>
  <c r="T125" i="3"/>
  <c r="R125" i="3"/>
  <c r="P125" i="3"/>
  <c r="BK125" i="3"/>
  <c r="J125" i="3"/>
  <c r="BE125" i="3"/>
  <c r="BI123" i="3"/>
  <c r="BH123" i="3"/>
  <c r="BG123" i="3"/>
  <c r="BF123" i="3"/>
  <c r="T123" i="3"/>
  <c r="R123" i="3"/>
  <c r="P123" i="3"/>
  <c r="BK123" i="3"/>
  <c r="J123" i="3"/>
  <c r="BE123" i="3" s="1"/>
  <c r="BI115" i="3"/>
  <c r="BH115" i="3"/>
  <c r="BG115" i="3"/>
  <c r="BF115" i="3"/>
  <c r="T115" i="3"/>
  <c r="R115" i="3"/>
  <c r="P115" i="3"/>
  <c r="BK115" i="3"/>
  <c r="J115" i="3"/>
  <c r="BE115" i="3"/>
  <c r="BI109" i="3"/>
  <c r="BH109" i="3"/>
  <c r="BG109" i="3"/>
  <c r="BF109" i="3"/>
  <c r="T109" i="3"/>
  <c r="R109" i="3"/>
  <c r="P109" i="3"/>
  <c r="BK109" i="3"/>
  <c r="J109" i="3"/>
  <c r="BE109" i="3" s="1"/>
  <c r="BI101" i="3"/>
  <c r="BH101" i="3"/>
  <c r="BG101" i="3"/>
  <c r="BF101" i="3"/>
  <c r="T101" i="3"/>
  <c r="R101" i="3"/>
  <c r="P101" i="3"/>
  <c r="BK101" i="3"/>
  <c r="J101" i="3"/>
  <c r="BE101" i="3"/>
  <c r="BI99" i="3"/>
  <c r="BH99" i="3"/>
  <c r="BG99" i="3"/>
  <c r="BF99" i="3"/>
  <c r="T99" i="3"/>
  <c r="R99" i="3"/>
  <c r="P99" i="3"/>
  <c r="BK99" i="3"/>
  <c r="J99" i="3"/>
  <c r="BE99" i="3" s="1"/>
  <c r="BI97" i="3"/>
  <c r="BH97" i="3"/>
  <c r="BG97" i="3"/>
  <c r="BF97" i="3"/>
  <c r="T97" i="3"/>
  <c r="R97" i="3"/>
  <c r="P97" i="3"/>
  <c r="BK97" i="3"/>
  <c r="J97" i="3"/>
  <c r="BE97" i="3"/>
  <c r="BI93" i="3"/>
  <c r="BH93" i="3"/>
  <c r="BG93" i="3"/>
  <c r="BF93" i="3"/>
  <c r="T93" i="3"/>
  <c r="T88" i="3" s="1"/>
  <c r="T87" i="3" s="1"/>
  <c r="T86" i="3" s="1"/>
  <c r="R93" i="3"/>
  <c r="P93" i="3"/>
  <c r="BK93" i="3"/>
  <c r="J93" i="3"/>
  <c r="BE93" i="3" s="1"/>
  <c r="BI91" i="3"/>
  <c r="BH91" i="3"/>
  <c r="BG91" i="3"/>
  <c r="F32" i="3" s="1"/>
  <c r="BB53" i="1" s="1"/>
  <c r="BF91" i="3"/>
  <c r="T91" i="3"/>
  <c r="R91" i="3"/>
  <c r="P91" i="3"/>
  <c r="P88" i="3" s="1"/>
  <c r="P87" i="3" s="1"/>
  <c r="P86" i="3" s="1"/>
  <c r="AU53" i="1" s="1"/>
  <c r="BK91" i="3"/>
  <c r="J91" i="3"/>
  <c r="BE91" i="3"/>
  <c r="BI89" i="3"/>
  <c r="F34" i="3" s="1"/>
  <c r="BD53" i="1" s="1"/>
  <c r="BH89" i="3"/>
  <c r="F33" i="3"/>
  <c r="BC53" i="1" s="1"/>
  <c r="BG89" i="3"/>
  <c r="BF89" i="3"/>
  <c r="J31" i="3" s="1"/>
  <c r="AW53" i="1" s="1"/>
  <c r="F31" i="3"/>
  <c r="BA53" i="1" s="1"/>
  <c r="T89" i="3"/>
  <c r="R89" i="3"/>
  <c r="R88" i="3"/>
  <c r="P89" i="3"/>
  <c r="BK89" i="3"/>
  <c r="BK88" i="3"/>
  <c r="J88" i="3" s="1"/>
  <c r="J58" i="3" s="1"/>
  <c r="J89" i="3"/>
  <c r="BE89" i="3" s="1"/>
  <c r="J82" i="3"/>
  <c r="F82" i="3"/>
  <c r="F80" i="3"/>
  <c r="E78" i="3"/>
  <c r="J51" i="3"/>
  <c r="F51" i="3"/>
  <c r="F49" i="3"/>
  <c r="E47" i="3"/>
  <c r="J18" i="3"/>
  <c r="E18" i="3"/>
  <c r="F52" i="3" s="1"/>
  <c r="F83" i="3"/>
  <c r="J17" i="3"/>
  <c r="J12" i="3"/>
  <c r="J49" i="3" s="1"/>
  <c r="J80" i="3"/>
  <c r="E7" i="3"/>
  <c r="E76" i="3"/>
  <c r="E45" i="3"/>
  <c r="AY52" i="1"/>
  <c r="AX52" i="1"/>
  <c r="BI108" i="2"/>
  <c r="BH108" i="2"/>
  <c r="BG108" i="2"/>
  <c r="BF108" i="2"/>
  <c r="T108" i="2"/>
  <c r="T107" i="2"/>
  <c r="R108" i="2"/>
  <c r="R107" i="2" s="1"/>
  <c r="P108" i="2"/>
  <c r="P107" i="2"/>
  <c r="BK108" i="2"/>
  <c r="BK107" i="2" s="1"/>
  <c r="J107" i="2" s="1"/>
  <c r="J60" i="2" s="1"/>
  <c r="J108" i="2"/>
  <c r="BE108" i="2" s="1"/>
  <c r="BI105" i="2"/>
  <c r="BH105" i="2"/>
  <c r="BG105" i="2"/>
  <c r="BF105" i="2"/>
  <c r="T105" i="2"/>
  <c r="T104" i="2"/>
  <c r="R105" i="2"/>
  <c r="R104" i="2" s="1"/>
  <c r="P105" i="2"/>
  <c r="P104" i="2"/>
  <c r="BK105" i="2"/>
  <c r="BK104" i="2" s="1"/>
  <c r="J104" i="2" s="1"/>
  <c r="J59" i="2" s="1"/>
  <c r="J105" i="2"/>
  <c r="BE105" i="2" s="1"/>
  <c r="BI102" i="2"/>
  <c r="BH102" i="2"/>
  <c r="BG102" i="2"/>
  <c r="BF102" i="2"/>
  <c r="T102" i="2"/>
  <c r="R102" i="2"/>
  <c r="P102" i="2"/>
  <c r="BK102" i="2"/>
  <c r="J102" i="2"/>
  <c r="BE102" i="2"/>
  <c r="BI100" i="2"/>
  <c r="BH100" i="2"/>
  <c r="BG100" i="2"/>
  <c r="BF100" i="2"/>
  <c r="T100" i="2"/>
  <c r="R100" i="2"/>
  <c r="P100" i="2"/>
  <c r="BK100" i="2"/>
  <c r="J100" i="2"/>
  <c r="BE100" i="2" s="1"/>
  <c r="BI98" i="2"/>
  <c r="BH98" i="2"/>
  <c r="BG98" i="2"/>
  <c r="BF98" i="2"/>
  <c r="T98" i="2"/>
  <c r="R98" i="2"/>
  <c r="P98" i="2"/>
  <c r="BK98" i="2"/>
  <c r="J98" i="2"/>
  <c r="BE98" i="2"/>
  <c r="BI96" i="2"/>
  <c r="BH96" i="2"/>
  <c r="BG96" i="2"/>
  <c r="BF96" i="2"/>
  <c r="T96" i="2"/>
  <c r="R96" i="2"/>
  <c r="P96" i="2"/>
  <c r="BK96" i="2"/>
  <c r="J96" i="2"/>
  <c r="BE96" i="2"/>
  <c r="BI93" i="2"/>
  <c r="BH93" i="2"/>
  <c r="BG93" i="2"/>
  <c r="BF93" i="2"/>
  <c r="T93" i="2"/>
  <c r="R93" i="2"/>
  <c r="P93" i="2"/>
  <c r="BK93" i="2"/>
  <c r="J93" i="2"/>
  <c r="BE93" i="2"/>
  <c r="BI91" i="2"/>
  <c r="BH91" i="2"/>
  <c r="BG91" i="2"/>
  <c r="BF91" i="2"/>
  <c r="T91" i="2"/>
  <c r="R91" i="2"/>
  <c r="P91" i="2"/>
  <c r="BK91" i="2"/>
  <c r="J91" i="2"/>
  <c r="BE91" i="2"/>
  <c r="BI89" i="2"/>
  <c r="BH89" i="2"/>
  <c r="BG89" i="2"/>
  <c r="BF89" i="2"/>
  <c r="T89" i="2"/>
  <c r="R89" i="2"/>
  <c r="P89" i="2"/>
  <c r="BK89" i="2"/>
  <c r="J89" i="2"/>
  <c r="BE89" i="2"/>
  <c r="BI88" i="2"/>
  <c r="BH88" i="2"/>
  <c r="BG88" i="2"/>
  <c r="BF88" i="2"/>
  <c r="T88" i="2"/>
  <c r="R88" i="2"/>
  <c r="P88" i="2"/>
  <c r="BK88" i="2"/>
  <c r="J88" i="2"/>
  <c r="BE88" i="2"/>
  <c r="BI87" i="2"/>
  <c r="BH87" i="2"/>
  <c r="F33" i="2" s="1"/>
  <c r="BC52" i="1" s="1"/>
  <c r="BG87" i="2"/>
  <c r="BF87" i="2"/>
  <c r="T87" i="2"/>
  <c r="T82" i="2" s="1"/>
  <c r="T81" i="2" s="1"/>
  <c r="T80" i="2" s="1"/>
  <c r="R87" i="2"/>
  <c r="R82" i="2" s="1"/>
  <c r="R81" i="2" s="1"/>
  <c r="R80" i="2" s="1"/>
  <c r="P87" i="2"/>
  <c r="BK87" i="2"/>
  <c r="J87" i="2"/>
  <c r="BE87" i="2"/>
  <c r="BI85" i="2"/>
  <c r="BH85" i="2"/>
  <c r="BG85" i="2"/>
  <c r="F32" i="2" s="1"/>
  <c r="BB52" i="1" s="1"/>
  <c r="BF85" i="2"/>
  <c r="T85" i="2"/>
  <c r="R85" i="2"/>
  <c r="P85" i="2"/>
  <c r="P82" i="2" s="1"/>
  <c r="P81" i="2" s="1"/>
  <c r="P80" i="2" s="1"/>
  <c r="AU52" i="1" s="1"/>
  <c r="BK85" i="2"/>
  <c r="BK82" i="2" s="1"/>
  <c r="J85" i="2"/>
  <c r="BE85" i="2"/>
  <c r="BI83" i="2"/>
  <c r="F34" i="2"/>
  <c r="BD52" i="1" s="1"/>
  <c r="BH83" i="2"/>
  <c r="BG83" i="2"/>
  <c r="BF83" i="2"/>
  <c r="J31" i="2" s="1"/>
  <c r="AW52" i="1" s="1"/>
  <c r="T83" i="2"/>
  <c r="R83" i="2"/>
  <c r="P83" i="2"/>
  <c r="BK83" i="2"/>
  <c r="J83" i="2"/>
  <c r="BE83" i="2" s="1"/>
  <c r="J76" i="2"/>
  <c r="F76" i="2"/>
  <c r="F74" i="2"/>
  <c r="E72" i="2"/>
  <c r="J51" i="2"/>
  <c r="F51" i="2"/>
  <c r="F49" i="2"/>
  <c r="E47" i="2"/>
  <c r="J18" i="2"/>
  <c r="E18" i="2"/>
  <c r="F77" i="2"/>
  <c r="F52" i="2"/>
  <c r="J17" i="2"/>
  <c r="J12" i="2"/>
  <c r="J74" i="2"/>
  <c r="J49" i="2"/>
  <c r="E7" i="2"/>
  <c r="E70" i="2"/>
  <c r="E45" i="2"/>
  <c r="AS55" i="1"/>
  <c r="AS51" i="1"/>
  <c r="L47" i="1"/>
  <c r="AM46" i="1"/>
  <c r="L46" i="1"/>
  <c r="AM44" i="1"/>
  <c r="L44" i="1"/>
  <c r="L42" i="1"/>
  <c r="L41" i="1"/>
  <c r="H54" i="16" l="1"/>
  <c r="H20" i="17" s="1"/>
  <c r="F31" i="12"/>
  <c r="BA63" i="1" s="1"/>
  <c r="J80" i="12"/>
  <c r="J58" i="12" s="1"/>
  <c r="BK79" i="12"/>
  <c r="J79" i="12" s="1"/>
  <c r="J57" i="12" s="1"/>
  <c r="J81" i="12"/>
  <c r="BE81" i="12" s="1"/>
  <c r="J30" i="12" s="1"/>
  <c r="AV63" i="1" s="1"/>
  <c r="AT63" i="1" s="1"/>
  <c r="H2" i="16"/>
  <c r="H14" i="17" s="1"/>
  <c r="H12" i="17" s="1"/>
  <c r="I81" i="13" s="1"/>
  <c r="G2" i="15"/>
  <c r="F30" i="4"/>
  <c r="AZ54" i="1" s="1"/>
  <c r="J30" i="4"/>
  <c r="AV54" i="1" s="1"/>
  <c r="R85" i="4"/>
  <c r="R84" i="4" s="1"/>
  <c r="F30" i="3"/>
  <c r="AZ53" i="1" s="1"/>
  <c r="J30" i="3"/>
  <c r="AV53" i="1" s="1"/>
  <c r="AT53" i="1" s="1"/>
  <c r="J86" i="4"/>
  <c r="J58" i="4" s="1"/>
  <c r="BK85" i="4"/>
  <c r="F32" i="5"/>
  <c r="AZ56" i="1" s="1"/>
  <c r="J32" i="5"/>
  <c r="AV56" i="1" s="1"/>
  <c r="AT56" i="1" s="1"/>
  <c r="R113" i="5"/>
  <c r="R112" i="5" s="1"/>
  <c r="J30" i="2"/>
  <c r="AV52" i="1" s="1"/>
  <c r="AT52" i="1" s="1"/>
  <c r="F30" i="2"/>
  <c r="AZ52" i="1" s="1"/>
  <c r="BK81" i="2"/>
  <c r="J82" i="2"/>
  <c r="J58" i="2" s="1"/>
  <c r="R87" i="3"/>
  <c r="R86" i="3" s="1"/>
  <c r="F31" i="2"/>
  <c r="BA52" i="1" s="1"/>
  <c r="J31" i="4"/>
  <c r="AW54" i="1" s="1"/>
  <c r="BK431" i="5"/>
  <c r="T479" i="5"/>
  <c r="T568" i="5"/>
  <c r="T655" i="5"/>
  <c r="P655" i="5"/>
  <c r="P742" i="5"/>
  <c r="P731" i="5" s="1"/>
  <c r="F86" i="6"/>
  <c r="F56" i="6"/>
  <c r="F32" i="6"/>
  <c r="AZ57" i="1" s="1"/>
  <c r="BK91" i="6"/>
  <c r="F33" i="6"/>
  <c r="BA57" i="1" s="1"/>
  <c r="BA55" i="1" s="1"/>
  <c r="AW55" i="1" s="1"/>
  <c r="J33" i="6"/>
  <c r="AW57" i="1" s="1"/>
  <c r="AT57" i="1" s="1"/>
  <c r="F52" i="8"/>
  <c r="F81" i="8"/>
  <c r="BK87" i="3"/>
  <c r="J49" i="4"/>
  <c r="F52" i="4"/>
  <c r="BK113" i="5"/>
  <c r="P479" i="5"/>
  <c r="P568" i="5"/>
  <c r="T602" i="5"/>
  <c r="P602" i="5"/>
  <c r="P430" i="5" s="1"/>
  <c r="P112" i="5" s="1"/>
  <c r="AU56" i="1" s="1"/>
  <c r="AU55" i="1" s="1"/>
  <c r="T622" i="5"/>
  <c r="T731" i="5"/>
  <c r="P90" i="6"/>
  <c r="P89" i="6" s="1"/>
  <c r="AU57" i="1" s="1"/>
  <c r="J86" i="8"/>
  <c r="J58" i="8" s="1"/>
  <c r="BK85" i="8"/>
  <c r="J30" i="8"/>
  <c r="AV59" i="1" s="1"/>
  <c r="AT59" i="1" s="1"/>
  <c r="T351" i="5"/>
  <c r="T113" i="5" s="1"/>
  <c r="T431" i="5"/>
  <c r="T528" i="5"/>
  <c r="T558" i="5"/>
  <c r="T588" i="5"/>
  <c r="P588" i="5"/>
  <c r="P622" i="5"/>
  <c r="T681" i="5"/>
  <c r="P681" i="5"/>
  <c r="T691" i="5"/>
  <c r="P691" i="5"/>
  <c r="T710" i="5"/>
  <c r="J83" i="6"/>
  <c r="J53" i="6"/>
  <c r="BK85" i="7"/>
  <c r="J86" i="7"/>
  <c r="J62" i="7" s="1"/>
  <c r="P86" i="8"/>
  <c r="F32" i="8"/>
  <c r="BB59" i="1" s="1"/>
  <c r="F31" i="8"/>
  <c r="BA59" i="1" s="1"/>
  <c r="BK124" i="6"/>
  <c r="J124" i="6" s="1"/>
  <c r="J65" i="6" s="1"/>
  <c r="J32" i="7"/>
  <c r="AV58" i="1" s="1"/>
  <c r="AT58" i="1" s="1"/>
  <c r="R86" i="7"/>
  <c r="R85" i="7" s="1"/>
  <c r="R84" i="7" s="1"/>
  <c r="F34" i="7"/>
  <c r="BB58" i="1" s="1"/>
  <c r="BB55" i="1" s="1"/>
  <c r="T155" i="8"/>
  <c r="E45" i="9"/>
  <c r="E78" i="9"/>
  <c r="J30" i="9"/>
  <c r="AV60" i="1" s="1"/>
  <c r="F30" i="9"/>
  <c r="AZ60" i="1" s="1"/>
  <c r="F33" i="11"/>
  <c r="BC62" i="1" s="1"/>
  <c r="P86" i="7"/>
  <c r="P85" i="7" s="1"/>
  <c r="P84" i="7" s="1"/>
  <c r="AU58" i="1" s="1"/>
  <c r="F30" i="8"/>
  <c r="AZ59" i="1" s="1"/>
  <c r="F34" i="8"/>
  <c r="BD59" i="1" s="1"/>
  <c r="BD51" i="1" s="1"/>
  <c r="W30" i="1" s="1"/>
  <c r="T137" i="8"/>
  <c r="T85" i="8" s="1"/>
  <c r="T84" i="8" s="1"/>
  <c r="P155" i="8"/>
  <c r="R132" i="6"/>
  <c r="R90" i="6" s="1"/>
  <c r="R89" i="6" s="1"/>
  <c r="F32" i="7"/>
  <c r="AZ58" i="1" s="1"/>
  <c r="J33" i="7"/>
  <c r="AW58" i="1" s="1"/>
  <c r="P137" i="8"/>
  <c r="T89" i="9"/>
  <c r="T88" i="9" s="1"/>
  <c r="R89" i="9"/>
  <c r="J78" i="11"/>
  <c r="J49" i="11"/>
  <c r="R274" i="9"/>
  <c r="R273" i="9" s="1"/>
  <c r="E68" i="10"/>
  <c r="E45" i="10"/>
  <c r="T80" i="10"/>
  <c r="T79" i="10" s="1"/>
  <c r="T78" i="10" s="1"/>
  <c r="F34" i="10"/>
  <c r="BD61" i="1" s="1"/>
  <c r="J86" i="11"/>
  <c r="J58" i="11" s="1"/>
  <c r="F31" i="11"/>
  <c r="BA62" i="1" s="1"/>
  <c r="BK138" i="11"/>
  <c r="J138" i="11" s="1"/>
  <c r="J62" i="11" s="1"/>
  <c r="R138" i="11"/>
  <c r="R85" i="11" s="1"/>
  <c r="R84" i="11" s="1"/>
  <c r="F30" i="12"/>
  <c r="AZ63" i="1" s="1"/>
  <c r="J31" i="13"/>
  <c r="AW64" i="1" s="1"/>
  <c r="F31" i="13"/>
  <c r="BA64" i="1" s="1"/>
  <c r="F33" i="9"/>
  <c r="BC60" i="1" s="1"/>
  <c r="BC51" i="1" s="1"/>
  <c r="BK265" i="9"/>
  <c r="J265" i="9" s="1"/>
  <c r="J65" i="9" s="1"/>
  <c r="BK274" i="9"/>
  <c r="J79" i="10"/>
  <c r="J57" i="10" s="1"/>
  <c r="BK78" i="10"/>
  <c r="J78" i="10" s="1"/>
  <c r="F81" i="11"/>
  <c r="F52" i="11"/>
  <c r="F30" i="11"/>
  <c r="AZ62" i="1" s="1"/>
  <c r="P85" i="11"/>
  <c r="P84" i="11" s="1"/>
  <c r="AU62" i="1" s="1"/>
  <c r="T85" i="11"/>
  <c r="T84" i="11" s="1"/>
  <c r="BK90" i="9"/>
  <c r="F31" i="9"/>
  <c r="BA60" i="1" s="1"/>
  <c r="J30" i="10"/>
  <c r="AV61" i="1" s="1"/>
  <c r="AT61" i="1" s="1"/>
  <c r="F30" i="10"/>
  <c r="AZ61" i="1" s="1"/>
  <c r="P80" i="10"/>
  <c r="P79" i="10" s="1"/>
  <c r="P78" i="10" s="1"/>
  <c r="AU61" i="1" s="1"/>
  <c r="E68" i="12"/>
  <c r="E45" i="12"/>
  <c r="J31" i="9"/>
  <c r="AW60" i="1" s="1"/>
  <c r="J49" i="10"/>
  <c r="F52" i="10"/>
  <c r="J31" i="11"/>
  <c r="AW62" i="1" s="1"/>
  <c r="AT62" i="1" s="1"/>
  <c r="J49" i="12"/>
  <c r="F52" i="12"/>
  <c r="E45" i="13"/>
  <c r="BK78" i="12" l="1"/>
  <c r="J78" i="12" s="1"/>
  <c r="J27" i="12" s="1"/>
  <c r="BK81" i="13"/>
  <c r="BK80" i="13" s="1"/>
  <c r="J81" i="13"/>
  <c r="BE81" i="13" s="1"/>
  <c r="AX55" i="1"/>
  <c r="BB51" i="1"/>
  <c r="AY51" i="1"/>
  <c r="W29" i="1"/>
  <c r="J56" i="12"/>
  <c r="BK430" i="5"/>
  <c r="J430" i="5" s="1"/>
  <c r="J69" i="5" s="1"/>
  <c r="J431" i="5"/>
  <c r="J70" i="5" s="1"/>
  <c r="J81" i="2"/>
  <c r="J57" i="2" s="1"/>
  <c r="BK80" i="2"/>
  <c r="J80" i="2" s="1"/>
  <c r="AZ55" i="1"/>
  <c r="AV55" i="1" s="1"/>
  <c r="AT55" i="1" s="1"/>
  <c r="AT54" i="1"/>
  <c r="J90" i="9"/>
  <c r="J58" i="9" s="1"/>
  <c r="BK89" i="9"/>
  <c r="AT60" i="1"/>
  <c r="J85" i="7"/>
  <c r="J61" i="7" s="1"/>
  <c r="BK84" i="7"/>
  <c r="J84" i="7" s="1"/>
  <c r="BK84" i="4"/>
  <c r="J84" i="4" s="1"/>
  <c r="J85" i="4"/>
  <c r="J57" i="4" s="1"/>
  <c r="BK273" i="9"/>
  <c r="J273" i="9" s="1"/>
  <c r="J67" i="9" s="1"/>
  <c r="J274" i="9"/>
  <c r="J68" i="9" s="1"/>
  <c r="J27" i="10"/>
  <c r="J56" i="10"/>
  <c r="BK85" i="11"/>
  <c r="T430" i="5"/>
  <c r="T112" i="5" s="1"/>
  <c r="J85" i="8"/>
  <c r="J57" i="8" s="1"/>
  <c r="BK84" i="8"/>
  <c r="J84" i="8" s="1"/>
  <c r="BK86" i="3"/>
  <c r="J86" i="3" s="1"/>
  <c r="J87" i="3"/>
  <c r="J57" i="3" s="1"/>
  <c r="BA51" i="1"/>
  <c r="R88" i="9"/>
  <c r="P85" i="8"/>
  <c r="P84" i="8" s="1"/>
  <c r="AU59" i="1" s="1"/>
  <c r="AU51" i="1" s="1"/>
  <c r="J113" i="5"/>
  <c r="J61" i="5" s="1"/>
  <c r="BK112" i="5"/>
  <c r="J112" i="5" s="1"/>
  <c r="J91" i="6"/>
  <c r="J62" i="6" s="1"/>
  <c r="BK90" i="6"/>
  <c r="J30" i="13" l="1"/>
  <c r="AV64" i="1" s="1"/>
  <c r="AT64" i="1" s="1"/>
  <c r="F30" i="13"/>
  <c r="AZ64" i="1" s="1"/>
  <c r="AZ51" i="1" s="1"/>
  <c r="AV51" i="1" s="1"/>
  <c r="BK79" i="13"/>
  <c r="J80" i="13"/>
  <c r="J58" i="13" s="1"/>
  <c r="J56" i="8"/>
  <c r="J27" i="8"/>
  <c r="J60" i="7"/>
  <c r="J29" i="7"/>
  <c r="J60" i="5"/>
  <c r="J29" i="5"/>
  <c r="J56" i="3"/>
  <c r="J27" i="3"/>
  <c r="BK84" i="11"/>
  <c r="J84" i="11" s="1"/>
  <c r="J85" i="11"/>
  <c r="J57" i="11" s="1"/>
  <c r="J56" i="4"/>
  <c r="J27" i="4"/>
  <c r="BK88" i="9"/>
  <c r="J88" i="9" s="1"/>
  <c r="J89" i="9"/>
  <c r="J57" i="9" s="1"/>
  <c r="J56" i="2"/>
  <c r="J27" i="2"/>
  <c r="AG63" i="1"/>
  <c r="AN63" i="1" s="1"/>
  <c r="J36" i="12"/>
  <c r="BK89" i="6"/>
  <c r="J89" i="6" s="1"/>
  <c r="J90" i="6"/>
  <c r="J61" i="6" s="1"/>
  <c r="AW51" i="1"/>
  <c r="AK27" i="1" s="1"/>
  <c r="W27" i="1"/>
  <c r="AG61" i="1"/>
  <c r="AN61" i="1" s="1"/>
  <c r="J36" i="10"/>
  <c r="W28" i="1"/>
  <c r="AX51" i="1"/>
  <c r="W26" i="1" l="1"/>
  <c r="J79" i="13"/>
  <c r="J57" i="13" s="1"/>
  <c r="BK78" i="13"/>
  <c r="J78" i="13" s="1"/>
  <c r="AG52" i="1"/>
  <c r="J36" i="2"/>
  <c r="AG54" i="1"/>
  <c r="AN54" i="1" s="1"/>
  <c r="J36" i="4"/>
  <c r="J36" i="3"/>
  <c r="AG53" i="1"/>
  <c r="AN53" i="1" s="1"/>
  <c r="AG58" i="1"/>
  <c r="AN58" i="1" s="1"/>
  <c r="J38" i="7"/>
  <c r="AT51" i="1"/>
  <c r="AK26" i="1"/>
  <c r="J38" i="5"/>
  <c r="AG56" i="1"/>
  <c r="J36" i="8"/>
  <c r="AG59" i="1"/>
  <c r="AN59" i="1" s="1"/>
  <c r="J60" i="6"/>
  <c r="J29" i="6"/>
  <c r="J56" i="9"/>
  <c r="J27" i="9"/>
  <c r="J56" i="11"/>
  <c r="J27" i="11"/>
  <c r="J56" i="13" l="1"/>
  <c r="J27" i="13"/>
  <c r="AG62" i="1"/>
  <c r="AN62" i="1" s="1"/>
  <c r="J36" i="11"/>
  <c r="AG57" i="1"/>
  <c r="AN57" i="1" s="1"/>
  <c r="J38" i="6"/>
  <c r="AN56" i="1"/>
  <c r="AG60" i="1"/>
  <c r="AN60" i="1" s="1"/>
  <c r="J36" i="9"/>
  <c r="AN52" i="1"/>
  <c r="J36" i="13" l="1"/>
  <c r="AG64" i="1"/>
  <c r="AN64" i="1" s="1"/>
  <c r="AG55" i="1"/>
  <c r="AN55" i="1" l="1"/>
  <c r="AG51" i="1"/>
  <c r="AK23" i="1" l="1"/>
  <c r="AK32" i="1" s="1"/>
  <c r="AN51" i="1"/>
</calcChain>
</file>

<file path=xl/sharedStrings.xml><?xml version="1.0" encoding="utf-8"?>
<sst xmlns="http://schemas.openxmlformats.org/spreadsheetml/2006/main" count="20902" uniqueCount="3314">
  <si>
    <t>Export VZ</t>
  </si>
  <si>
    <t>List obsahuje:</t>
  </si>
  <si>
    <t>1) Rekapitulace stavby</t>
  </si>
  <si>
    <t>2) Rekapitulace objektů stavby a soupisů prací</t>
  </si>
  <si>
    <t>3.0</t>
  </si>
  <si>
    <t/>
  </si>
  <si>
    <t>False</t>
  </si>
  <si>
    <t>{ca2cdc88-7c82-4b4b-b1ec-acf05c8fe249}</t>
  </si>
  <si>
    <t>&gt;&gt;  skryté sloupce  &lt;&lt;</t>
  </si>
  <si>
    <t>0,01</t>
  </si>
  <si>
    <t>21</t>
  </si>
  <si>
    <t>15</t>
  </si>
  <si>
    <t>REKAPITULACE STAVBY</t>
  </si>
  <si>
    <t>v ---  níže se nacházejí doplnkové a pomocné údaje k sestavám  --- v</t>
  </si>
  <si>
    <t>Návod na vyplnění</t>
  </si>
  <si>
    <t>0,001</t>
  </si>
  <si>
    <t>Kód:</t>
  </si>
  <si>
    <t>2018/02/02</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</si>
  <si>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</si>
  <si>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</si>
  <si>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Kanalizace a ČOV Jankov</t>
  </si>
  <si>
    <t>KSO:</t>
  </si>
  <si>
    <t>812 3</t>
  </si>
  <si>
    <t>CC-CZ:</t>
  </si>
  <si>
    <t>2</t>
  </si>
  <si>
    <t>Místo:</t>
  </si>
  <si>
    <t>Jankov u Českých Budějovic</t>
  </si>
  <si>
    <t>Datum:</t>
  </si>
  <si>
    <t>19. 2. 2018</t>
  </si>
  <si>
    <t>CZ-CPV:</t>
  </si>
  <si>
    <t>45000000-7</t>
  </si>
  <si>
    <t>CZ-CPA:</t>
  </si>
  <si>
    <t>42</t>
  </si>
  <si>
    <t>Zadavatel:</t>
  </si>
  <si>
    <t>IČ:</t>
  </si>
  <si>
    <t>00245020</t>
  </si>
  <si>
    <t>Obec Jankov</t>
  </si>
  <si>
    <t>DIČ:</t>
  </si>
  <si>
    <t>Uchazeč:</t>
  </si>
  <si>
    <t>Vyplň údaj</t>
  </si>
  <si>
    <t>Projektant:</t>
  </si>
  <si>
    <t>28159721</t>
  </si>
  <si>
    <t>VAK projekt s.r.o.</t>
  </si>
  <si>
    <t>CZ 281 59 721</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</si>
  <si>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</si>
  <si>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</si>
  <si>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</si>
  <si>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</si>
  <si>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</si>
  <si>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</si>
  <si>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</si>
  <si>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</si>
  <si>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</si>
  <si>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</si>
  <si>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</si>
  <si>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</si>
  <si>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</si>
  <si>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</si>
  <si>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</si>
  <si>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</si>
  <si>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</si>
  <si>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</si>
  <si>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</si>
  <si>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</si>
  <si>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</si>
  <si>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</si>
  <si>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</si>
  <si>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</si>
  <si>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</si>
  <si>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</si>
  <si>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</si>
  <si>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</si>
  <si>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</si>
  <si>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</si>
  <si>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</si>
  <si>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</si>
  <si>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</si>
  <si>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</si>
  <si>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</si>
  <si>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</si>
  <si>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</si>
  <si>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</si>
  <si>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</si>
  <si>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</si>
  <si>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</si>
  <si>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</si>
  <si>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VRN-00</t>
  </si>
  <si>
    <t>Vedlejší rozpočtové náklady</t>
  </si>
  <si>
    <t>VON</t>
  </si>
  <si>
    <t>1</t>
  </si>
  <si>
    <t>{78fee8a7-6075-40d0-b30c-825c5f0d3ef3}</t>
  </si>
  <si>
    <t>827 21 11</t>
  </si>
  <si>
    <t>SO-01</t>
  </si>
  <si>
    <t>Kanalizace oddílná - splašková</t>
  </si>
  <si>
    <t>STA</t>
  </si>
  <si>
    <t>{b8ca07e6-7c42-4fbd-836b-51789ff781ce}</t>
  </si>
  <si>
    <t>SO-02</t>
  </si>
  <si>
    <t>Přípojky kanalizace splašková</t>
  </si>
  <si>
    <t>{55ccfd51-80b7-4184-b907-f50eb21fc3a6}</t>
  </si>
  <si>
    <t>827 29 11</t>
  </si>
  <si>
    <t>SO-03</t>
  </si>
  <si>
    <t>Čistírna odpadních vod</t>
  </si>
  <si>
    <t>{4cc7ff6d-9844-4da9-b00b-5b7679533930}</t>
  </si>
  <si>
    <t>812 31 3</t>
  </si>
  <si>
    <t>SO-03.1</t>
  </si>
  <si>
    <t>ČOV</t>
  </si>
  <si>
    <t>Soupis</t>
  </si>
  <si>
    <t>{ea9a099c-3982-4099-9dde-bdc40bde41ce}</t>
  </si>
  <si>
    <t>812 31 1</t>
  </si>
  <si>
    <t>SO-03.2</t>
  </si>
  <si>
    <t>ČS</t>
  </si>
  <si>
    <t>{13be2219-0c58-413e-b203-480c66718e24}</t>
  </si>
  <si>
    <t>812 33 3</t>
  </si>
  <si>
    <t>SO-03.3</t>
  </si>
  <si>
    <t>Přeložka metalického kabelu</t>
  </si>
  <si>
    <t>{ae92b03e-698b-46f2-a68a-dc663c31833e}</t>
  </si>
  <si>
    <t>828 7</t>
  </si>
  <si>
    <t>SO-04</t>
  </si>
  <si>
    <t>Příjezdová komunikace ČOV</t>
  </si>
  <si>
    <t>{c404adc3-7dd7-4d7f-90d0-8ad9147ab7db}</t>
  </si>
  <si>
    <t>822 29 61</t>
  </si>
  <si>
    <t>SO-05</t>
  </si>
  <si>
    <t>Vodovodní přípojka pro ČOV</t>
  </si>
  <si>
    <t>{297aa38b-d69c-44a6-82d0-62e236368418}</t>
  </si>
  <si>
    <t>827 19 11</t>
  </si>
  <si>
    <t>SO-06</t>
  </si>
  <si>
    <t>Přípojka NN pro ČOV</t>
  </si>
  <si>
    <t>{5c181414-2d83-415e-9138-65e8b3bf997e}</t>
  </si>
  <si>
    <t>828 13 11</t>
  </si>
  <si>
    <t>SO-07</t>
  </si>
  <si>
    <t>Odtok z ČOV</t>
  </si>
  <si>
    <t>{8a613d13-3584-4232-8615-0c04041871d1}</t>
  </si>
  <si>
    <t>PS-01</t>
  </si>
  <si>
    <t>Technologie čistírny odpadních vod</t>
  </si>
  <si>
    <t>PRO</t>
  </si>
  <si>
    <t>{7e4d45ba-6eed-4332-a137-00fee4cc6dc0}</t>
  </si>
  <si>
    <t>812 31</t>
  </si>
  <si>
    <t>PS-02</t>
  </si>
  <si>
    <t>Přípojka NN, elektroinstalace, MaR</t>
  </si>
  <si>
    <t>{152a8e18-3e85-41d6-b1a6-f589c0ec2432}</t>
  </si>
  <si>
    <t>1) Krycí list soupisu</t>
  </si>
  <si>
    <t>2) Rekapitulace</t>
  </si>
  <si>
    <t>3) Soupis prací</t>
  </si>
  <si>
    <t>Zpět na list:</t>
  </si>
  <si>
    <t>Rekapitulace stavby</t>
  </si>
  <si>
    <t>KRYCÍ LIST SOUPISU</t>
  </si>
  <si>
    <t>Objekt:</t>
  </si>
  <si>
    <t>VRN-00 - Vedlejší rozpočtové náklady</t>
  </si>
  <si>
    <t>22</t>
  </si>
  <si>
    <t>REKAPITULACE ČLENĚNÍ SOUPISU PRACÍ</t>
  </si>
  <si>
    <t>Kód dílu - Popis</t>
  </si>
  <si>
    <t>Cena celkem [CZK]</t>
  </si>
  <si>
    <t>Náklady soupisu celkem</t>
  </si>
  <si>
    <t>-1</t>
  </si>
  <si>
    <t>VRN - Vedlejší rozpočtové náklady</t>
  </si>
  <si>
    <t xml:space="preserve">    VRN1 - Průzkumné, geodetické a projektové práce</t>
  </si>
  <si>
    <t xml:space="preserve">    VRN3 - Zařízení staveniště</t>
  </si>
  <si>
    <t xml:space="preserve">    VRN4 - Inženýrská činnost</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</si>
  <si>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</si>
  <si>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</si>
  <si>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</si>
  <si>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</si>
  <si>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</si>
  <si>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</si>
  <si>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</si>
  <si>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</si>
  <si>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</si>
  <si>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</si>
  <si>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</si>
  <si>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</si>
  <si>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</si>
  <si>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</si>
  <si>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VRN</t>
  </si>
  <si>
    <t>5</t>
  </si>
  <si>
    <t>ROZPOCET</t>
  </si>
  <si>
    <t>VRN1</t>
  </si>
  <si>
    <t>Průzkumné, geodetické a projektové práce</t>
  </si>
  <si>
    <t>K</t>
  </si>
  <si>
    <t>011314000</t>
  </si>
  <si>
    <t>Archeologický dohled</t>
  </si>
  <si>
    <t>soubor</t>
  </si>
  <si>
    <t>CS ÚRS 2018 01</t>
  </si>
  <si>
    <t>1024</t>
  </si>
  <si>
    <t>-1410175568</t>
  </si>
  <si>
    <t>VV</t>
  </si>
  <si>
    <t>012-1</t>
  </si>
  <si>
    <t>Vytýčení stávajících sítí</t>
  </si>
  <si>
    <t>518956032</t>
  </si>
  <si>
    <t>P</t>
  </si>
  <si>
    <t>Poznámka k položce:
Zaměření a vytýčení stávajících inženýrských sítí v místě stavby z hlediska jejich ochrany při provádění stavby.</t>
  </si>
  <si>
    <t>3</t>
  </si>
  <si>
    <t>012103000.1</t>
  </si>
  <si>
    <t>Geodetické práce před výstavbou - vytýčení stavby</t>
  </si>
  <si>
    <t>986848440</t>
  </si>
  <si>
    <t>4</t>
  </si>
  <si>
    <t>012-2</t>
  </si>
  <si>
    <t>Bezpečnostní opatření dle plánu BOZP</t>
  </si>
  <si>
    <t>1546979738</t>
  </si>
  <si>
    <t>012303000.1</t>
  </si>
  <si>
    <t>Geodetické práce po výstavbě - zaměření skutečného provedení</t>
  </si>
  <si>
    <t>160906583</t>
  </si>
  <si>
    <t>6</t>
  </si>
  <si>
    <t>012-4</t>
  </si>
  <si>
    <t>Fotodokumentace stávajících objektů</t>
  </si>
  <si>
    <t>-1509249305</t>
  </si>
  <si>
    <t>Poznámka k položce:
Fotodokumentace stávajících přilehlých objektů před zahájením stavby a po dokončení stavby</t>
  </si>
  <si>
    <t>7</t>
  </si>
  <si>
    <t>012-7</t>
  </si>
  <si>
    <t>Dopravně-inženýrské opatření</t>
  </si>
  <si>
    <t>978950260</t>
  </si>
  <si>
    <t xml:space="preserve">Poznámka k položce:
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 </t>
  </si>
  <si>
    <t>8</t>
  </si>
  <si>
    <t>013194000</t>
  </si>
  <si>
    <t>Provozní řád</t>
  </si>
  <si>
    <t>-1357756965</t>
  </si>
  <si>
    <t>9</t>
  </si>
  <si>
    <t>013203000</t>
  </si>
  <si>
    <t>Fotodokumentace stavby v průběhu provádění prací</t>
  </si>
  <si>
    <t>977945605</t>
  </si>
  <si>
    <t>10</t>
  </si>
  <si>
    <t>013244000</t>
  </si>
  <si>
    <t>Dokumentace nad rámec dokumentace pro provádění stavby - dílenská dokumenatace</t>
  </si>
  <si>
    <t>-725865110</t>
  </si>
  <si>
    <t>11</t>
  </si>
  <si>
    <t>013254000</t>
  </si>
  <si>
    <t>Dokumentace skutečného provedení stavby</t>
  </si>
  <si>
    <t>-328442370</t>
  </si>
  <si>
    <t>VRN3</t>
  </si>
  <si>
    <t>Zařízení staveniště</t>
  </si>
  <si>
    <t>17</t>
  </si>
  <si>
    <t>030001000</t>
  </si>
  <si>
    <t>423883942</t>
  </si>
  <si>
    <t>VRN4</t>
  </si>
  <si>
    <t>Inženýrská činnost</t>
  </si>
  <si>
    <t>16</t>
  </si>
  <si>
    <t>041903000</t>
  </si>
  <si>
    <t>Dozor jiné osoby - součinnost hydrogeologa</t>
  </si>
  <si>
    <t>-1272706122</t>
  </si>
  <si>
    <t>VP</t>
  </si>
  <si>
    <t>výkop</t>
  </si>
  <si>
    <t>3837,606</t>
  </si>
  <si>
    <t>ZS</t>
  </si>
  <si>
    <t>zásyp</t>
  </si>
  <si>
    <t>2211,984</t>
  </si>
  <si>
    <t>SO-01 - Kanalizace oddílná - splašková</t>
  </si>
  <si>
    <t>2223</t>
  </si>
  <si>
    <t>42.21.12</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</si>
  <si>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</si>
  <si>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</si>
  <si>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</si>
  <si>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</si>
  <si>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</si>
  <si>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</si>
  <si>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8 - Trubní vedení</t>
  </si>
  <si>
    <t xml:space="preserve">    9 - Ostatní konstrukce a práce, bourání</t>
  </si>
  <si>
    <t xml:space="preserve">    997 - Přesun sutě</t>
  </si>
  <si>
    <t xml:space="preserve">    998 - Přesun hmot</t>
  </si>
  <si>
    <t>HSV</t>
  </si>
  <si>
    <t>Práce a dodávky HSV</t>
  </si>
  <si>
    <t>Zemní práce</t>
  </si>
  <si>
    <t>113107342</t>
  </si>
  <si>
    <t>Odstranění podkladů nebo krytů strojně plochy jednotlivě do 50 m2 s přemístěním hmot na skládku na vzdálenost do 3 m nebo s naložením na dopravní prostředek živičných, o tl. vrstvy přes 50 do 100 mm</t>
  </si>
  <si>
    <t>m2</t>
  </si>
  <si>
    <t>1479888942</t>
  </si>
  <si>
    <t>"místní komunikace"870</t>
  </si>
  <si>
    <t>113107344</t>
  </si>
  <si>
    <t>Odstranění podkladů nebo krytů strojně plochy jednotlivě do 50 m2 s přemístěním hmot na skládku na vzdálenost do 3 m nebo s naložením na dopravní prostředek živičných, o tl. vrstvy přes 150 do 200 mm</t>
  </si>
  <si>
    <t>-1097246584</t>
  </si>
  <si>
    <t>"komunikace III.třídy"610</t>
  </si>
  <si>
    <t>113154332</t>
  </si>
  <si>
    <t>Frézování živičného podkladu nebo krytu s naložením na dopravní prostředek plochy přes 1 000 do 10 000 m2 bez překážek v trase pruhu šířky přes 1 m do 2 m, tloušťky vrstvy 40 mm</t>
  </si>
  <si>
    <t>-1689609114</t>
  </si>
  <si>
    <t>"místní komunikace"1418</t>
  </si>
  <si>
    <t>"silnice III. tř"4090</t>
  </si>
  <si>
    <t>Součet</t>
  </si>
  <si>
    <t>115101201</t>
  </si>
  <si>
    <t>Čerpání vody na dopravní výšku do 10 m s uvažovaným průměrným přítokem do 500 l/min</t>
  </si>
  <si>
    <t>hod</t>
  </si>
  <si>
    <t>-1639427542</t>
  </si>
  <si>
    <t>2107,45*0,2</t>
  </si>
  <si>
    <t>115101301</t>
  </si>
  <si>
    <t>Pohotovost záložní čerpací soupravy pro dopravní výšku do 10 m s uvažovaným průměrným přítokem do 500 l/min</t>
  </si>
  <si>
    <t>den</t>
  </si>
  <si>
    <t>321018665</t>
  </si>
  <si>
    <t>421,49/8</t>
  </si>
  <si>
    <t>119001401</t>
  </si>
  <si>
    <t>Dočasné zajištění podzemního potrubí nebo vedení ve výkopišti ve stavu i poloze , ve kterých byla na začátku zemních prací a to s podepřením, vzepřením nebo vyvěšením, příp. s ochranným bedněním, se zřízením a odstraněním za jišťovací konstrukce, s opotřebením hmot potrubí ocelového nebo litinového, jmenovité světlosti DN do 200</t>
  </si>
  <si>
    <t>m</t>
  </si>
  <si>
    <t>-45105611</t>
  </si>
  <si>
    <t>"stoka A"0,9*3+88+40+38</t>
  </si>
  <si>
    <t>"stoka B"0,9*2+40</t>
  </si>
  <si>
    <t>"stoka B-1"0,9*2</t>
  </si>
  <si>
    <t>"stoka B-2"0,9*1</t>
  </si>
  <si>
    <t>"stoka B-2-1"0,9*1</t>
  </si>
  <si>
    <t>"stoka B-3"0,9*1</t>
  </si>
  <si>
    <t>119001412</t>
  </si>
  <si>
    <t>Dočasné zajištění podzemního potrubí nebo vedení ve výkopišti ve stavu i poloze , ve kterých byla na začátku zemních prací a to s podepřením, vzepřením nebo vyvěšením, příp. s ochranným bedněním, se zřízením a odstraněním za jišťovací konstrukce, s opotřebením hmot potrubí betonového, kameninového nebo železobetonového, světlosti DN přes 200 do 500</t>
  </si>
  <si>
    <t>-2003137302</t>
  </si>
  <si>
    <t>"stoka A"0,9*5</t>
  </si>
  <si>
    <t>"stoka B"0,9*11+139</t>
  </si>
  <si>
    <t>"stoka B-1"0,9*1</t>
  </si>
  <si>
    <t>119001421</t>
  </si>
  <si>
    <t>Dočasné zajištění podzemního potrubí nebo vedení ve výkopišti ve stavu i poloze , ve kterých byla na začátku zemních prací a to s podepřením, vzepřením nebo vyvěšením, příp. s ochranným bedněním, se zřízením a odstraněním za jišťovací konstrukce, s opotřebením hmot kabelů a kabelových tratí z volně ložených kabelů a to do 3 kabelů</t>
  </si>
  <si>
    <t>-425373949</t>
  </si>
  <si>
    <t>"stoka A"14*0,9+26</t>
  </si>
  <si>
    <t>"stoka B"0,9*13</t>
  </si>
  <si>
    <t>"stoka B-2"0,9*9</t>
  </si>
  <si>
    <t>"stoka B-2-1"0,9*2</t>
  </si>
  <si>
    <t>"stoka B-3"0,9*3</t>
  </si>
  <si>
    <t>121101101</t>
  </si>
  <si>
    <t>Sejmutí ornice nebo lesní půdy s vodorovným přemístěním na hromady v místě upotřebení nebo na dočasné či trvalé skládky se složením, na vzdálenost do 50 m</t>
  </si>
  <si>
    <t>m3</t>
  </si>
  <si>
    <t>-2028658624</t>
  </si>
  <si>
    <t>0,2*5*(38+363,8)</t>
  </si>
  <si>
    <t>124303101</t>
  </si>
  <si>
    <t>Vykopávky pro koryta vodotečí s přehozením výkopku na vzdálenost do 3 m nebo s naložením na dopravní prostředek v hornině tř. 4 do 1 000 m3</t>
  </si>
  <si>
    <t>-2108835972</t>
  </si>
  <si>
    <t>3*0,6*(1+3,4)*0,5*4"odstranění zemních hrázek"</t>
  </si>
  <si>
    <t>124303109</t>
  </si>
  <si>
    <t>Vykopávky pro koryta vodotečí s přehozením výkopku na vzdálenost do 3 m nebo s naložením na dopravní prostředek v hornině tř. 4 Příplatek k cenám za lepivost horniny tř. 4</t>
  </si>
  <si>
    <t>-2067413790</t>
  </si>
  <si>
    <t>3*0,6*(1+3,4)*0,5*4*0,2"odstranění zemních hrázek"</t>
  </si>
  <si>
    <t>12</t>
  </si>
  <si>
    <t>130001101</t>
  </si>
  <si>
    <t>Příplatek k cenám hloubených vykopávek za ztížení vykopávky v blízkosti podzemního vedení nebo výbušnin pro jakoukoliv třídu horniny</t>
  </si>
  <si>
    <t>-1067296895</t>
  </si>
  <si>
    <t>"stoka A"0,9*1,5*(88+40+38+26+18)</t>
  </si>
  <si>
    <t>"stoka B"0,9*1,5*(40+138+24)</t>
  </si>
  <si>
    <t>"stoka B-1"0,9*1,5*5</t>
  </si>
  <si>
    <t>"stoka B-2"0,9*1,5*10</t>
  </si>
  <si>
    <t>"stoka B-2-1"0,9*1,5*4</t>
  </si>
  <si>
    <t>"stoka B-3"0,9*1,5*4</t>
  </si>
  <si>
    <t>13</t>
  </si>
  <si>
    <t>132201203</t>
  </si>
  <si>
    <t>Hloubení zapažených i nezapažených rýh šířky přes 600 do 2 000 mm s urovnáním dna do předepsaného profilu a spádu v hornině tř. 3 přes 1 000 do 5 000 m3</t>
  </si>
  <si>
    <t>-995631561</t>
  </si>
  <si>
    <t>VP*0,3"30% třída 3"</t>
  </si>
  <si>
    <t>14</t>
  </si>
  <si>
    <t>132201209</t>
  </si>
  <si>
    <t>Hloubení zapažených i nezapažených rýh šířky přes 600 do 2 000 mm s urovnáním dna do předepsaného profilu a spádu v hornině tř. 3 Příplatek k cenám za lepivost horniny tř. 3</t>
  </si>
  <si>
    <t>-2016722816</t>
  </si>
  <si>
    <t>VP*0,3*0,2</t>
  </si>
  <si>
    <t>132301203</t>
  </si>
  <si>
    <t>Hloubení zapažených i nezapažených rýh šířky přes 600 do 2 000 mm s urovnáním dna do předepsaného profilu a spádu v hornině tř. 4 přes 1 000 do 5 000 m3</t>
  </si>
  <si>
    <t>-651892241</t>
  </si>
  <si>
    <t>VP*0,45"45% třída 4"</t>
  </si>
  <si>
    <t>132301209</t>
  </si>
  <si>
    <t>Hloubení zapažených i nezapažených rýh šířky přes 600 do 2 000 mm s urovnáním dna do předepsaného profilu a spádu v hornině tř. 4 Příplatek k cenám za lepivost horniny tř. 4</t>
  </si>
  <si>
    <t>162102619</t>
  </si>
  <si>
    <t>VP*0,45*0,2</t>
  </si>
  <si>
    <t>132401201</t>
  </si>
  <si>
    <t>Hloubení zapažených i nezapažených rýh šířky přes 600 do 2 000 mm s urovnáním dna do předepsaného profilu a spádu s použitím trhavin v hornině tř. 5 pro jakékoliv množství</t>
  </si>
  <si>
    <t>1215779432</t>
  </si>
  <si>
    <t>VP*0,2 "20% třída 5"</t>
  </si>
  <si>
    <t>18</t>
  </si>
  <si>
    <t>132501201</t>
  </si>
  <si>
    <t>Hloubení zapažených i nezapažených rýh šířky přes 600 do 2 000 mm s urovnáním dna do předepsaného profilu a spádu s použitím trhavin v hornině 6 pro jakékoliv množství</t>
  </si>
  <si>
    <t>-1591897897</t>
  </si>
  <si>
    <t>VP*0,05 "5% třída 6"</t>
  </si>
  <si>
    <t>19</t>
  </si>
  <si>
    <t>151101101</t>
  </si>
  <si>
    <t>Zřízení pažení a rozepření stěn rýh pro podzemní vedení pro všechny šířky rýhy příložné pro jakoukoliv mezerovitost, hloubky do 2 m</t>
  </si>
  <si>
    <t>-1584224950</t>
  </si>
  <si>
    <t>"B-2-1"199,98</t>
  </si>
  <si>
    <t>20</t>
  </si>
  <si>
    <t>151101102</t>
  </si>
  <si>
    <t>Zřízení pažení a rozepření stěn rýh pro podzemní vedení pro všechny šířky rýhy příložné pro jakoukoliv mezerovitost, hloubky do 4 m</t>
  </si>
  <si>
    <t>526278001</t>
  </si>
  <si>
    <t>"stoka A"2473,74</t>
  </si>
  <si>
    <t>"stoka B"3721,95</t>
  </si>
  <si>
    <t>"stoka B-1"1125,78</t>
  </si>
  <si>
    <t>"stoka B-2"662,64</t>
  </si>
  <si>
    <t>"stoka B-3"1261,83</t>
  </si>
  <si>
    <t>151101111</t>
  </si>
  <si>
    <t>Odstranění pažení a rozepření stěn rýh pro podzemní vedení s uložením materiálu na vzdálenost do 3 m od kraje výkopu příložné, hloubky do 2 m</t>
  </si>
  <si>
    <t>606858000</t>
  </si>
  <si>
    <t>151101112</t>
  </si>
  <si>
    <t>Odstranění pažení a rozepření stěn rýh pro podzemní vedení s uložením materiálu na vzdálenost do 3 m od kraje výkopu příložné, hloubky přes 2 do 4 m</t>
  </si>
  <si>
    <t>-629007057</t>
  </si>
  <si>
    <t>9245,94</t>
  </si>
  <si>
    <t>23</t>
  </si>
  <si>
    <t>161101101</t>
  </si>
  <si>
    <t>Svislé přemístění výkopku bez naložení do dopravní nádoby avšak s vyprázdněním dopravní nádoby na hromadu nebo do dopravního prostředku z horniny tř. 1 až 4, při hloubce výkopu přes 1 do 2,5 m</t>
  </si>
  <si>
    <t>-1436202121</t>
  </si>
  <si>
    <t>VP*0,75</t>
  </si>
  <si>
    <t>24</t>
  </si>
  <si>
    <t>161101151</t>
  </si>
  <si>
    <t>Svislé přemístění výkopku bez naložení do dopravní nádoby avšak s vyprázdněním dopravní nádoby na hromadu nebo do dopravního prostředku z horniny tř. 5 až 7, při hloubce výkopu přes 1 do 2,5 m</t>
  </si>
  <si>
    <t>-1817614292</t>
  </si>
  <si>
    <t>VP*0,25</t>
  </si>
  <si>
    <t>25</t>
  </si>
  <si>
    <t>162401102</t>
  </si>
  <si>
    <t>Vodorovné přemístění výkopku nebo sypaniny po suchu na obvyklém dopravním prostředku, bez naložení výkopku, avšak se složením bez rozhrnutí z horniny tř. 1 až 4 na vzdálenost přes 1 500 do 2 000 m</t>
  </si>
  <si>
    <t>-647151170</t>
  </si>
  <si>
    <t>2*ZS"mezideponie a zpět"</t>
  </si>
  <si>
    <t>26</t>
  </si>
  <si>
    <t>162701105</t>
  </si>
  <si>
    <t>Vodorovné přemístění výkopku nebo sypaniny po suchu na obvyklém dopravním prostředku, bez naložení výkopku, avšak se složením bez rozhrnutí z horniny tř. 1 až 4 na vzdálenost přes 9 000 do 10 000 m</t>
  </si>
  <si>
    <t>1674640893</t>
  </si>
  <si>
    <t>VP-ZS</t>
  </si>
  <si>
    <t>-VP*0,25"odvezeno v zatřídění 5-7"</t>
  </si>
  <si>
    <t>27</t>
  </si>
  <si>
    <t>162701155</t>
  </si>
  <si>
    <t>Vodorovné přemístění výkopku nebo sypaniny po suchu na obvyklém dopravním prostředku, bez naložení výkopku, avšak se složením bez rozhrnutí z horniny tř. 5 až 7 na vzdálenost přes 9 000 do 10 000 m</t>
  </si>
  <si>
    <t>-1717539913</t>
  </si>
  <si>
    <t>28</t>
  </si>
  <si>
    <t>167101102</t>
  </si>
  <si>
    <t>Nakládání, skládání a překládání neulehlého výkopku nebo sypaniny nakládání, množství přes 100 m3, z hornin tř. 1 až 4</t>
  </si>
  <si>
    <t>13457690</t>
  </si>
  <si>
    <t>29</t>
  </si>
  <si>
    <t>171103101</t>
  </si>
  <si>
    <t>Zemní hrázky přívodních a odpadních melioračních kanálů zhutňované po vrstvách tloušťky 200 mm, s přemístěním sypaniny do 20 m nebo s jejím přehozením do 3 m z hornin tř. 1 až 4</t>
  </si>
  <si>
    <t>-1510207070</t>
  </si>
  <si>
    <t>3*0,6*(1+3,4)*0,5*4</t>
  </si>
  <si>
    <t>30</t>
  </si>
  <si>
    <t>171201201</t>
  </si>
  <si>
    <t>Uložení sypaniny na skládky</t>
  </si>
  <si>
    <t>631195102</t>
  </si>
  <si>
    <t>31</t>
  </si>
  <si>
    <t>171201211</t>
  </si>
  <si>
    <t>Poplatek za uložení stavebního odpadu na skládce (skládkovné) zeminy a kameniva zatříděného do Katalogu odpadů pod kódem 170 504</t>
  </si>
  <si>
    <t>t</t>
  </si>
  <si>
    <t>-1885021638</t>
  </si>
  <si>
    <t>(VP-ZS)*2</t>
  </si>
  <si>
    <t>32</t>
  </si>
  <si>
    <t>174102101</t>
  </si>
  <si>
    <t>Zásyp sypaninou z jakékoliv horniny při překopech inženýrských sítí objemu do 30 m3 s uložením výkopku ve vrstvách se zhutněním jam, šachet, rýh nebo kolem objektů v těchto vykopávkách</t>
  </si>
  <si>
    <t>1449643120</t>
  </si>
  <si>
    <t>"stoka A"1001,81</t>
  </si>
  <si>
    <t>"stoka B"1682,78</t>
  </si>
  <si>
    <t>"stoka B1"506,6</t>
  </si>
  <si>
    <t>"stoka B2"298,19</t>
  </si>
  <si>
    <t>"stoka B-2-1"79,99</t>
  </si>
  <si>
    <t>"stoka B-3"567,86</t>
  </si>
  <si>
    <t>-"komunikace místní"0,45*870</t>
  </si>
  <si>
    <t>-"komunikace III. třídy"0,53*610</t>
  </si>
  <si>
    <t xml:space="preserve">-"travní porost"0,15*0,9*(38+363,8) </t>
  </si>
  <si>
    <t>-"obsyp"0,9*0,385*1071,22</t>
  </si>
  <si>
    <t>-"obsyp"0,9*0,435*1036,23</t>
  </si>
  <si>
    <t>-"lože"0,2*0,9*(1071,22+1036,23)</t>
  </si>
  <si>
    <t>33</t>
  </si>
  <si>
    <t>175151101</t>
  </si>
  <si>
    <t>Obsypání potrubí strojně sypaninou z vhodných hornin tř. 1 až 4 nebo materiálem připraveným podél výkopu ve vzdálenosti do 3 m od jeho kraje, pro jakoukoliv hloubku výkopu a míru zhutnění bez prohození sypaniny</t>
  </si>
  <si>
    <t>-775433611</t>
  </si>
  <si>
    <t>0,9*0,385*1071,22-0,28*0,28*pi*1071,22/4</t>
  </si>
  <si>
    <t>0,9*0,435*1036,23-0,335*0,335*pi*1036,23/4</t>
  </si>
  <si>
    <t>34</t>
  </si>
  <si>
    <t>M</t>
  </si>
  <si>
    <t>58331200</t>
  </si>
  <si>
    <t>štěrkopísek netříděný zásypový materiál</t>
  </si>
  <si>
    <t>-1078033050</t>
  </si>
  <si>
    <t>619,566*1,67</t>
  </si>
  <si>
    <t>35</t>
  </si>
  <si>
    <t>181301113</t>
  </si>
  <si>
    <t>Rozprostření a urovnání ornice v rovině nebo ve svahu sklonu do 1:5 při souvislé ploše přes 500 m2, tl. vrstvy přes 150 do 200 mm</t>
  </si>
  <si>
    <t>1978086718</t>
  </si>
  <si>
    <t>5*(38+363,8)</t>
  </si>
  <si>
    <t>36</t>
  </si>
  <si>
    <t>181451121</t>
  </si>
  <si>
    <t>Založení trávníku na půdě předem připravené plochy přes 1000 m2 výsevem včetně utažení lučního v rovině nebo na svahu do 1:5</t>
  </si>
  <si>
    <t>2135533687</t>
  </si>
  <si>
    <t>37</t>
  </si>
  <si>
    <t>00572470</t>
  </si>
  <si>
    <t>osivo směs travní univerzál</t>
  </si>
  <si>
    <t>kg</t>
  </si>
  <si>
    <t>477380039</t>
  </si>
  <si>
    <t>2009*0,03</t>
  </si>
  <si>
    <t>Zakládání</t>
  </si>
  <si>
    <t>38</t>
  </si>
  <si>
    <t>212752213</t>
  </si>
  <si>
    <t>Trativody z drenážních trubek se zřízením štěrkopískového lože pod trubky a s jejich obsypem v průměrném celkovém množství do 0,15 m3/m v otevřeném výkopu z trubek plastových flexibilních D přes 100 do 160 mm</t>
  </si>
  <si>
    <t>-713543569</t>
  </si>
  <si>
    <t>100</t>
  </si>
  <si>
    <t>Svislé a kompletní konstrukce</t>
  </si>
  <si>
    <t>39</t>
  </si>
  <si>
    <t>359901211</t>
  </si>
  <si>
    <t>Monitoring stok (kamerový systém) jakékoli výšky nová kanalizace</t>
  </si>
  <si>
    <t>562568913</t>
  </si>
  <si>
    <t>1071,22+1036,23</t>
  </si>
  <si>
    <t>Vodorovné konstrukce</t>
  </si>
  <si>
    <t>40</t>
  </si>
  <si>
    <t>451573111</t>
  </si>
  <si>
    <t>Lože pod potrubí, stoky a drobné objekty v otevřeném výkopu z písku a štěrkopísku do 63 mm</t>
  </si>
  <si>
    <t>903174008</t>
  </si>
  <si>
    <t>0,1*0,9*(1071,22+1036,23)</t>
  </si>
  <si>
    <t>41</t>
  </si>
  <si>
    <t>452112111</t>
  </si>
  <si>
    <t>Osazení betonových dílců prstenců nebo rámů pod poklopy a mříže, výšky do 100 mm</t>
  </si>
  <si>
    <t>kus</t>
  </si>
  <si>
    <t>2003953239</t>
  </si>
  <si>
    <t>37+7+13+4</t>
  </si>
  <si>
    <t>59224010</t>
  </si>
  <si>
    <t>prstenec betonový vyrovnávací ke krytu šachty 62,5x4x12 cm</t>
  </si>
  <si>
    <t>-651592563</t>
  </si>
  <si>
    <t>4*1,01</t>
  </si>
  <si>
    <t>43</t>
  </si>
  <si>
    <t>59224011</t>
  </si>
  <si>
    <t>prstenec betonový vyrovnávací ke krytu šachty 62,5x6x12 cm</t>
  </si>
  <si>
    <t>1718233062</t>
  </si>
  <si>
    <t>13*1,01</t>
  </si>
  <si>
    <t>44</t>
  </si>
  <si>
    <t>59224012</t>
  </si>
  <si>
    <t>prstenec betonový vyrovnávací ke krytu šachty 62,5x8x12 cm</t>
  </si>
  <si>
    <t>745022888</t>
  </si>
  <si>
    <t>7*1,01</t>
  </si>
  <si>
    <t>45</t>
  </si>
  <si>
    <t>59224013</t>
  </si>
  <si>
    <t>prstenec betonový vyrovnávací ke krytu šachty 62,5x10x12 cm</t>
  </si>
  <si>
    <t>-17541636</t>
  </si>
  <si>
    <t>37*1,01</t>
  </si>
  <si>
    <t>46</t>
  </si>
  <si>
    <t>452112121</t>
  </si>
  <si>
    <t>Osazení betonových dílců prstenců nebo rámů pod poklopy a mříže, výšky přes 100 do 200 mm</t>
  </si>
  <si>
    <t>-21493530</t>
  </si>
  <si>
    <t>47</t>
  </si>
  <si>
    <t>413290191304410005</t>
  </si>
  <si>
    <t>Prstenec IS šachetní vyrovnávací - betonový TBV-Q.1 625/120/120</t>
  </si>
  <si>
    <t>KS</t>
  </si>
  <si>
    <t>-105673941</t>
  </si>
  <si>
    <t>10*1,01</t>
  </si>
  <si>
    <t>Komunikace pozemní</t>
  </si>
  <si>
    <t>48</t>
  </si>
  <si>
    <t>564861111</t>
  </si>
  <si>
    <t>Podklad ze štěrkodrti ŠD s rozprostřením a zhutněním, po zhutnění tl. 200 mm</t>
  </si>
  <si>
    <t>1388419129</t>
  </si>
  <si>
    <t>49</t>
  </si>
  <si>
    <t>564871116</t>
  </si>
  <si>
    <t>Podklad ze štěrkodrti ŠD s rozprostřením a zhutněním, po zhutnění tl. 300 mm</t>
  </si>
  <si>
    <t>-1127883244</t>
  </si>
  <si>
    <t>50</t>
  </si>
  <si>
    <t>564952111</t>
  </si>
  <si>
    <t>Podklad z mechanicky zpevněného kameniva MZK (minerální beton) s rozprostřením a s hutněním, po zhutnění tl. 150 mm</t>
  </si>
  <si>
    <t>1405048347</t>
  </si>
  <si>
    <t>51</t>
  </si>
  <si>
    <t>565145111</t>
  </si>
  <si>
    <t>Asfaltový beton vrstva podkladní ACP 16 (obalované kamenivo střednězrnné - OKS) s rozprostřením a zhutněním v pruhu šířky do 3 m, po zhutnění tl. 60 mm</t>
  </si>
  <si>
    <t>860036614</t>
  </si>
  <si>
    <t>52</t>
  </si>
  <si>
    <t>565175113</t>
  </si>
  <si>
    <t>Asfaltový beton vrstva podkladní ACP 16 (obalované kamenivo střednězrnné - OKS) s rozprostřením a zhutněním v pruhu šířky do 3 m, po zhutnění tl. 120 mm</t>
  </si>
  <si>
    <t>-1489008556</t>
  </si>
  <si>
    <t>53</t>
  </si>
  <si>
    <t>573111112</t>
  </si>
  <si>
    <t>Postřik infiltrační PI z asfaltu silničního s posypem kamenivem, v množství 1,00 kg/m2</t>
  </si>
  <si>
    <t>-86396811</t>
  </si>
  <si>
    <t>"komunikace III.třídy"870</t>
  </si>
  <si>
    <t>54</t>
  </si>
  <si>
    <t>573211109</t>
  </si>
  <si>
    <t>Postřik spojovací PS bez posypu kamenivem z asfaltu silničního, v množství 0,50 kg/m2</t>
  </si>
  <si>
    <t>1028105283</t>
  </si>
  <si>
    <t>"silnice III. třídy"4090</t>
  </si>
  <si>
    <t>55</t>
  </si>
  <si>
    <t>577134211</t>
  </si>
  <si>
    <t>Asfaltový beton vrstva obrusná ACO 11 (ABS) s rozprostřením a se zhutněním z nemodifikovaného asfaltu v pruhu šířky do 3 m tř. II, po zhutnění tl. 40 mm</t>
  </si>
  <si>
    <t>-112904503</t>
  </si>
  <si>
    <t>56</t>
  </si>
  <si>
    <t>577166111</t>
  </si>
  <si>
    <t>Asfaltový beton vrstva ložní ACL 22 (ABVH) s rozprostřením a zhutněním z nemodifikovaného asfaltu v pruhu šířky do 3 m, po zhutnění tl. 70 mm</t>
  </si>
  <si>
    <t>-2122686650</t>
  </si>
  <si>
    <t>Trubní vedení</t>
  </si>
  <si>
    <t>57</t>
  </si>
  <si>
    <t>871315221</t>
  </si>
  <si>
    <t>Kanalizační potrubí z tvrdého PVC v otevřeném výkopu ve sklonu do 20 %, hladkého plnostěnného jednovrstvého, tuhost třídy SN 8 DN 160</t>
  </si>
  <si>
    <t>-212363647</t>
  </si>
  <si>
    <t>"spadiště"1,76+0,5</t>
  </si>
  <si>
    <t>58</t>
  </si>
  <si>
    <t>871355221</t>
  </si>
  <si>
    <t>Kanalizační potrubí z tvrdého PVC v otevřeném výkopu ve sklonu do 20 %, hladkého plnostěnného jednovrstvého, tuhost třídy SN 8 DN 200</t>
  </si>
  <si>
    <t>-379224428</t>
  </si>
  <si>
    <t>"spadiště"1,79+1,45+2*0,5</t>
  </si>
  <si>
    <t>59</t>
  </si>
  <si>
    <t>871360510</t>
  </si>
  <si>
    <t>Montáž kanalizačního potrubí z plastů z polypropylenu PP žebrovaného SN 10 DN 250</t>
  </si>
  <si>
    <t>-1749119000</t>
  </si>
  <si>
    <t>"stoka A"216,22</t>
  </si>
  <si>
    <t>"stoka B"178</t>
  </si>
  <si>
    <t>"stoka B-1"194</t>
  </si>
  <si>
    <t>"stoka B-2"158</t>
  </si>
  <si>
    <t>"stoka B-2-1"45</t>
  </si>
  <si>
    <t>"stoka B-3"280</t>
  </si>
  <si>
    <t>60</t>
  </si>
  <si>
    <t>28615009</t>
  </si>
  <si>
    <t>trubka kanalizační  PP DIN UR-2 DN 250x5000 mm SN10</t>
  </si>
  <si>
    <t>1701546882</t>
  </si>
  <si>
    <t xml:space="preserve">Poznámka k položce:
Technické parametry potrubí:
Žebrované potrubí z PP, SN 10, rozměrová řada dle DIN 16 961
Vnější průměr / Vnitřní průměr/ Síla základní stěny	 -  OD 280, DN 250, s – 3,4mm
Kruhová tuhost (kN/m2 dle ISO 9969) 	 - min SN 10kN/m2
Základní materiál 				 - PP b
Konstrukce stěny potrubí - žebrovaná konstrukce (plné žebro v řezu stěny) s masivním profilovaným  těsněním
Způsob spojování	 -  na hrdla, výroba hrdel metodou „in-line socketing“, hrdlo je při výrobě  vytlačováno z trubky samotné, nikoli navařeno
</t>
  </si>
  <si>
    <t>1071,22*1,093</t>
  </si>
  <si>
    <t>61</t>
  </si>
  <si>
    <t>871370510</t>
  </si>
  <si>
    <t>Montáž kanalizačního potrubí z plastů z polypropylenu PP žebrovaného SN 10 DN 300</t>
  </si>
  <si>
    <t>-289647997</t>
  </si>
  <si>
    <t>"stoka A"323,98</t>
  </si>
  <si>
    <t>"stoka B"642,25</t>
  </si>
  <si>
    <t>"stoka B-1"50</t>
  </si>
  <si>
    <t>"stoka B-3"20</t>
  </si>
  <si>
    <t>"provizorní zatrubnění toku"4*12</t>
  </si>
  <si>
    <t>62</t>
  </si>
  <si>
    <t>28615014</t>
  </si>
  <si>
    <t>trubka kanalizační  PP DIN UR-2 DN 300x5000 mm SN10</t>
  </si>
  <si>
    <t>529556862</t>
  </si>
  <si>
    <t xml:space="preserve">Poznámka k položce:
Technické parametry potrubí:
Žebrované potrubí z PP, SN 10, rozměrová řada dle DIN 16 961
Vnější průměr / Vnitřní průměr/ Síla základní stěny	 -  OD 335, DN 300, s – 3,7mm
Kruhová tuhost (kN/m2 dle ISO 9969) 	 - min SN 10kN/m2
Základní materiál 				 - PP b
Konstrukce stěny potrubí - žebrovaná konstrukce (plné žebro v řezu stěny) s masivním profilovaným  těsněním
Způsob spojování	 -  na hrdla, výroba hrdel metodou „in-line socketing“, hrdlo je při výrobě  vytlačováno z trubky samotné, nikoli navařeno
</t>
  </si>
  <si>
    <t>1036,23*1,093</t>
  </si>
  <si>
    <t>63</t>
  </si>
  <si>
    <t>877315211</t>
  </si>
  <si>
    <t>Montáž tvarovek na kanalizačním potrubí z trub z plastu z tvrdého PVC nebo z polypropylenu v otevřeném výkopu jednoosých DN 150</t>
  </si>
  <si>
    <t>-1658623400</t>
  </si>
  <si>
    <t>"spadiště"2*1</t>
  </si>
  <si>
    <t>64</t>
  </si>
  <si>
    <t>28611361</t>
  </si>
  <si>
    <t>koleno kanalizační PVC KG 150x45°</t>
  </si>
  <si>
    <t>-1523470154</t>
  </si>
  <si>
    <t>"spadiště"2*1,015</t>
  </si>
  <si>
    <t>65</t>
  </si>
  <si>
    <t>877315231</t>
  </si>
  <si>
    <t>Montáž tvarovek na kanalizačním potrubí z trub z plastu z tvrdého PVC nebo z polypropylenu v otevřeném výkopu víček DN 150</t>
  </si>
  <si>
    <t>1075574407</t>
  </si>
  <si>
    <t>45+23</t>
  </si>
  <si>
    <t>66</t>
  </si>
  <si>
    <t>28611722</t>
  </si>
  <si>
    <t>víčko kanalizace plastové KG DN 160</t>
  </si>
  <si>
    <t>-328155776</t>
  </si>
  <si>
    <t>68*1,015</t>
  </si>
  <si>
    <t>67</t>
  </si>
  <si>
    <t>877355211</t>
  </si>
  <si>
    <t>Montáž tvarovek na kanalizačním potrubí z trub z plastu z tvrdého PVC nebo z polypropylenu v otevřeném výkopu jednoosých DN 200</t>
  </si>
  <si>
    <t>-1466070173</t>
  </si>
  <si>
    <t>"spadiště"2*2</t>
  </si>
  <si>
    <t>68</t>
  </si>
  <si>
    <t>28611366</t>
  </si>
  <si>
    <t>koleno kanalizační PVC 200x45°</t>
  </si>
  <si>
    <t>-1555917428</t>
  </si>
  <si>
    <t>"spadiště"4*1,015</t>
  </si>
  <si>
    <t>69</t>
  </si>
  <si>
    <t>877360420</t>
  </si>
  <si>
    <t>Montáž tvarovek na kanalizačním plastovém potrubí z polypropylenu PP korugovaného odboček DN 250</t>
  </si>
  <si>
    <t>-67281189</t>
  </si>
  <si>
    <t>70</t>
  </si>
  <si>
    <t>28615486</t>
  </si>
  <si>
    <t>odbočka  UR-2 DIN/KG 45° 250/150 mm</t>
  </si>
  <si>
    <t>-1539619168</t>
  </si>
  <si>
    <t>45*1,015</t>
  </si>
  <si>
    <t>71</t>
  </si>
  <si>
    <t>877370420</t>
  </si>
  <si>
    <t>Montáž tvarovek na kanalizačním plastovém potrubí z polypropylenu PP korugovaného odboček DN 300</t>
  </si>
  <si>
    <t>307986638</t>
  </si>
  <si>
    <t>72</t>
  </si>
  <si>
    <t>28615488</t>
  </si>
  <si>
    <t>odbočka  UR-2 DIN/KG 45° 300/150 mm</t>
  </si>
  <si>
    <t>498696445</t>
  </si>
  <si>
    <t>23*1,015</t>
  </si>
  <si>
    <t>73</t>
  </si>
  <si>
    <t>892362121</t>
  </si>
  <si>
    <t>Tlakové zkoušky vzduchem těsnícími vaky ucpávkovými DN 250</t>
  </si>
  <si>
    <t>úsek</t>
  </si>
  <si>
    <t>1357572350</t>
  </si>
  <si>
    <t>"stoka A"6</t>
  </si>
  <si>
    <t>"stoka B"4</t>
  </si>
  <si>
    <t>"stoka B-1"4</t>
  </si>
  <si>
    <t>"stoka B-2"4</t>
  </si>
  <si>
    <t>"stoka B-2-1"2</t>
  </si>
  <si>
    <t>"stoka B-3"6</t>
  </si>
  <si>
    <t>74</t>
  </si>
  <si>
    <t>892372121</t>
  </si>
  <si>
    <t>Tlakové zkoušky vzduchem těsnícími vaky ucpávkovými DN 300</t>
  </si>
  <si>
    <t>-1691024608</t>
  </si>
  <si>
    <t>"stoka A"10</t>
  </si>
  <si>
    <t>"stoka B"19</t>
  </si>
  <si>
    <t>"stoka B-1"1</t>
  </si>
  <si>
    <t>"stoka B-3"1</t>
  </si>
  <si>
    <t>75</t>
  </si>
  <si>
    <t>894411121</t>
  </si>
  <si>
    <t>Zřízení šachet kanalizačních z betonových dílců výšky vstupu do 1,50 m s obložením dna betonem tř. C 25/30, na potrubí DN přes 200 do 300</t>
  </si>
  <si>
    <t>22217366</t>
  </si>
  <si>
    <t>76</t>
  </si>
  <si>
    <t>59224167</t>
  </si>
  <si>
    <t>skruž betonová přechodová 62,5/100x60x12 cm, stupadla poplastovaná</t>
  </si>
  <si>
    <t>979156739</t>
  </si>
  <si>
    <t>57*1,01</t>
  </si>
  <si>
    <t>77</t>
  </si>
  <si>
    <t>59224070</t>
  </si>
  <si>
    <t>skruž betonová DN 1000x1000 PS, 100x100x12 cm</t>
  </si>
  <si>
    <t>-2048417005</t>
  </si>
  <si>
    <t>12*1,01</t>
  </si>
  <si>
    <t>78</t>
  </si>
  <si>
    <t>59224068</t>
  </si>
  <si>
    <t>skruž betonová DN 1000x500 PS, 100x50x12 cm</t>
  </si>
  <si>
    <t>-2036573131</t>
  </si>
  <si>
    <t>51*1,01</t>
  </si>
  <si>
    <t>79</t>
  </si>
  <si>
    <t>59224066</t>
  </si>
  <si>
    <t>skruž betonová DN 1000x250 PS, 100x25x12 cm</t>
  </si>
  <si>
    <t>761592382</t>
  </si>
  <si>
    <t>30*1,01</t>
  </si>
  <si>
    <t>80</t>
  </si>
  <si>
    <t>59224337</t>
  </si>
  <si>
    <t>dno betonové šachty kanalizační přímé 100x60 Vmax40 cm</t>
  </si>
  <si>
    <t>-87435225</t>
  </si>
  <si>
    <t>56*1,01</t>
  </si>
  <si>
    <t>81</t>
  </si>
  <si>
    <t>59224337-1</t>
  </si>
  <si>
    <t>dno betonové šachty kanalizační přímé 100x475 cm kompaktně lité Vmax400</t>
  </si>
  <si>
    <t>1635958267</t>
  </si>
  <si>
    <t>1*1,01</t>
  </si>
  <si>
    <t>82</t>
  </si>
  <si>
    <t>59224348</t>
  </si>
  <si>
    <t>těsnění elastomerové pro spojení šachetních dílů DN 1000</t>
  </si>
  <si>
    <t>-1726338627</t>
  </si>
  <si>
    <t>150*1,01</t>
  </si>
  <si>
    <t>83</t>
  </si>
  <si>
    <t>899103112</t>
  </si>
  <si>
    <t>Osazení poklopů litinových a ocelových včetně rámů pro třídu zatížení B125, C250</t>
  </si>
  <si>
    <t>20840599</t>
  </si>
  <si>
    <t>84</t>
  </si>
  <si>
    <t>28661933</t>
  </si>
  <si>
    <t>poklop šachtový litinový dno DN 600 pro třídu zatížení B125</t>
  </si>
  <si>
    <t>-242846118</t>
  </si>
  <si>
    <t>85</t>
  </si>
  <si>
    <t>899104112</t>
  </si>
  <si>
    <t>Osazení poklopů litinových a ocelových včetně rámů pro třídu zatížení D400, E600</t>
  </si>
  <si>
    <t>264382061</t>
  </si>
  <si>
    <t>36+14</t>
  </si>
  <si>
    <t>86</t>
  </si>
  <si>
    <t>415290091301600091</t>
  </si>
  <si>
    <t>Poklop IS šachetní - litinový D 400 605x160 mm, s pantem, bez odv, samonivelační rám</t>
  </si>
  <si>
    <t>-644366116</t>
  </si>
  <si>
    <t>87</t>
  </si>
  <si>
    <t>415290091304430042</t>
  </si>
  <si>
    <t>Poklop IS šachetní - D 400 -B-1, bet.výplň, bez odvětrání</t>
  </si>
  <si>
    <t>-987268330</t>
  </si>
  <si>
    <t>88</t>
  </si>
  <si>
    <t>899623161</t>
  </si>
  <si>
    <t>Obetonování potrubí nebo zdiva stok betonem prostým v otevřeném výkopu, beton tř. C 20/25</t>
  </si>
  <si>
    <t>-1125250584</t>
  </si>
  <si>
    <t>0,75*0,75*(1,76+1,79+1,45)"spadiště"</t>
  </si>
  <si>
    <t>89</t>
  </si>
  <si>
    <t>899643111</t>
  </si>
  <si>
    <t>Bednění pro obetonování potrubí v otevřeném výkopu</t>
  </si>
  <si>
    <t>357274407</t>
  </si>
  <si>
    <t>0,75*3*(1,76+1,79+1,45)"spadiště"</t>
  </si>
  <si>
    <t>90</t>
  </si>
  <si>
    <t>899722113</t>
  </si>
  <si>
    <t>Krytí potrubí z plastů výstražnou fólií z PVC šířky 34cm</t>
  </si>
  <si>
    <t>-679946626</t>
  </si>
  <si>
    <t>91</t>
  </si>
  <si>
    <t>R8-1</t>
  </si>
  <si>
    <t>D+M Obklad šachty čedičem</t>
  </si>
  <si>
    <t>598288995</t>
  </si>
  <si>
    <t>"šachta 25"1,2*1,2*pi/4+2,19</t>
  </si>
  <si>
    <t>"šachta 26"1,2*1,2*pi/4+2,10</t>
  </si>
  <si>
    <t>"šachta 27"1,2*1,2*pi/4+1,83</t>
  </si>
  <si>
    <t>92</t>
  </si>
  <si>
    <t>R8-2</t>
  </si>
  <si>
    <t>D+M spadišťová hlava 250/150</t>
  </si>
  <si>
    <t>1770684664</t>
  </si>
  <si>
    <t>93</t>
  </si>
  <si>
    <t>R8-3</t>
  </si>
  <si>
    <t>D+M spadišťová hlavy 300/200</t>
  </si>
  <si>
    <t>746582724</t>
  </si>
  <si>
    <t>Ostatní konstrukce a práce, bourání</t>
  </si>
  <si>
    <t>94</t>
  </si>
  <si>
    <t>919732211</t>
  </si>
  <si>
    <t>Styčná pracovní spára při napojení nového živičného povrchu na stávající se zalitím za tepla modifikovanou asfaltovou hmotou s posypem vápenným hydrátem šířky do 15 mm, hloubky do 25 mm včetně prořezání spáry</t>
  </si>
  <si>
    <t>1057046654</t>
  </si>
  <si>
    <t>966,67*2</t>
  </si>
  <si>
    <t>95</t>
  </si>
  <si>
    <t>919735112</t>
  </si>
  <si>
    <t>Řezání stávajícího živičného krytu nebo podkladu hloubky přes 50 do 100 mm</t>
  </si>
  <si>
    <t>1351067383</t>
  </si>
  <si>
    <t>96</t>
  </si>
  <si>
    <t>919735114</t>
  </si>
  <si>
    <t>Řezání stávajícího živičného krytu nebo podkladu hloubky přes 150 do 200 mm</t>
  </si>
  <si>
    <t>321755997</t>
  </si>
  <si>
    <t>677,78*2</t>
  </si>
  <si>
    <t>97</t>
  </si>
  <si>
    <t>969021131</t>
  </si>
  <si>
    <t>Vybourání kanalizačního potrubí DN do 300 mm</t>
  </si>
  <si>
    <t>-1021942090</t>
  </si>
  <si>
    <t>4*12"demontáž potrubí ze zemních hrázek"</t>
  </si>
  <si>
    <t>997</t>
  </si>
  <si>
    <t>Přesun sutě</t>
  </si>
  <si>
    <t>98</t>
  </si>
  <si>
    <t>997221551</t>
  </si>
  <si>
    <t>Vodorovná doprava suti bez naložení, ale se složením a s hrubým urovnáním ze sypkých materiálů, na vzdálenost do 1 km</t>
  </si>
  <si>
    <t>-1585308947</t>
  </si>
  <si>
    <t>99</t>
  </si>
  <si>
    <t>997221559</t>
  </si>
  <si>
    <t>Vodorovná doprava suti bez naložení, ale se složením a s hrubým urovnáním Příplatek k ceně za každý další i započatý 1 km přes 1 km</t>
  </si>
  <si>
    <t>-1467944702</t>
  </si>
  <si>
    <t>1033,224*19 'Přepočtené koeficientem množství</t>
  </si>
  <si>
    <t>997221845</t>
  </si>
  <si>
    <t>Poplatek za uložení stavebního odpadu na skládce (skládkovné) asfaltového bez obsahu dehtu zatříděného do Katalogu odpadů pod kódem 170 302</t>
  </si>
  <si>
    <t>2110752316</t>
  </si>
  <si>
    <t>1033,224</t>
  </si>
  <si>
    <t>998</t>
  </si>
  <si>
    <t>Přesun hmot</t>
  </si>
  <si>
    <t>101</t>
  </si>
  <si>
    <t>998276101</t>
  </si>
  <si>
    <t>Přesun hmot pro trubní vedení hloubené z trub z plastických hmot nebo sklolaminátových pro vodovody nebo kanalizace v otevřeném výkopu dopravní vzdálenost do 15 m</t>
  </si>
  <si>
    <t>164398605</t>
  </si>
  <si>
    <t>169,229</t>
  </si>
  <si>
    <t>SO-02 - Přípojky kanalizace splašková</t>
  </si>
  <si>
    <t>42.21</t>
  </si>
  <si>
    <t>2129696345</t>
  </si>
  <si>
    <t>"místní komunikace"84</t>
  </si>
  <si>
    <t>622247517</t>
  </si>
  <si>
    <t>"komunikace III.třídy"27</t>
  </si>
  <si>
    <t>113154232</t>
  </si>
  <si>
    <t>Frézování živičného podkladu nebo krytu s naložením na dopravní prostředek plochy přes 500 do 1 000 m2 bez překážek v trase pruhu šířky přes 1 m do 2 m, tloušťky vrstvy 40 mm</t>
  </si>
  <si>
    <t>-240655995</t>
  </si>
  <si>
    <t>"místní komunikace"167</t>
  </si>
  <si>
    <t>493901671</t>
  </si>
  <si>
    <t>263,32*0,2</t>
  </si>
  <si>
    <t>708772606</t>
  </si>
  <si>
    <t>52,664/8</t>
  </si>
  <si>
    <t>-2050057374</t>
  </si>
  <si>
    <t>0,2*2*48,92</t>
  </si>
  <si>
    <t>1021840235</t>
  </si>
  <si>
    <t>VP*0,5</t>
  </si>
  <si>
    <t>1989532174</t>
  </si>
  <si>
    <t>VP*0,5*0,2</t>
  </si>
  <si>
    <t>1127084759</t>
  </si>
  <si>
    <t>-124651130</t>
  </si>
  <si>
    <t>826948417</t>
  </si>
  <si>
    <t>-638870613</t>
  </si>
  <si>
    <t>2*37,168"mezideponie a zpět"</t>
  </si>
  <si>
    <t>-184415794</t>
  </si>
  <si>
    <t>VP-37,168</t>
  </si>
  <si>
    <t>17823920</t>
  </si>
  <si>
    <t>37,168</t>
  </si>
  <si>
    <t>-720448507</t>
  </si>
  <si>
    <t>132,061</t>
  </si>
  <si>
    <t>1989060897</t>
  </si>
  <si>
    <t>132,061*2</t>
  </si>
  <si>
    <t>-1524666610</t>
  </si>
  <si>
    <t>0,6*1,2*263,32</t>
  </si>
  <si>
    <t>-"komunikace místní"0,45*0,6*139,4</t>
  </si>
  <si>
    <t>-"komunikace III. třídy"0,53*0,6*44,4</t>
  </si>
  <si>
    <t>-"travní porost"0,2*0,6*48,92</t>
  </si>
  <si>
    <t>-"obsyp"0,6*0,45*263,32</t>
  </si>
  <si>
    <t>-"lože"0,15*0,6*263,32</t>
  </si>
  <si>
    <t>-1824440821</t>
  </si>
  <si>
    <t>0,6*0,45*263,32</t>
  </si>
  <si>
    <t>106237781</t>
  </si>
  <si>
    <t>71,096*1,67</t>
  </si>
  <si>
    <t>-716165208</t>
  </si>
  <si>
    <t>2*48,92</t>
  </si>
  <si>
    <t>-618594026</t>
  </si>
  <si>
    <t>168019661</t>
  </si>
  <si>
    <t>97,84*0,03</t>
  </si>
  <si>
    <t>1883609440</t>
  </si>
  <si>
    <t>0,15*0,6*263,32</t>
  </si>
  <si>
    <t>1861357948</t>
  </si>
  <si>
    <t>-813973996</t>
  </si>
  <si>
    <t>-271011826</t>
  </si>
  <si>
    <t>1887147752</t>
  </si>
  <si>
    <t>-1578307198</t>
  </si>
  <si>
    <t>1362496570</t>
  </si>
  <si>
    <t>-1280821011</t>
  </si>
  <si>
    <t>-1905373784</t>
  </si>
  <si>
    <t>697065918</t>
  </si>
  <si>
    <t>-1566632870</t>
  </si>
  <si>
    <t>263,32</t>
  </si>
  <si>
    <t>838805862</t>
  </si>
  <si>
    <t>1183116613</t>
  </si>
  <si>
    <t>892312121</t>
  </si>
  <si>
    <t>Tlakové zkoušky vzduchem těsnícími vaky ucpávkovými DN 150</t>
  </si>
  <si>
    <t>724677753</t>
  </si>
  <si>
    <t>894812111</t>
  </si>
  <si>
    <t>Revizní a čistící šachta z polypropylenu PP pro hladké trouby DN 315 šachtové dno (DN šachty / DN trubního vedení) DN 315/150 přímý tok</t>
  </si>
  <si>
    <t>-166027586</t>
  </si>
  <si>
    <t>894812131</t>
  </si>
  <si>
    <t>Revizní a čistící šachta z polypropylenu PP pro hladké trouby DN 315 roura šachtová korugovaná bez hrdla, světlé hloubky 1250 mm</t>
  </si>
  <si>
    <t>-206498417</t>
  </si>
  <si>
    <t>894812149</t>
  </si>
  <si>
    <t>Revizní a čistící šachta z polypropylenu PP pro hladké trouby DN 315 roura šachtová korugovaná Příplatek k cenám 2131 - 2142 za uříznutí šachtové roury</t>
  </si>
  <si>
    <t>309761848</t>
  </si>
  <si>
    <t>894812161</t>
  </si>
  <si>
    <t>Revizní a čistící šachta z polypropylenu PP pro hladké trouby DN 315 poklop litinový (pro zatížení) s teleskopickou rourou (3 t)</t>
  </si>
  <si>
    <t>-1654327770</t>
  </si>
  <si>
    <t>392348046</t>
  </si>
  <si>
    <t>-17400146</t>
  </si>
  <si>
    <t>139,4*2</t>
  </si>
  <si>
    <t>1631029606</t>
  </si>
  <si>
    <t>2040752590</t>
  </si>
  <si>
    <t>44,4*2</t>
  </si>
  <si>
    <t>859933652</t>
  </si>
  <si>
    <t>110134630</t>
  </si>
  <si>
    <t>47,831*19 'Přepočtené koeficientem množství</t>
  </si>
  <si>
    <t>-1668641638</t>
  </si>
  <si>
    <t>47,831</t>
  </si>
  <si>
    <t>746109319</t>
  </si>
  <si>
    <t>SO-03 - Čistírna odpadních vod</t>
  </si>
  <si>
    <t>Soupis:</t>
  </si>
  <si>
    <t>SO-03.1 - ČOV</t>
  </si>
  <si>
    <t>1252</t>
  </si>
  <si>
    <t>41.00.26</t>
  </si>
  <si>
    <t xml:space="preserve">    6 - Úpravy povrchů, podlahy a osazování výplní</t>
  </si>
  <si>
    <t>PSV - Práce a dodávky PSV</t>
  </si>
  <si>
    <t xml:space="preserve">    711 - Izolace proti vodě, vlhkosti a plynům</t>
  </si>
  <si>
    <t xml:space="preserve">    713 - Izolace tepelné</t>
  </si>
  <si>
    <t xml:space="preserve">    721 - Zdravotechnika - vnitřní kanalizace</t>
  </si>
  <si>
    <t xml:space="preserve">    722 - Zdravotechnika - vnitřní vodovod</t>
  </si>
  <si>
    <t xml:space="preserve">    725 - Zdravotechnika - zařizovací předměty</t>
  </si>
  <si>
    <t xml:space="preserve">    751 - Vzduchotechnika</t>
  </si>
  <si>
    <t xml:space="preserve">    762 - Konstrukce tesařské</t>
  </si>
  <si>
    <t xml:space="preserve">    763 - Konstrukce suché výstavby</t>
  </si>
  <si>
    <t xml:space="preserve">    764 - Konstrukce klempířské</t>
  </si>
  <si>
    <t xml:space="preserve">    765 - Krytina skládaná</t>
  </si>
  <si>
    <t xml:space="preserve">    766 - Konstrukce truhlářské</t>
  </si>
  <si>
    <t xml:space="preserve">    767 - Konstrukce zámečnické</t>
  </si>
  <si>
    <t xml:space="preserve">    771 - Podlahy z dlaždic</t>
  </si>
  <si>
    <t xml:space="preserve">    781 - Dokončovací práce - obklady</t>
  </si>
  <si>
    <t xml:space="preserve">    783 - Dokončovací práce - nátěry</t>
  </si>
  <si>
    <t xml:space="preserve">    784 - Dokončovací práce - malby a tapety</t>
  </si>
  <si>
    <t xml:space="preserve">    789 - Povrchové úpravy ocelových konstrukcí a technologických zařízení</t>
  </si>
  <si>
    <t>M - Práce a dodávky M</t>
  </si>
  <si>
    <t xml:space="preserve">    21-M - Elektromontáže</t>
  </si>
  <si>
    <t xml:space="preserve">    23-M - Montáže potrubí</t>
  </si>
  <si>
    <t xml:space="preserve">    46-M - Zemní práce při extr.mont.pracích</t>
  </si>
  <si>
    <t>1913007041</t>
  </si>
  <si>
    <t>24*20</t>
  </si>
  <si>
    <t>462039604</t>
  </si>
  <si>
    <t>131201202</t>
  </si>
  <si>
    <t>Hloubení zapažených jam a zářezů s urovnáním dna do předepsaného profilu a spádu v hornině tř. 3 přes 100 do 1 000 m3</t>
  </si>
  <si>
    <t>1371786216</t>
  </si>
  <si>
    <t>3,69*(11,85*7,6+3,7*4,65)*0,5</t>
  </si>
  <si>
    <t>131201209</t>
  </si>
  <si>
    <t>Hloubení zapažených jam a zářezů s urovnáním dna do předepsaného profilu a spádu Příplatek k cenám za lepivost horniny tř. 3</t>
  </si>
  <si>
    <t>-316491518</t>
  </si>
  <si>
    <t>197,904*0,2</t>
  </si>
  <si>
    <t>131301202</t>
  </si>
  <si>
    <t>Hloubení zapažených jam a zářezů s urovnáním dna do předepsaného profilu a spádu v hornině tř. 4 přes 100 do 1 000 m3</t>
  </si>
  <si>
    <t>-123033215</t>
  </si>
  <si>
    <t>131301209</t>
  </si>
  <si>
    <t>Hloubení zapažených jam a zářezů s urovnáním dna do předepsaného profilu a spádu Příplatek k cenám za lepivost horniny tř. 4</t>
  </si>
  <si>
    <t>421119735</t>
  </si>
  <si>
    <t>153111111</t>
  </si>
  <si>
    <t>Úprava ocelových štětovnic pro štětové stěny řezání z terénu, štětovnic na skládce příčné</t>
  </si>
  <si>
    <t>-114997235</t>
  </si>
  <si>
    <t>"Pažená jáma pro šachtu - štětovnice IIIn dl. 5,5m" 46,3/0,4</t>
  </si>
  <si>
    <t>153111113</t>
  </si>
  <si>
    <t>Úprava ocelových štětovnic pro štětové stěny řezání z terénu, štětovnic na skládce otvorů</t>
  </si>
  <si>
    <t>-552174343</t>
  </si>
  <si>
    <t>115,75</t>
  </si>
  <si>
    <t>153112111</t>
  </si>
  <si>
    <t>Zřízení beraněných stěn z ocelových štětovnic z terénu nastražení štětovnic ve standardních podmínkách, délky do 10 m</t>
  </si>
  <si>
    <t>-1805693911</t>
  </si>
  <si>
    <t>"Pažená jáma pro šachtu - štětovnice IIIn dl. 5,55m, 1m nad úrovní pažené jámy, tvoří zábranu proti pádu do jámy" 46,3*5,55</t>
  </si>
  <si>
    <t>153112122</t>
  </si>
  <si>
    <t>Zřízení beraněných stěn z ocelových štětovnic z terénu zaberanění štětovnic ve standardních podmínkách, délky do 8 m</t>
  </si>
  <si>
    <t>-78090972</t>
  </si>
  <si>
    <t xml:space="preserve">Poznámka k položce:
Pro potřeby výkazu výměr - zřízení štětovnicové stěny pro vytvoření stavební jámy o ploše 26,2m2 a hloubce 2,73m, obvod stavební jámy je 20,2m.
</t>
  </si>
  <si>
    <t>159202200</t>
  </si>
  <si>
    <t>štětovnice S240GP</t>
  </si>
  <si>
    <t>-1557724016</t>
  </si>
  <si>
    <t>"pažená jáma - štětovnice IIIn, dl. 5m, hmotnost 155,5 kg/m2, obratovost uvažována pětinásobná"46,3*5,55*155,5/1000</t>
  </si>
  <si>
    <t>153113140</t>
  </si>
  <si>
    <t>Vytažení stěn z ocelových štětovnic zaberaněných z terénu délky přes 12 m ve standardních podmínkách, zaberaněných na hloubku do 8 m</t>
  </si>
  <si>
    <t>-1910253797</t>
  </si>
  <si>
    <t>256,965</t>
  </si>
  <si>
    <t>153116111</t>
  </si>
  <si>
    <t>Kleštiny nebo převázky pro hradící stěny beraněné, nasazené, tabulové z oceli jakéhokoliv druhu z terénu opracování</t>
  </si>
  <si>
    <t>1739056232</t>
  </si>
  <si>
    <t>Poznámka k položce:
Pažená část jámy  - rozepření, dva rozpěrné rámy (horní a střední úroveň štětové stěny)
skladba 1 ks rámu: HEB 260mm (celk dl. 46,3m), rohové vzpěry oc roura (5ks, dl.2m/ks)
rozpěra oc. roura 3ks/rám 410/10mm
Včetně spojovacího materiálu.</t>
  </si>
  <si>
    <t>"HEB 260 (93 kg/m), oc. roura 406/10 (91,13 kg/m) horní a střední rozpěrný rám" (46,3*93/1000+(7,6+11,3+4,65)*91,13/1000+5*2*91,13/1000)*2</t>
  </si>
  <si>
    <t>153116112</t>
  </si>
  <si>
    <t>Kleštiny nebo převázky pro hradící stěny beraněné, nasazené, tabulové z oceli jakéhokoliv druhu z terénu montáž</t>
  </si>
  <si>
    <t>-774581443</t>
  </si>
  <si>
    <t>130109860</t>
  </si>
  <si>
    <t>ocel profilová HE-B 260 jakost 11 375</t>
  </si>
  <si>
    <t>-62186394</t>
  </si>
  <si>
    <t>Poznámka k položce:
Pažená část jámy  - rozepření, dva rozpěrné rámy (horní a střední úroveň štětové stěny)
skladba 1 ks rámu: HEB 260mm (celk dl. 43,6m), 
Obratovost pětinásobná</t>
  </si>
  <si>
    <t>"HEB 260 (93 kg/m) horní a střední rozpěrný rám" (46,3*93/1000)*2</t>
  </si>
  <si>
    <t>14033234-1</t>
  </si>
  <si>
    <t>trubka ocelová bezešvá hladká tl 10mm ČSN 41 1375.1 D 410mm</t>
  </si>
  <si>
    <t>-1458041871</t>
  </si>
  <si>
    <t>Poznámka k položce:
Pažená část jámy pro ČOV - rozepření, dva rozpěrné rámy (horní a střední úroveň štětové stěny)
skladba 1 ks rámu - rozpěra oc. roura 2 ks/rám 410/10 (dl. 1 ks 2m)
Obratovost pětinásobná</t>
  </si>
  <si>
    <t>"Oc. roura 406/10 (91,13 kg/m)" (7,6+4,65+11,3+5*2)*2*91,13/1000</t>
  </si>
  <si>
    <t>153116113</t>
  </si>
  <si>
    <t>Kleštiny nebo převázky pro hradící stěny beraněné, nasazené, tabulové z oceli jakéhokoliv druhu z terénu demontáž</t>
  </si>
  <si>
    <t>137203074</t>
  </si>
  <si>
    <t>161101102</t>
  </si>
  <si>
    <t>Svislé přemístění výkopku bez naložení do dopravní nádoby avšak s vyprázdněním dopravní nádoby na hromadu nebo do dopravního prostředku z horniny tř. 1 až 4, při hloubce výkopu přes 2,5 do 4 m</t>
  </si>
  <si>
    <t>-1029578252</t>
  </si>
  <si>
    <t>3,69*(11,85*7,6+3,7*4,65)*0,16</t>
  </si>
  <si>
    <t>-1373179045</t>
  </si>
  <si>
    <t>395,808*2"na meziskládku a zpět"</t>
  </si>
  <si>
    <t>-1721358681</t>
  </si>
  <si>
    <t>395,808</t>
  </si>
  <si>
    <t>174101101</t>
  </si>
  <si>
    <t>Zásyp sypaninou z jakékoliv horniny s uložením výkopku ve vrstvách se zhutněním jam, šachet, rýh nebo kolem objektů v těchto vykopávkách</t>
  </si>
  <si>
    <t>1215963901</t>
  </si>
  <si>
    <t>3,69*(11,85*7,6+3,7*4,65)</t>
  </si>
  <si>
    <t>-0,3*11,85*7,6"čov polštář"</t>
  </si>
  <si>
    <t>-3,39*9,85*5,6"čov"</t>
  </si>
  <si>
    <t>-(0,2*2,7*2,7+3,49*1*1*pi)"čs"</t>
  </si>
  <si>
    <t>226,432"násyp"</t>
  </si>
  <si>
    <t>182201101</t>
  </si>
  <si>
    <t>Svahování trvalých svahů do projektovaných profilů s potřebným přemístěním výkopku při svahování násypů v jakékoliv hornině</t>
  </si>
  <si>
    <t>-1579482804</t>
  </si>
  <si>
    <t>1,5*15+1,5*16*0,5*2</t>
  </si>
  <si>
    <t>212752212</t>
  </si>
  <si>
    <t>Trativody z drenážních trubek se zřízením štěrkopískového lože pod trubky a s jejich obsypem v průměrném celkovém množství do 0,15 m3/m v otevřeném výkopu z trubek plastových flexibilních D přes 65 do 100 mm</t>
  </si>
  <si>
    <t>-648385383</t>
  </si>
  <si>
    <t>(10+5,8)*2</t>
  </si>
  <si>
    <t>213311113</t>
  </si>
  <si>
    <t>Polštáře zhutněné pod základy z kameniva hrubého drceného, frakce 16 - 63 mm</t>
  </si>
  <si>
    <t>-868245373</t>
  </si>
  <si>
    <t>0,3*11,85*7,6"čov polštář"</t>
  </si>
  <si>
    <t>0,2*0,3*(4+4,5)"opěr zeď"</t>
  </si>
  <si>
    <t>242111113</t>
  </si>
  <si>
    <t>Osazení pláště vodárenské kopané studny z betonových skruží na cementovou maltu MC 10 celokruhových, při vnitřním průměru studny 1,00 m</t>
  </si>
  <si>
    <t>1655808921</t>
  </si>
  <si>
    <t>4,5</t>
  </si>
  <si>
    <t>592253350</t>
  </si>
  <si>
    <t>skruž betonová studňová kruhová D100x100x9 cm</t>
  </si>
  <si>
    <t>-1756688540</t>
  </si>
  <si>
    <t>592255450</t>
  </si>
  <si>
    <t>skruž betonová studňová kruhová D100x50x9 cm</t>
  </si>
  <si>
    <t>-2034050593</t>
  </si>
  <si>
    <t>245111111</t>
  </si>
  <si>
    <t>Osazení prefabrikované krycí desky vodárenské studny na maltu cementovou, s vyspárovaním dvoudílné</t>
  </si>
  <si>
    <t>-2143798226</t>
  </si>
  <si>
    <t>0,228</t>
  </si>
  <si>
    <t>59225713</t>
  </si>
  <si>
    <t>deska betonová zákrytová pro studny, šachty a jímky D130x7,5 cm</t>
  </si>
  <si>
    <t>14302310</t>
  </si>
  <si>
    <t>1*1,02</t>
  </si>
  <si>
    <t>273313511</t>
  </si>
  <si>
    <t>Základy z betonu prostého desky z betonu kamenem neprokládaného tř. C 12/15</t>
  </si>
  <si>
    <t>2032644845</t>
  </si>
  <si>
    <t>0,1*11,85*7,6</t>
  </si>
  <si>
    <t>273354111</t>
  </si>
  <si>
    <t>Bednění základových konstrukcí desek zřízení</t>
  </si>
  <si>
    <t>364352855</t>
  </si>
  <si>
    <t>0,1*(11,85+7,6)*2</t>
  </si>
  <si>
    <t>273354211</t>
  </si>
  <si>
    <t>Bednění základových konstrukcí desek odstranění bednění</t>
  </si>
  <si>
    <t>1136983197</t>
  </si>
  <si>
    <t>275313811</t>
  </si>
  <si>
    <t>Základy z betonu prostého patky a bloky z betonu kamenem neprokládaného tř. C 25/30</t>
  </si>
  <si>
    <t>-596338122</t>
  </si>
  <si>
    <t>2,2*0,6*0,8+1,6*0,3*0,25</t>
  </si>
  <si>
    <t>275351121</t>
  </si>
  <si>
    <t>Bednění základů patek zřízení</t>
  </si>
  <si>
    <t>-1243312065</t>
  </si>
  <si>
    <t>0,8*(2,2+0,6*2)+0,25*(1,6+0,3*2)</t>
  </si>
  <si>
    <t>275351122</t>
  </si>
  <si>
    <t>Bednění základů patek odstranění</t>
  </si>
  <si>
    <t>-2075983953</t>
  </si>
  <si>
    <t>279113154</t>
  </si>
  <si>
    <t>Základové zdi z tvárnic ztraceného bednění včetně výplně z betonu bez zvláštních nároků na vliv prostředí třídy C 25/30, tloušťky zdiva přes 250 do 300 mm</t>
  </si>
  <si>
    <t>-787113501</t>
  </si>
  <si>
    <t>"základ"0,8*(4+4,5)</t>
  </si>
  <si>
    <t>"zeď"1,5*1,5*0,5*2+1,5*2,5+1,5*3</t>
  </si>
  <si>
    <t>279361821</t>
  </si>
  <si>
    <t>Výztuž základových zdí nosných svislých nebo odkloněných od svislice, rovinných nebo oblých, deskových nebo žebrových, včetně výztuže jejich žeber z betonářské oceli 10 505 (R) nebo BSt 500</t>
  </si>
  <si>
    <t>-1439814114</t>
  </si>
  <si>
    <t>17,3*5/1000</t>
  </si>
  <si>
    <t>311235201</t>
  </si>
  <si>
    <t>Zdivo jednovrstvé z cihel děrovaných broušených na celoplošnou tenkovrstvou maltu, pevnost cihel do P10, tl. zdiva 400 mm</t>
  </si>
  <si>
    <t>2092527276</t>
  </si>
  <si>
    <t>"obvod stěny"2,5*(9,85+4,8)*2</t>
  </si>
  <si>
    <t>"štíty"2*(4,8*0,536+4,8*1,617*0,5)</t>
  </si>
  <si>
    <t>"otvory"-0,75*1,25*3-1,25*2,5</t>
  </si>
  <si>
    <t>"překlady"-0,25*(1*3+0,75+1,5)</t>
  </si>
  <si>
    <t>311238923</t>
  </si>
  <si>
    <t>Zásyp dutin zdiva z děrovaných cihel expandovaným perlitem, tl. zdiva přes 300 do 400 mm</t>
  </si>
  <si>
    <t>1883075236</t>
  </si>
  <si>
    <t>"obvod stěny"(9,85+4,8)*2-1,25</t>
  </si>
  <si>
    <t>317168012</t>
  </si>
  <si>
    <t>Překlady keramické ploché osazené do maltového lože, výšky překladu 71 mm šířky 115 mm, délky 1250 mm</t>
  </si>
  <si>
    <t>122777899</t>
  </si>
  <si>
    <t>317168051</t>
  </si>
  <si>
    <t>Překlady keramické vysoké osazené do maltového lože, šířky překladu 70 mm výšky 238 mm, délky 1000 mm</t>
  </si>
  <si>
    <t>2103668074</t>
  </si>
  <si>
    <t>4*3+4*1</t>
  </si>
  <si>
    <t>317168053</t>
  </si>
  <si>
    <t>Překlady keramické vysoké osazené do maltového lože, šířky překladu 70 mm výšky 238 mm, délky 1500 mm</t>
  </si>
  <si>
    <t>-418282339</t>
  </si>
  <si>
    <t>317941123</t>
  </si>
  <si>
    <t>Osazování ocelových válcovaných nosníků na zdivu I nebo IE nebo U nebo UE nebo L č. 14 až 22 nebo výšky do 220 mm</t>
  </si>
  <si>
    <t>2083836735</t>
  </si>
  <si>
    <t>17,9*5,2*2/1000</t>
  </si>
  <si>
    <t>13010718</t>
  </si>
  <si>
    <t>ocel profilová IPN 160 jakost 11 375</t>
  </si>
  <si>
    <t>972942422</t>
  </si>
  <si>
    <t>17,9*5,2*1,01*2/1000</t>
  </si>
  <si>
    <t>317998110</t>
  </si>
  <si>
    <t>Izolace tepelná mezi překlady z pěnového polystyrénu výšky 24 cm, tloušťky do 30 mm</t>
  </si>
  <si>
    <t>314287911</t>
  </si>
  <si>
    <t>3*1+1*1,5+1</t>
  </si>
  <si>
    <t>317998115</t>
  </si>
  <si>
    <t>Izolace tepelná mezi překlady z pěnového polystyrénu výšky 24 cm, tloušťky 100 mm</t>
  </si>
  <si>
    <t>-1047375367</t>
  </si>
  <si>
    <t>320902021</t>
  </si>
  <si>
    <t>Dodatečná úprava ploch betonových konstrukcí s naložením suti na dopravní prostředek nebo s odklizením na hromady do vzdálenosti 3 m přes 4 dny do 28 dnů tvrdnutí betonu očištěním tlakovou vodou</t>
  </si>
  <si>
    <t>248139523</t>
  </si>
  <si>
    <t>"dno+zhlaví"9,85*5,6</t>
  </si>
  <si>
    <t>"vnější stěny"4,74*(3,4*2+9,85)+0,19*0,4*2+0,21*0,3+0,03*0,3+4,58*(2,2*2+9,85)</t>
  </si>
  <si>
    <t>"vnitřní stěny"4,44*(3*2+3+5,75)+4,47*3*2+4,25*(9,05*2+1,5*2+3+5,75)</t>
  </si>
  <si>
    <t>342244211</t>
  </si>
  <si>
    <t>Příčky jednoduché z cihel děrovaných broušených, na tenkovrstvou maltu, pevnost cihel do P15, tl. příčky 115 mm</t>
  </si>
  <si>
    <t>-1284990416</t>
  </si>
  <si>
    <t>2,75*(1,6+1,7)-0,8*1,97</t>
  </si>
  <si>
    <t>342291121</t>
  </si>
  <si>
    <t>Ukotvení příček plochými kotvami, do konstrukce cihelné</t>
  </si>
  <si>
    <t>1179767586</t>
  </si>
  <si>
    <t>2,75*2</t>
  </si>
  <si>
    <t>380326242</t>
  </si>
  <si>
    <t>Kompletní konstrukce čistíren odpadních vod, nádrží, vodojemů, kanálů z betonu železového bez výztuže a bednění pro prostředí s mrazovými cykly tř. C 30/37, tl. přes 150 do 300 mm</t>
  </si>
  <si>
    <t>874397541</t>
  </si>
  <si>
    <t>9,85*5,6*0,3</t>
  </si>
  <si>
    <t>0,3*4,25*9,05</t>
  </si>
  <si>
    <t>0,3*4,47*3</t>
  </si>
  <si>
    <t>380326243</t>
  </si>
  <si>
    <t>Kompletní konstrukce čistíren odpadních vod, nádrží, vodojemů, kanálů z betonu železového bez výztuže a bednění pro prostředí s mrazovými cykly tř. C 30/37, tl. přes 300 mm</t>
  </si>
  <si>
    <t>-1502902416</t>
  </si>
  <si>
    <t>0,4*4,25*(1,8*2+9,85)</t>
  </si>
  <si>
    <t>0,4*4,44*(3*2+9,85)</t>
  </si>
  <si>
    <t>380356211</t>
  </si>
  <si>
    <t>Bednění kompletních konstrukcí čistíren odpadních vod, nádrží, vodojemů, kanálů konstrukcí omítaných z betonu prostého nebo železového ploch rovinných zřízení</t>
  </si>
  <si>
    <t>-459784490</t>
  </si>
  <si>
    <t>4,74*(3,4*2+9,85)+0,19*0,4*2+0,3*0,22+0,3*0,03+4,55*(2,2*2+9,85)"vnější strana"</t>
  </si>
  <si>
    <t>4,44*(3*2+3+5,75)+4,25*(9,05*2+1,5*2+3+5,75)+4,47*3*2"vnitřní strana"</t>
  </si>
  <si>
    <t>380356212</t>
  </si>
  <si>
    <t>Bednění kompletních konstrukcí čistíren odpadních vod, nádrží, vodojemů, kanálů konstrukcí omítaných z betonu prostého nebo železového ploch rovinných odstranění</t>
  </si>
  <si>
    <t>1223134284</t>
  </si>
  <si>
    <t>380361006</t>
  </si>
  <si>
    <t>Výztuž kompletních konstrukcí čistíren odpadních vod, nádrží, vodojemů, kanálů z oceli 10 505 (R) nebo BSt 500</t>
  </si>
  <si>
    <t>-1444959405</t>
  </si>
  <si>
    <t>4,1</t>
  </si>
  <si>
    <t>411321515</t>
  </si>
  <si>
    <t>Stropy z betonu železového (bez výztuže) stropů deskových, plochých střech, desek balkonových, desek hřibových stropů včetně hlavic hřibových sloupů tř. C 20/25</t>
  </si>
  <si>
    <t>-1774259035</t>
  </si>
  <si>
    <t>0,13*2,2*9,85</t>
  </si>
  <si>
    <t>411354333</t>
  </si>
  <si>
    <t>Podpěrná konstrukce stropů - desek, kleneb a skořepin výška podepření přes 4 do 6 m tloušťka stropu přes 15 do 25 cm zřízení</t>
  </si>
  <si>
    <t>-1604022734</t>
  </si>
  <si>
    <t>2,2*9,85</t>
  </si>
  <si>
    <t>1289756237</t>
  </si>
  <si>
    <t>411361821</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</si>
  <si>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 betonářské oceli 10 505 (R) nebo BSt 500</t>
  </si>
  <si>
    <t>1346353003</t>
  </si>
  <si>
    <t>21,67*12/1000</t>
  </si>
  <si>
    <t>417238213</t>
  </si>
  <si>
    <t>Obezdívka ztužujícího věnce keramickými věncovkami včetně tepelné izolace z pěnového polystyrenu tl. 100 mm jednostranná, výška věnce přes 210 do 250 mm</t>
  </si>
  <si>
    <t>-1788568189</t>
  </si>
  <si>
    <t>(9,85+5,6)*2</t>
  </si>
  <si>
    <t>417321313</t>
  </si>
  <si>
    <t>Ztužující pásy a věnce z betonu železového (bez výztuže) tř. C 16/20</t>
  </si>
  <si>
    <t>-202169226</t>
  </si>
  <si>
    <t>0,25*0,27*(9,05+5,6)*2</t>
  </si>
  <si>
    <t>0,15*0,325*(3,233+0,536)*4</t>
  </si>
  <si>
    <t>417351115</t>
  </si>
  <si>
    <t>Bednění bočnic ztužujících pásů a věnců včetně vzpěr zřízení</t>
  </si>
  <si>
    <t>2144240112</t>
  </si>
  <si>
    <t>0,25*(4,8+9,05)*2</t>
  </si>
  <si>
    <t>2*0,15*(3,233+0,536)*4</t>
  </si>
  <si>
    <t>417351116</t>
  </si>
  <si>
    <t>Bednění bočnic ztužujících pásů a věnců včetně vzpěr odstranění</t>
  </si>
  <si>
    <t>1582048431</t>
  </si>
  <si>
    <t>417361221</t>
  </si>
  <si>
    <t>Výztuž ztužujících pásů a věnců z betonářské oceli 10 216 (E)</t>
  </si>
  <si>
    <t>-113301163</t>
  </si>
  <si>
    <t>24,7*1,05/1000</t>
  </si>
  <si>
    <t>417361821</t>
  </si>
  <si>
    <t>Výztuž ztužujících pásů a věnců z betonářské oceli 10 505 (R) nebo BSt 500</t>
  </si>
  <si>
    <t>1879751420</t>
  </si>
  <si>
    <t>83,76*1,05/1000</t>
  </si>
  <si>
    <t>423355314</t>
  </si>
  <si>
    <t>Bednění trámové a komorové konstrukce ztracené bednění- spřažené desky montáž ztraceného bednění z filigranového betonového panelu</t>
  </si>
  <si>
    <t>673191113</t>
  </si>
  <si>
    <t>593-1</t>
  </si>
  <si>
    <t>deska stropní filgránová železobetonová l=8000mm š=2400mm tl.60mm vyztužení 8,1 až 10 kg</t>
  </si>
  <si>
    <t>919784344</t>
  </si>
  <si>
    <t>21,67*1,01</t>
  </si>
  <si>
    <t>451577777</t>
  </si>
  <si>
    <t>Podklad nebo lože pod dlažbu (přídlažbu) v ploše vodorovné nebo ve sklonu do 1:5, tloušťky od 30 do 100 mm z kameniva těženého</t>
  </si>
  <si>
    <t>44066046</t>
  </si>
  <si>
    <t>0,5*(9,85+6,6)*2-0,5*2,2</t>
  </si>
  <si>
    <t>0,5*1,5*2"žlabovky"</t>
  </si>
  <si>
    <t>457311118</t>
  </si>
  <si>
    <t>Vyrovnávací nebo spádový beton včetně úpravy povrchu C 30/37</t>
  </si>
  <si>
    <t>594709757</t>
  </si>
  <si>
    <t>0,05*1,5*9,05</t>
  </si>
  <si>
    <t>0,05*3*5,72</t>
  </si>
  <si>
    <t>2,7*3*3+0,45*1,6*1,6</t>
  </si>
  <si>
    <t>-(2,4/3*(0,6*0,6+sqrt(0,6*0,6*3*3)+3*3))</t>
  </si>
  <si>
    <t>Úpravy povrchů, podlahy a osazování výplní</t>
  </si>
  <si>
    <t>612311121</t>
  </si>
  <si>
    <t>Omítka vápenná vnitřních ploch nanášená ručně jednovrstvá hladká, tloušťky do 10 mm svislých konstrukcí stěn</t>
  </si>
  <si>
    <t>-1487913958</t>
  </si>
  <si>
    <t>1,5*(9,05+4,8)*2-1,5*0,8-1,5*1,25-2*0,75*0,5"místnost 1.1, 1.3"</t>
  </si>
  <si>
    <t>612311141</t>
  </si>
  <si>
    <t>Omítka vápenná vnitřních ploch nanášená ručně dvouvrstvá štuková, tloušťky jádrové omítky do 10 mm a tloušťky štuku do 3 mm svislých konstrukcí stěn</t>
  </si>
  <si>
    <t>-617449599</t>
  </si>
  <si>
    <t>1,25*(4,8+9,05)*2-0,8*0,5-1,25*0,55-0,75*0,75*2"místnost 1.1, 1.3"</t>
  </si>
  <si>
    <t>2,75*(1,5+1,7)*2-0,8*2-0,75*1,25"místnost 1.2"</t>
  </si>
  <si>
    <t>5,6*2,3*0,5*2"štíty"</t>
  </si>
  <si>
    <t>612325301</t>
  </si>
  <si>
    <t>Vápenocementová omítka ostění nebo nadpraží hladká</t>
  </si>
  <si>
    <t>-2094220981</t>
  </si>
  <si>
    <t>0,2*(1,5*2+0,5*4)</t>
  </si>
  <si>
    <t>612325302</t>
  </si>
  <si>
    <t>Vápenocementová omítka ostění nebo nadpraží štuková</t>
  </si>
  <si>
    <t>-858091519</t>
  </si>
  <si>
    <t>0,75*0,2*3+0,75*0,2*4+1,25*0,2*2</t>
  </si>
  <si>
    <t>1,25*0,2+0,7*0,2*2</t>
  </si>
  <si>
    <t>622211011</t>
  </si>
  <si>
    <t>Montáž kontaktního zateplení z polystyrenových desek nebo z kombinovaných desek na vnější stěny, tloušťky desek přes 40 do 80 mm</t>
  </si>
  <si>
    <t>-2006327945</t>
  </si>
  <si>
    <t>0,15*(0,15+0,2*2)*4"uložení nosníku zdvih zařízení"</t>
  </si>
  <si>
    <t>283759340</t>
  </si>
  <si>
    <t>deska EPS 70 fasádní λ=0,039 tl 60mm</t>
  </si>
  <si>
    <t>846994114</t>
  </si>
  <si>
    <t>0,33*1,02</t>
  </si>
  <si>
    <t>1033665767</t>
  </si>
  <si>
    <t>1,55*(9,85+5,6)*2+1,5*9,85"zateplení sokl+zhlaví"</t>
  </si>
  <si>
    <t>283763490</t>
  </si>
  <si>
    <t>deska fasádní polystyrénová pro tepelné izolace spodní stavby tl 60mm</t>
  </si>
  <si>
    <t>1382355374</t>
  </si>
  <si>
    <t>62,67*1,02</t>
  </si>
  <si>
    <t>622322121</t>
  </si>
  <si>
    <t>Omítka vápenocementová lehčená vnějších ploch nanášená ručně jednovrstvá, tloušťky do 15 mm hladká stěn</t>
  </si>
  <si>
    <t>-871336323</t>
  </si>
  <si>
    <t>2,5*9,85*2+2,842*5,6*2+5,6*2*0,5*2</t>
  </si>
  <si>
    <t>-0,75*1,25*3-1,25*2</t>
  </si>
  <si>
    <t>0,2*(1,25*2+0,75)*3+0,2*(1,25+2*2)</t>
  </si>
  <si>
    <t>622521021</t>
  </si>
  <si>
    <t>Omítka tenkovrstvá silikátová vnějších ploch probarvená, včetně penetrace podkladu zrnitá, tloušťky 2,0 mm stěn</t>
  </si>
  <si>
    <t>174945184</t>
  </si>
  <si>
    <t>622532031</t>
  </si>
  <si>
    <t>Omítka tenkovrstvá silikonová vnějších ploch probarvená, včetně penetrace podkladu hydrofilní, s regulací vlhkosti na povrchu a se zvýšenou ochranou proti mikroorganismům zrnitá, tloušťky 3,0 mm stěn</t>
  </si>
  <si>
    <t>1445419502</t>
  </si>
  <si>
    <t>0,5*(9,85+5,6)*2+1,5*9,85</t>
  </si>
  <si>
    <t>625141001</t>
  </si>
  <si>
    <t>Podkladní vrstva vnějších omítaných betonových konstrukcí prováděná z desek vkládaných do bednění současně s betonováním dřevovláknitých s vrstvou EPS, celkové tl. 50 mm</t>
  </si>
  <si>
    <t>1202190686</t>
  </si>
  <si>
    <t>0,15*(3,233+0,536)*4"zateplení věnec štít"</t>
  </si>
  <si>
    <t>625141003</t>
  </si>
  <si>
    <t>Podkladní vrstva vnějších omítaných betonových konstrukcí prováděná z desek vkládaných do bednění současně s betonováním dřevovláknitých s vrstvou EPS, celkové tl. 25 mm</t>
  </si>
  <si>
    <t>531053522</t>
  </si>
  <si>
    <t>631319211</t>
  </si>
  <si>
    <t>Příplatek k cenám betonových mazanin za vyztužení polypropylenovými mikrovlákny objemové vyztužení 0,9 kg/m3</t>
  </si>
  <si>
    <t>1184499813</t>
  </si>
  <si>
    <t>(2,7*3*3)*0,9</t>
  </si>
  <si>
    <t>-(2,4/3*(0,6*0,6+sqrt(0,6*0,6*3*3)+3*3))*0,9</t>
  </si>
  <si>
    <t>632450134</t>
  </si>
  <si>
    <t>Potěr cementový vyrovnávací ze suchých směsí v ploše o průměrné (střední) tl. přes 40 do 50 mm</t>
  </si>
  <si>
    <t>417429767</t>
  </si>
  <si>
    <t>1,5*1,7+1,8*7,45</t>
  </si>
  <si>
    <t>634112126</t>
  </si>
  <si>
    <t>Obvodová dilatace mezi stěnou a samonivelačním potěrem podlahovým páskem s fólií výšky 100 mm, šířky 10 mm</t>
  </si>
  <si>
    <t>1711208312</t>
  </si>
  <si>
    <t>1,7*2+9,05</t>
  </si>
  <si>
    <t>637211122</t>
  </si>
  <si>
    <t>Okapový chodník z dlaždic betonových se zalitím spár cementovou maltou do písku, tl. dlaždic 60 mm</t>
  </si>
  <si>
    <t>-1713585539</t>
  </si>
  <si>
    <t>933901111</t>
  </si>
  <si>
    <t>Zkoušky objektů a vymývání provedení zkoušky vodotěsnosti betonové nádrže jakéhokoliv druhu a tvaru, o obsahu do 1000 m3</t>
  </si>
  <si>
    <t>347499868</t>
  </si>
  <si>
    <t>4*3*5,75+3,25*1,5*9,05</t>
  </si>
  <si>
    <t>(3,6-2,4)*3*3+(2,4/3*(0,6*0,6+sqrt(0,6*0,6*3*3)+3*3))</t>
  </si>
  <si>
    <t>082113210</t>
  </si>
  <si>
    <t>voda pitná pro ostatní odběratele</t>
  </si>
  <si>
    <t>382433832</t>
  </si>
  <si>
    <t>132,847*1,03</t>
  </si>
  <si>
    <t>082313200</t>
  </si>
  <si>
    <t>voda odvedená kanalizací nečištěná od smluvních odběratelů</t>
  </si>
  <si>
    <t>1513010595</t>
  </si>
  <si>
    <t>933901311</t>
  </si>
  <si>
    <t>Zkoušky objektů a vymývání naplnění a vyprázdnění nádrže pro účely vymývací (proplachovací) o obsahu do 1000 m3</t>
  </si>
  <si>
    <t>-1498785957</t>
  </si>
  <si>
    <t>132,847</t>
  </si>
  <si>
    <t>935111111</t>
  </si>
  <si>
    <t>Osazení betonového příkopového žlabu s vyplněním a zatřením spár cementovou maltou s ložem tl. 100 mm z kameniva těženého nebo štěrkopísku z betonových příkopových tvárnic šířky do 500 mm</t>
  </si>
  <si>
    <t>1079436634</t>
  </si>
  <si>
    <t>1,5*2</t>
  </si>
  <si>
    <t>59227029</t>
  </si>
  <si>
    <t>žlabovka betonová příkopová 500x680x60mm</t>
  </si>
  <si>
    <t>1259783650</t>
  </si>
  <si>
    <t>1,5*2*1,01</t>
  </si>
  <si>
    <t>935111911</t>
  </si>
  <si>
    <t>Osazení betonového příkopového žlabu s vyplněním a zatřením spár cementovou maltou Příplatek k cenám za každých dalších i započatých 10 mm tloušťky lože přes 100 mm</t>
  </si>
  <si>
    <t>-828955662</t>
  </si>
  <si>
    <t>0,5*1,5*2</t>
  </si>
  <si>
    <t>941111121</t>
  </si>
  <si>
    <t>Montáž lešení řadového trubkového lehkého pracovního s podlahami s provozním zatížením tř. 3 do 200 kg/m2 šířky tř. W09 přes 0,9 do 1,2 m, výšky do 10 m</t>
  </si>
  <si>
    <t>1850727388</t>
  </si>
  <si>
    <t>3,41*(9,85+2,4+5,6+2,4)*2+1,5*9,85</t>
  </si>
  <si>
    <t>2*5,6*0,5*2</t>
  </si>
  <si>
    <t>941111221</t>
  </si>
  <si>
    <t>Montáž lešení řadového trubkového lehkého pracovního s podlahami s provozním zatížením tř. 3 do 200 kg/m2 Příplatek za první a každý další den použití lešení k ceně -1121</t>
  </si>
  <si>
    <t>-1544698554</t>
  </si>
  <si>
    <t>164,080*30</t>
  </si>
  <si>
    <t>941111821</t>
  </si>
  <si>
    <t>Demontáž lešení řadového trubkového lehkého pracovního s podlahami s provozním zatížením tř. 3 do 200 kg/m2 šířky tř. W09 přes 0,9 do 1,2 m, výšky do 10 m</t>
  </si>
  <si>
    <t>-452352471</t>
  </si>
  <si>
    <t>164,080</t>
  </si>
  <si>
    <t>943111111</t>
  </si>
  <si>
    <t>Montáž lešení prostorového trubkového lehkého pracovního bez podlah s provozním zatížením tř. 3 do 200 kg/m2, výšky do 10 m</t>
  </si>
  <si>
    <t>-1653675304</t>
  </si>
  <si>
    <t>4,44*(3*5,75+3*3)+4,2*1,5*9,05</t>
  </si>
  <si>
    <t>943111211</t>
  </si>
  <si>
    <t>Montáž lešení prostorového trubkového lehkého pracovního bez podlah Příplatek za první a každý další den použití lešení k ceně -1111</t>
  </si>
  <si>
    <t>-25698048</t>
  </si>
  <si>
    <t>173,565*30</t>
  </si>
  <si>
    <t>943111811</t>
  </si>
  <si>
    <t>Demontáž lešení prostorového trubkového lehkého pracovního bez podlah s provozním zatížením tř. 3 do 200 kg/m2, výšky do 10 m</t>
  </si>
  <si>
    <t>720153979</t>
  </si>
  <si>
    <t>173,565</t>
  </si>
  <si>
    <t>949101112</t>
  </si>
  <si>
    <t>Lešení pomocné pracovní pro objekty pozemních staveb pro zatížení do 150 kg/m2, o výšce lešeňové podlahy přes 1,9 do 3,5 m</t>
  </si>
  <si>
    <t>466041622</t>
  </si>
  <si>
    <t>9,05*4,8</t>
  </si>
  <si>
    <t>952901221</t>
  </si>
  <si>
    <t>Vyčištění budov nebo objektů před předáním do užívání průmyslových budov a objektů výrobních, skladovacích, garáží, dílen nebo hal apod. s nespalnou podlahou jakékoliv výšky podlaží</t>
  </si>
  <si>
    <t>-25800377</t>
  </si>
  <si>
    <t>9,85*5,6</t>
  </si>
  <si>
    <t>952903112</t>
  </si>
  <si>
    <t>Vyčištění objektů čistíren odpadních vod, nádrží, žlabů nebo kanálů světlé výšky prostoru do 3,5 m</t>
  </si>
  <si>
    <t>388532504</t>
  </si>
  <si>
    <t>102</t>
  </si>
  <si>
    <t>952903119</t>
  </si>
  <si>
    <t>Vyčištění objektů čistíren odpadních vod, nádrží, žlabů nebo kanálů Příplatek k ceně za vyčištění prostorů v přes 3,5 m</t>
  </si>
  <si>
    <t>-1438085162</t>
  </si>
  <si>
    <t>103</t>
  </si>
  <si>
    <t>953334121</t>
  </si>
  <si>
    <t>Bobtnavý pásek do pracovních spar betonových konstrukcí bentonitový, rozměru 20 x 25 mm</t>
  </si>
  <si>
    <t>1475863628</t>
  </si>
  <si>
    <t>(9,85+5,6)*2+9,85+3,7</t>
  </si>
  <si>
    <t>(9,85+2,2)*2</t>
  </si>
  <si>
    <t>(1,6+2,2)*2*2</t>
  </si>
  <si>
    <t>"prostupy"0,1*4*7+0,15*4*4+0,2*4*2+0,3*4</t>
  </si>
  <si>
    <t>104</t>
  </si>
  <si>
    <t>44932112</t>
  </si>
  <si>
    <t>přístroj hasicí ruční práškový PG 4 LE</t>
  </si>
  <si>
    <t>1310175173</t>
  </si>
  <si>
    <t>105</t>
  </si>
  <si>
    <t>10.690.735</t>
  </si>
  <si>
    <t>Žebřík hliníkový teleskopický dl. 6m</t>
  </si>
  <si>
    <t>-1273013807</t>
  </si>
  <si>
    <t>106</t>
  </si>
  <si>
    <t>spm9-1</t>
  </si>
  <si>
    <t>Lékárnička závěsná s náplní zdrav. mat.+ nouzová sada pro výplach očí</t>
  </si>
  <si>
    <t>-769778121</t>
  </si>
  <si>
    <t>107</t>
  </si>
  <si>
    <t>697520650</t>
  </si>
  <si>
    <t>rohož vstupní provedení rýhované hliníkové profily</t>
  </si>
  <si>
    <t>-1340555787</t>
  </si>
  <si>
    <t>0,9*0,6</t>
  </si>
  <si>
    <t>108</t>
  </si>
  <si>
    <t>272511100</t>
  </si>
  <si>
    <t>koberec dielektrický do 50 kV šířka 1000 mm síla 4,5 mm</t>
  </si>
  <si>
    <t>-1351659529</t>
  </si>
  <si>
    <t>1*1,7</t>
  </si>
  <si>
    <t>109</t>
  </si>
  <si>
    <t>735-1</t>
  </si>
  <si>
    <t>Informační tabule-skříňka 900x600mm</t>
  </si>
  <si>
    <t>-1404735364</t>
  </si>
  <si>
    <t>110</t>
  </si>
  <si>
    <t>977151112</t>
  </si>
  <si>
    <t>Jádrové vrty diamantovými korunkami do stavebních materiálů (železobetonu, betonu, cihel, obkladů, dlažeb, kamene) průměru přes 35 do 40 mm</t>
  </si>
  <si>
    <t>969600347</t>
  </si>
  <si>
    <t>0,19"prostup podlahou"</t>
  </si>
  <si>
    <t>111</t>
  </si>
  <si>
    <t>977151113</t>
  </si>
  <si>
    <t>Jádrové vrty diamantovými korunkami do stavebních materiálů (železobetonu, betonu, cihel, obkladů, dlažeb, kamene) průměru přes 40 do 50 mm</t>
  </si>
  <si>
    <t>739740615</t>
  </si>
  <si>
    <t>0,19*2"prostup podlahou"</t>
  </si>
  <si>
    <t>112</t>
  </si>
  <si>
    <t>977151118</t>
  </si>
  <si>
    <t>Jádrové vrty diamantovými korunkami do stavebních materiálů (železobetonu, betonu, cihel, obkladů, dlažeb, kamene) průměru přes 90 do 100 mm</t>
  </si>
  <si>
    <t>-1469963740</t>
  </si>
  <si>
    <t>0,14*10"vrtání otvorů - šablona extrud. PST - prostup větrací taška"</t>
  </si>
  <si>
    <t>0,25*3"prostup podlahou"</t>
  </si>
  <si>
    <t>0,4*4+0,3*3" prostup žb stěnou"</t>
  </si>
  <si>
    <t>113</t>
  </si>
  <si>
    <t>977151123</t>
  </si>
  <si>
    <t>Jádrové vrty diamantovými korunkami do stavebních materiálů (železobetonu, betonu, cihel, obkladů, dlažeb, kamene) průměru přes 130 do 150 mm</t>
  </si>
  <si>
    <t>1623336912</t>
  </si>
  <si>
    <t>0,4*1+0,3*3"prostup žb stěnou"</t>
  </si>
  <si>
    <t>114</t>
  </si>
  <si>
    <t>977151125</t>
  </si>
  <si>
    <t>Jádrové vrty diamantovými korunkami do stavebních materiálů (železobetonu, betonu, cihel, obkladů, dlažeb, kamene) průměru přes 180 do 200 mm</t>
  </si>
  <si>
    <t>76193724</t>
  </si>
  <si>
    <t>0,3*2"prostup žb stěnou</t>
  </si>
  <si>
    <t>115</t>
  </si>
  <si>
    <t>977151128</t>
  </si>
  <si>
    <t>Jádrové vrty diamantovými korunkami do stavebních materiálů (železobetonu, betonu, cihel, obkladů, dlažeb, kamene) průměru přes 250 do 300 mm</t>
  </si>
  <si>
    <t>1837004308</t>
  </si>
  <si>
    <t>0,14*6"vrtání otvorů - šablona extrud. PST - prostup větrací turbína"</t>
  </si>
  <si>
    <t>0,3"prostup žb stěnou"</t>
  </si>
  <si>
    <t>116</t>
  </si>
  <si>
    <t>998011001</t>
  </si>
  <si>
    <t>Přesun hmot pro budovy občanské výstavby, bydlení, výrobu a služby s nosnou svislou konstrukcí zděnou z cihel, tvárnic nebo kamene vodorovná dopravní vzdálenost do 100 m pro budovy výšky do 6 m</t>
  </si>
  <si>
    <t>-427575858</t>
  </si>
  <si>
    <t>PSV</t>
  </si>
  <si>
    <t>Práce a dodávky PSV</t>
  </si>
  <si>
    <t>711</t>
  </si>
  <si>
    <t>Izolace proti vodě, vlhkosti a plynům</t>
  </si>
  <si>
    <t>117</t>
  </si>
  <si>
    <t>711111001</t>
  </si>
  <si>
    <t>Provedení izolace proti zemní vlhkosti natěradly a tmely za studena na ploše vodorovné V nátěrem penetračním</t>
  </si>
  <si>
    <t>432301887</t>
  </si>
  <si>
    <t>9,85*2,2</t>
  </si>
  <si>
    <t>0,4*(3*2+9,85)</t>
  </si>
  <si>
    <t>118</t>
  </si>
  <si>
    <t>11163150</t>
  </si>
  <si>
    <t>lak asfaltový penetrační</t>
  </si>
  <si>
    <t>-195552637</t>
  </si>
  <si>
    <t>83,17*0,0003</t>
  </si>
  <si>
    <t>119</t>
  </si>
  <si>
    <t>711112001</t>
  </si>
  <si>
    <t>Provedení izolace proti zemní vlhkosti natěradly a tmely za studena na ploše svislé S nátěrem penetračním</t>
  </si>
  <si>
    <t>-1375936669</t>
  </si>
  <si>
    <t>4,74*(9,85+5,6)*2</t>
  </si>
  <si>
    <t>0,25*(9,85+5,6)*2</t>
  </si>
  <si>
    <t>120</t>
  </si>
  <si>
    <t>-111081253</t>
  </si>
  <si>
    <t>154,191*0,00035</t>
  </si>
  <si>
    <t>121</t>
  </si>
  <si>
    <t>711141559</t>
  </si>
  <si>
    <t>Provedení izolace proti zemní vlhkosti pásy přitavením NAIP na ploše vodorovné V</t>
  </si>
  <si>
    <t>1006240504</t>
  </si>
  <si>
    <t>122</t>
  </si>
  <si>
    <t>628331590</t>
  </si>
  <si>
    <t>pás těžký asfaltovaný G 200 S40</t>
  </si>
  <si>
    <t>-1981524978</t>
  </si>
  <si>
    <t>83,17*1,15</t>
  </si>
  <si>
    <t>123</t>
  </si>
  <si>
    <t>711142559</t>
  </si>
  <si>
    <t>Provedení izolace proti zemní vlhkosti pásy přitavením NAIP na ploše svislé S</t>
  </si>
  <si>
    <t>-1312708703</t>
  </si>
  <si>
    <t>124</t>
  </si>
  <si>
    <t>1958707148</t>
  </si>
  <si>
    <t>154,191*1,2</t>
  </si>
  <si>
    <t>125</t>
  </si>
  <si>
    <t>711411053</t>
  </si>
  <si>
    <t>Provedení izolace proti povrchové a podpovrchové tlakové vodě natěradly a tmely za studena na ploše vodorovné V trojnásobným nátěrem krystalickou hydroizolací</t>
  </si>
  <si>
    <t>1311731816</t>
  </si>
  <si>
    <t>5,75*3</t>
  </si>
  <si>
    <t>3*3</t>
  </si>
  <si>
    <t>1,5*9,05*2</t>
  </si>
  <si>
    <t>126</t>
  </si>
  <si>
    <t>245512750</t>
  </si>
  <si>
    <t>stěrka minerální hydroizolační 2-složková cementem pojená</t>
  </si>
  <si>
    <t>-1659146797</t>
  </si>
  <si>
    <t>53,4*9</t>
  </si>
  <si>
    <t>127</t>
  </si>
  <si>
    <t>711412053</t>
  </si>
  <si>
    <t>Provedení izolace proti povrchové a podpovrchové tlakové vodě natěradly a tmely za studena na ploše svislé S trojnásobným nátěrem krystalickou hydroizolací</t>
  </si>
  <si>
    <t>-1139410429</t>
  </si>
  <si>
    <t>4,44*(5,75+3)*2</t>
  </si>
  <si>
    <t>4,44*3*4</t>
  </si>
  <si>
    <t>0,03*3*2+0,3*3</t>
  </si>
  <si>
    <t>4,25*(1,5+9,05)*2</t>
  </si>
  <si>
    <t>128</t>
  </si>
  <si>
    <t>-924361463</t>
  </si>
  <si>
    <t>221,735*9</t>
  </si>
  <si>
    <t>129</t>
  </si>
  <si>
    <t>711491272</t>
  </si>
  <si>
    <t>Provedení izolace proti povrchové a podpovrchové tlakové vodě ostatní na ploše svislé S z textilií, vrstva ochranná</t>
  </si>
  <si>
    <t>349501225</t>
  </si>
  <si>
    <t>130</t>
  </si>
  <si>
    <t>693111480</t>
  </si>
  <si>
    <t>geotextilie netkaná PP 400g/m2</t>
  </si>
  <si>
    <t>-1687177567</t>
  </si>
  <si>
    <t>146,466*1,05</t>
  </si>
  <si>
    <t>131</t>
  </si>
  <si>
    <t>998711101</t>
  </si>
  <si>
    <t>Přesun hmot pro izolace proti vodě, vlhkosti a plynům stanovený z hmotnosti přesunovaného materiálu vodorovná dopravní vzdálenost do 50 m v objektech výšky do 6 m</t>
  </si>
  <si>
    <t>1653144441</t>
  </si>
  <si>
    <t>713</t>
  </si>
  <si>
    <t>Izolace tepelné</t>
  </si>
  <si>
    <t>132</t>
  </si>
  <si>
    <t>713111111</t>
  </si>
  <si>
    <t>Montáž tepelné izolace stropů rohožemi, pásy, dílci, deskami, bloky (izolační materiál ve specifikaci) vrchem bez překrytí lepenkou kladenými volně</t>
  </si>
  <si>
    <t>-1708162810</t>
  </si>
  <si>
    <t>2*2,55</t>
  </si>
  <si>
    <t>133</t>
  </si>
  <si>
    <t>63148153</t>
  </si>
  <si>
    <t>deska izolační minerální univerzální λ=0,035 tl 80mm</t>
  </si>
  <si>
    <t>-255789510</t>
  </si>
  <si>
    <t>2*2,55*1,02</t>
  </si>
  <si>
    <t>134</t>
  </si>
  <si>
    <t>713151131</t>
  </si>
  <si>
    <t>Montáž tepelné izolace střech šikmých rohožemi, pásy, deskami (izolační materiál ve specifikaci) kladenými volně nad krokve, sklonu střechy do 30°</t>
  </si>
  <si>
    <t>964201331</t>
  </si>
  <si>
    <t>10,55*3,97*2</t>
  </si>
  <si>
    <t>135</t>
  </si>
  <si>
    <t>28374001</t>
  </si>
  <si>
    <t>deska izolační střešní, tvarovaná, zvuková, tepelná; pěnový polystyren; povrch mřížkovaný; polodrážka; tl. 140,0 mm; součinitel tepelné vodivosti 0,035 W/mK; R = 3,750 m2K/W; U = 0,220 W/m2K; obj. hmotnost 25,00 kg/m3; rozteč latí 320 až 334 mm</t>
  </si>
  <si>
    <t>1402480804</t>
  </si>
  <si>
    <t>Poznámka k položce:
Univerzální integrovaná izolace, která se pokládá vně krovu šikmých střech. Důmyslně tvarované desky pro pokládku na střešní latě bez kotvení vytvoří v celé ploše šikmé střechy kompaktní desku, která plní funkci:
pojistné hydroizolace
tepelné izolace
větrotěsné zábrany
zvukové izolace
průběžné závěsy pro pokládku krytiny.
určeno pro typ tašky: 
bobrovka a betonové tašky
U = 0,22 W/(m2.K) v hotové střeše vybudované bez zvláštních opatření k dalšímu snížení součinitele prostupu tepla
Materiál:
stabilizovaný, tvrzený, hydrofobní polystyren se samozhášivou úpravou vypěněný ve speciální formě o objemové hmotnosti min. 25 kg/m3.</t>
  </si>
  <si>
    <t>83,767*1,02</t>
  </si>
  <si>
    <t>136</t>
  </si>
  <si>
    <t>283740020</t>
  </si>
  <si>
    <t>deska izolační hřebenová, tvarovaná, zvuková, tepelná; pěnový polystyren; povrch mřížkovaný; polodrážka; tl. 140,0 mm; dl. 600mm, součinitel tepelné vodivosti 0,035 W/mK; R = 3,750 m2K/W; U = 0,220 W/m2K; obj. hmotnost 25,00 kg/m3</t>
  </si>
  <si>
    <t>2069506928</t>
  </si>
  <si>
    <t xml:space="preserve">Poznámka k položce:
Rozteč latí: 320 - 385 mm
Pro všechny typy těžkých krytin
U = 0,22 W/(m2.K) v hotové střeše vybudované bez zvláštních opatření k dalšímu snížení součinitele prostupu tepla
Materiál:
stabilizovaný, tvrzený, hydrofobní polystyren se samozhášivou úpravou vypěněný ve speciální formě o objemové hmotnosti min. 25 kg/m3.
</t>
  </si>
  <si>
    <t>10,55*1,02/0,6</t>
  </si>
  <si>
    <t>137</t>
  </si>
  <si>
    <t>713191133</t>
  </si>
  <si>
    <t>Montáž tepelné izolace stavebních konstrukcí - doplňky a konstrukční součásti podlah, stropů vrchem nebo střech překrytím fólií položenou volně s přelepením spojů</t>
  </si>
  <si>
    <t>-1041785593</t>
  </si>
  <si>
    <t>2,55</t>
  </si>
  <si>
    <t>138</t>
  </si>
  <si>
    <t>28329218</t>
  </si>
  <si>
    <t>fólie hydroizolační pojistná difúzně otevřená bez bednění, délka role 50 m, šířka  1,50 m</t>
  </si>
  <si>
    <t>174898460</t>
  </si>
  <si>
    <t>2,55*1,2</t>
  </si>
  <si>
    <t>139</t>
  </si>
  <si>
    <t>998713102</t>
  </si>
  <si>
    <t>Přesun hmot pro izolace tepelné stanovený z hmotnosti přesunovaného materiálu vodorovná dopravní vzdálenost do 50 m v objektech výšky přes 6 m do 12 m</t>
  </si>
  <si>
    <t>-1936505283</t>
  </si>
  <si>
    <t>721</t>
  </si>
  <si>
    <t>Zdravotechnika - vnitřní kanalizace</t>
  </si>
  <si>
    <t>140</t>
  </si>
  <si>
    <t>721174042</t>
  </si>
  <si>
    <t>Potrubí z plastových trub polypropylenové připojovací DN 40</t>
  </si>
  <si>
    <t>624823694</t>
  </si>
  <si>
    <t>141</t>
  </si>
  <si>
    <t>721290111</t>
  </si>
  <si>
    <t>Zkouška těsnosti kanalizace v objektech vodou do DN 125</t>
  </si>
  <si>
    <t>-1570496779</t>
  </si>
  <si>
    <t>142</t>
  </si>
  <si>
    <t>998721101</t>
  </si>
  <si>
    <t>Přesun hmot pro vnitřní kanalizace stanovený z hmotnosti přesunovaného materiálu vodorovná dopravní vzdálenost do 50 m v objektech výšky do 6 m</t>
  </si>
  <si>
    <t>96656979</t>
  </si>
  <si>
    <t>722</t>
  </si>
  <si>
    <t>Zdravotechnika - vnitřní vodovod</t>
  </si>
  <si>
    <t>143</t>
  </si>
  <si>
    <t>722174022</t>
  </si>
  <si>
    <t>Potrubí z plastových trubek z polypropylenu (PPR) svařovaných polyfuzně PN 20 (SDR 6) D 20 x 3,4</t>
  </si>
  <si>
    <t>495656551</t>
  </si>
  <si>
    <t>144</t>
  </si>
  <si>
    <t>722174024</t>
  </si>
  <si>
    <t>Potrubí z plastových trubek z polypropylenu (PPR) svařovaných polyfuzně PN 20 (SDR 6) D 32 x 5,4</t>
  </si>
  <si>
    <t>-622571657</t>
  </si>
  <si>
    <t>2,5</t>
  </si>
  <si>
    <t>145</t>
  </si>
  <si>
    <t>722179191</t>
  </si>
  <si>
    <t>Příplatek k ceně rozvody vody z plastů za práce malého rozsahu na zakázce do 20 m rozvodu</t>
  </si>
  <si>
    <t>-1692853946</t>
  </si>
  <si>
    <t>146</t>
  </si>
  <si>
    <t>722179192</t>
  </si>
  <si>
    <t>Příplatek k ceně rozvody vody z plastů za práce malého rozsahu na zakázce při průměru trubek do 32 mm, do 15 svarů</t>
  </si>
  <si>
    <t>1657817827</t>
  </si>
  <si>
    <t>147</t>
  </si>
  <si>
    <t>722181221</t>
  </si>
  <si>
    <t>Ochrana potrubí termoizolačními trubicemi z pěnového polyetylenu PE přilepenými v příčných a podélných spojích, tloušťky izolace přes 6 do 9 mm, vnitřního průměru izolace DN do 22 mm</t>
  </si>
  <si>
    <t>1458584163</t>
  </si>
  <si>
    <t>148</t>
  </si>
  <si>
    <t>722181222</t>
  </si>
  <si>
    <t>Ochrana potrubí termoizolačními trubicemi z pěnového polyetylenu PE přilepenými v příčných a podélných spojích, tloušťky izolace přes 6 do 9 mm, vnitřního průměru izolace DN přes 22 do 45 mm</t>
  </si>
  <si>
    <t>711000318</t>
  </si>
  <si>
    <t>149</t>
  </si>
  <si>
    <t>722190401</t>
  </si>
  <si>
    <t>Zřízení přípojek na potrubí vyvedení a upevnění výpustek do DN 25</t>
  </si>
  <si>
    <t>-115070452</t>
  </si>
  <si>
    <t>150</t>
  </si>
  <si>
    <t>722240101</t>
  </si>
  <si>
    <t>Armatury z plastických hmot ventily (PPR) přímé DN 20</t>
  </si>
  <si>
    <t>-1196377067</t>
  </si>
  <si>
    <t>151</t>
  </si>
  <si>
    <t>722240102</t>
  </si>
  <si>
    <t>Armatury z plastických hmot ventily (PPR) přímé DN 25</t>
  </si>
  <si>
    <t>2089640926</t>
  </si>
  <si>
    <t>152</t>
  </si>
  <si>
    <t>722290226</t>
  </si>
  <si>
    <t>Zkoušky, proplach a desinfekce vodovodního potrubí zkoušky těsnosti vodovodního potrubí závitového do DN 50</t>
  </si>
  <si>
    <t>1602011293</t>
  </si>
  <si>
    <t>153</t>
  </si>
  <si>
    <t>722290234</t>
  </si>
  <si>
    <t>Zkoušky, proplach a desinfekce vodovodního potrubí proplach a desinfekce vodovodního potrubí do DN 80</t>
  </si>
  <si>
    <t>649222398</t>
  </si>
  <si>
    <t>154</t>
  </si>
  <si>
    <t>998722101</t>
  </si>
  <si>
    <t>Přesun hmot pro vnitřní vodovod stanovený z hmotnosti přesunovaného materiálu vodorovná dopravní vzdálenost do 50 m v objektech výšky do 6 m</t>
  </si>
  <si>
    <t>-1579491822</t>
  </si>
  <si>
    <t>725</t>
  </si>
  <si>
    <t>Zdravotechnika - zařizovací předměty</t>
  </si>
  <si>
    <t>155</t>
  </si>
  <si>
    <t>725211701</t>
  </si>
  <si>
    <t>Umyvadla umývátka keramická se zápachovou uzávěrkou stěnová 400 mm</t>
  </si>
  <si>
    <t>1041302011</t>
  </si>
  <si>
    <t>156</t>
  </si>
  <si>
    <t>725531101</t>
  </si>
  <si>
    <t>Elektrické ohřívače zásobníkové beztlakové přepadové objem nádrže (příkon) 5 l (2,0 kW)</t>
  </si>
  <si>
    <t>2096888923</t>
  </si>
  <si>
    <t>157</t>
  </si>
  <si>
    <t>725811115</t>
  </si>
  <si>
    <t>Ventily nástěnné s pevným výtokem G 1/2 x 80 mm</t>
  </si>
  <si>
    <t>1878895910</t>
  </si>
  <si>
    <t>158</t>
  </si>
  <si>
    <t>55111845</t>
  </si>
  <si>
    <t>ventil zahradní mosazný s hadicovou přípojkou 1"</t>
  </si>
  <si>
    <t>659345758</t>
  </si>
  <si>
    <t>159</t>
  </si>
  <si>
    <t>28612145</t>
  </si>
  <si>
    <t>hadice z měkčeného PVC pro vodu, kapaliny, vzduch D 19/26 mm</t>
  </si>
  <si>
    <t>926078868</t>
  </si>
  <si>
    <t>160</t>
  </si>
  <si>
    <t>725829121</t>
  </si>
  <si>
    <t>Baterie umyvadlové montáž ostatních typů nástěnných pákových nebo klasických</t>
  </si>
  <si>
    <t>-839669734</t>
  </si>
  <si>
    <t>161</t>
  </si>
  <si>
    <t>55144060</t>
  </si>
  <si>
    <t>baterie umyvadlová automatická nástěnná výtok 170 mm</t>
  </si>
  <si>
    <t>1925453824</t>
  </si>
  <si>
    <t>162</t>
  </si>
  <si>
    <t>725851325</t>
  </si>
  <si>
    <t>Ventily odpadní pro zařizovací předměty umyvadlové bez přepadu G 5/4</t>
  </si>
  <si>
    <t>528840533</t>
  </si>
  <si>
    <t>163</t>
  </si>
  <si>
    <t>725980123</t>
  </si>
  <si>
    <t>Dvířka 30/30</t>
  </si>
  <si>
    <t>-104096160</t>
  </si>
  <si>
    <t>164</t>
  </si>
  <si>
    <t>998725101</t>
  </si>
  <si>
    <t>Přesun hmot pro zařizovací předměty stanovený z hmotnosti přesunovaného materiálu vodorovná dopravní vzdálenost do 50 m v objektech výšky do 6 m</t>
  </si>
  <si>
    <t>1132710666</t>
  </si>
  <si>
    <t>751</t>
  </si>
  <si>
    <t>Vzduchotechnika</t>
  </si>
  <si>
    <t>165</t>
  </si>
  <si>
    <t>751-2</t>
  </si>
  <si>
    <t>D+M Systém tvořený ventilační turbínou pr.203mm se vzduchotechnickou flexihadicí volně vyústěnou pod střešními zateplovacími šablonami</t>
  </si>
  <si>
    <t>428171009</t>
  </si>
  <si>
    <t xml:space="preserve">Poznámka k položce:
Systém tvořený ventilační turbínou pr.203mm se vzduchotechnickou flexihadicí volně vyústěnou pod střešními zateplovacími šablonami
turbína bude dodána v kompletním provedení (základna, krk, hlavice), základna pro uchycení na šikmé střeše 30° s profilovanou betonovou krytinou, a se stavitelným krkem, povrchová úprava eloxovaný hliník
Dodávka včetně tvarovek úchytů pro kotvení a spojovacího materiálu.
</t>
  </si>
  <si>
    <t>166</t>
  </si>
  <si>
    <t>751398024</t>
  </si>
  <si>
    <t>Montáž ostatních zařízení větrací mřížky stěnové, průřezu přes 0,150 do 0,200 m2</t>
  </si>
  <si>
    <t>1596564062</t>
  </si>
  <si>
    <t>167</t>
  </si>
  <si>
    <t>562456-1</t>
  </si>
  <si>
    <t>Mříž větrací do otvoru 400x400mm</t>
  </si>
  <si>
    <t>164181564</t>
  </si>
  <si>
    <t>Poznámka k položce:
Mříž větrací:
provedení se stavitelnými lamelami ovládanými pákou, s osazením a protihmyzovou sítí z ušlechtilé oceli (nerez) očka 1x1mm, s volným průchodem vzduchu min 75%, do otvoru o světlosti 400x400mm, dodávka včetně kotevního materiálu, provedení z Al profilů
ostění ventilačního profilu omítané</t>
  </si>
  <si>
    <t>168</t>
  </si>
  <si>
    <t>998751101</t>
  </si>
  <si>
    <t>Přesun hmot pro vzduchotechniku stanovený z hmotnosti přesunovaného materiálu vodorovná dopravní vzdálenost do 100 m v objektech výšky do 12 m</t>
  </si>
  <si>
    <t>-712721234</t>
  </si>
  <si>
    <t>762</t>
  </si>
  <si>
    <t>Konstrukce tesařské</t>
  </si>
  <si>
    <t>169</t>
  </si>
  <si>
    <t>762083122</t>
  </si>
  <si>
    <t>Práce společné pro tesařské konstrukce impregnace řeziva máčením proti dřevokaznému hmyzu, houbám a plísním, třída ohrožení 3 a 4 (dřevo v exteriéru)</t>
  </si>
  <si>
    <t>1215563628</t>
  </si>
  <si>
    <t>0,614</t>
  </si>
  <si>
    <t>170</t>
  </si>
  <si>
    <t>762342314</t>
  </si>
  <si>
    <t>Bednění a laťování montáž laťování střech složitých sklonu do 60° při osové vzdálenosti latí přes 150 do 360 mm</t>
  </si>
  <si>
    <t>-974978656</t>
  </si>
  <si>
    <t>3,97*10,55*2</t>
  </si>
  <si>
    <t>171</t>
  </si>
  <si>
    <t>60514114</t>
  </si>
  <si>
    <t>řezivo jehličnaté latě střešní impregnované dl 4 m</t>
  </si>
  <si>
    <t>1784516518</t>
  </si>
  <si>
    <t>83,767*0,00733</t>
  </si>
  <si>
    <t>172</t>
  </si>
  <si>
    <t>762395000</t>
  </si>
  <si>
    <t>Spojovací prostředky krovů, bednění a laťování, nadstřešních konstrukcí svory, prkna, hřebíky, pásová ocel, vruty</t>
  </si>
  <si>
    <t>-1170125298</t>
  </si>
  <si>
    <t>173</t>
  </si>
  <si>
    <t>998762102</t>
  </si>
  <si>
    <t>Přesun hmot pro konstrukce tesařské stanovený z hmotnosti přesunovaného materiálu vodorovná dopravní vzdálenost do 50 m v objektech výšky přes 6 do 12 m</t>
  </si>
  <si>
    <t>1446033682</t>
  </si>
  <si>
    <t>763</t>
  </si>
  <si>
    <t>Konstrukce suché výstavby</t>
  </si>
  <si>
    <t>174</t>
  </si>
  <si>
    <t>763131361</t>
  </si>
  <si>
    <t>Podhled ze sádrokartonových desek dřevěná spodní konstrukce dvouvrstvá z latí 50 x 30 mm dvojitě opláštěná deskami impregnovanými H2, tl. 2 x 12,5 mm, bez TI</t>
  </si>
  <si>
    <t>-1086082721</t>
  </si>
  <si>
    <t>1,5*1,7</t>
  </si>
  <si>
    <t>175</t>
  </si>
  <si>
    <t>763131714</t>
  </si>
  <si>
    <t>Podhled ze sádrokartonových desek ostatní práce a konstrukce na podhledech ze sádrokartonových desek základní penetrační nátěr</t>
  </si>
  <si>
    <t>1455436857</t>
  </si>
  <si>
    <t>176</t>
  </si>
  <si>
    <t>763131751</t>
  </si>
  <si>
    <t>Podhled ze sádrokartonových desek ostatní práce a konstrukce na podhledech ze sádrokartonových desek montáž parotěsné zábrany</t>
  </si>
  <si>
    <t>1685303893</t>
  </si>
  <si>
    <t>177</t>
  </si>
  <si>
    <t>283292100</t>
  </si>
  <si>
    <t>folie podstřešní parotěsná PE role 1,5 x 50 m</t>
  </si>
  <si>
    <t>1085471870</t>
  </si>
  <si>
    <t>178</t>
  </si>
  <si>
    <t>763131761</t>
  </si>
  <si>
    <t>Podhled ze sádrokartonových desek Příplatek k cenám za plochu do 3 m2 jednotlivě</t>
  </si>
  <si>
    <t>-1288705064</t>
  </si>
  <si>
    <t>179</t>
  </si>
  <si>
    <t>763732113</t>
  </si>
  <si>
    <t>Montáž střešní konstrukce do 10 m výšky římsy opláštění střechy, štítů, říms, dýmníků a světlíkových obrub z vazníků příhradových, konstrukční délky do 9,0 m</t>
  </si>
  <si>
    <t>1720373488</t>
  </si>
  <si>
    <t>6,85*11</t>
  </si>
  <si>
    <t>3,96*4</t>
  </si>
  <si>
    <t>180</t>
  </si>
  <si>
    <t>605111ST</t>
  </si>
  <si>
    <t>dodávka nosné střešní konstrukce z příhradových vazníků</t>
  </si>
  <si>
    <t>-1650279666</t>
  </si>
  <si>
    <t>181</t>
  </si>
  <si>
    <t>998763101</t>
  </si>
  <si>
    <t>Přesun hmot pro dřevostavby stanovený z hmotnosti přesunovaného materiálu vodorovná dopravní vzdálenost do 50 m v objektech výšky přes 6 do 12 m</t>
  </si>
  <si>
    <t>-1727024245</t>
  </si>
  <si>
    <t>764</t>
  </si>
  <si>
    <t>Konstrukce klempířské</t>
  </si>
  <si>
    <t>182</t>
  </si>
  <si>
    <t>764246403</t>
  </si>
  <si>
    <t>Oplechování parapetů z titanzinkového předzvětralého plechu rovných mechanicky kotvené, bez rohů rš 250 mm</t>
  </si>
  <si>
    <t>1053207688</t>
  </si>
  <si>
    <t>0,75*3</t>
  </si>
  <si>
    <t>183</t>
  </si>
  <si>
    <t>764248404</t>
  </si>
  <si>
    <t>Oplechování říms a ozdobných prvků z titanzinkového předzvětralého plechu rovných, bez rohů mechanicky kotvené rš 330 mm</t>
  </si>
  <si>
    <t>-457892235</t>
  </si>
  <si>
    <t>184</t>
  </si>
  <si>
    <t>764345405</t>
  </si>
  <si>
    <t>Lemování trub,konzol,držáků a ostatních kusových prvků z titanzinkového předzvětralého plechu střech s krytinou prejzovou nebo vlnitou, průměr přes 200 do 300 mm</t>
  </si>
  <si>
    <t>225335314</t>
  </si>
  <si>
    <t>185</t>
  </si>
  <si>
    <t>764541403</t>
  </si>
  <si>
    <t>Žlab podokapní z titanzinkového předzvětralého plechu včetně háků a čel půlkruhový rš 250 mm</t>
  </si>
  <si>
    <t>-1957078859</t>
  </si>
  <si>
    <t>10,55*2</t>
  </si>
  <si>
    <t>186</t>
  </si>
  <si>
    <t>764541443</t>
  </si>
  <si>
    <t>Žlab podokapní z titanzinkového předzvětralého plechu včetně háků a čel kotlík oválný (trychtýřový), rš žlabu/průměr svodu 250/80 mm</t>
  </si>
  <si>
    <t>1606266194</t>
  </si>
  <si>
    <t>187</t>
  </si>
  <si>
    <t>764548422</t>
  </si>
  <si>
    <t>Svod z titanzinkového předzvětralého plechu včetně objímek, kolen a odskoků kruhový, průměru 80 mm</t>
  </si>
  <si>
    <t>1348360329</t>
  </si>
  <si>
    <t>4,1*4+1,5*2</t>
  </si>
  <si>
    <t>188</t>
  </si>
  <si>
    <t>998764101</t>
  </si>
  <si>
    <t>Přesun hmot pro konstrukce klempířské stanovený z hmotnosti přesunovaného materiálu vodorovná dopravní vzdálenost do 50 m v objektech výšky do 6 m</t>
  </si>
  <si>
    <t>674135931</t>
  </si>
  <si>
    <t>765</t>
  </si>
  <si>
    <t>Krytina skládaná</t>
  </si>
  <si>
    <t>189</t>
  </si>
  <si>
    <t>765123011</t>
  </si>
  <si>
    <t>Krytina betonová drážková sklonu střechy do 30° na sucho povrch s trasparentním nástřikem</t>
  </si>
  <si>
    <t>1836085420</t>
  </si>
  <si>
    <t>190</t>
  </si>
  <si>
    <t>765123122</t>
  </si>
  <si>
    <t>Krytina betonová drážková sklonu střechy do 30° na sucho okapová hrana s větrací mřížkou univerzální</t>
  </si>
  <si>
    <t>2135735515</t>
  </si>
  <si>
    <t>191</t>
  </si>
  <si>
    <t>765123311</t>
  </si>
  <si>
    <t>Krytina betonová drážková sklonu střechy do 30° na sucho hřeben s větracím pásem z hřebenáčů s povrchem s trasparentním nástřikem</t>
  </si>
  <si>
    <t>-1153438749</t>
  </si>
  <si>
    <t>10,55</t>
  </si>
  <si>
    <t>192</t>
  </si>
  <si>
    <t>765123511</t>
  </si>
  <si>
    <t>Krytina betonová drážková sklonu střechy do 30° na sucho štítová hrana z okrajových tašek s povrchem s trasparentním nástřikem</t>
  </si>
  <si>
    <t>1882360618</t>
  </si>
  <si>
    <t>3,97*4</t>
  </si>
  <si>
    <t>193</t>
  </si>
  <si>
    <t>765125011</t>
  </si>
  <si>
    <t>Montáž střešních doplňků krytiny betonové speciálních tašek na sucho větracích, protisněhových, prosvětlovacích, hromosvodových, prostupových, nosných pro stoupací plošinu drážkových</t>
  </si>
  <si>
    <t>48403219</t>
  </si>
  <si>
    <t>10+116</t>
  </si>
  <si>
    <t>194</t>
  </si>
  <si>
    <t>59244243</t>
  </si>
  <si>
    <t>taška plastová odvětrací/komplet</t>
  </si>
  <si>
    <t>-1937579699</t>
  </si>
  <si>
    <t>195</t>
  </si>
  <si>
    <t>59244370</t>
  </si>
  <si>
    <t>taška protisněhová betonová dvojitý nástřik s leskem</t>
  </si>
  <si>
    <t>318829895</t>
  </si>
  <si>
    <t>196</t>
  </si>
  <si>
    <t>765125121</t>
  </si>
  <si>
    <t>Montáž střešních doplňků krytiny betonové doplňků hřebene a nároží uzávěry hřebene</t>
  </si>
  <si>
    <t>253057121</t>
  </si>
  <si>
    <t>197</t>
  </si>
  <si>
    <t>59244032</t>
  </si>
  <si>
    <t>uzávěra hřebene PVC</t>
  </si>
  <si>
    <t>2082089061</t>
  </si>
  <si>
    <t>198</t>
  </si>
  <si>
    <t>998765102</t>
  </si>
  <si>
    <t>Přesun hmot pro krytiny skládané stanovený z hmotnosti přesunovaného materiálu vodorovná dopravní vzdálenost do 50 m na objektech výšky přes 6 do 12 m</t>
  </si>
  <si>
    <t>-86728517</t>
  </si>
  <si>
    <t>766</t>
  </si>
  <si>
    <t>Konstrukce truhlářské</t>
  </si>
  <si>
    <t>199</t>
  </si>
  <si>
    <t>766421213</t>
  </si>
  <si>
    <t>Montáž obložení podhledů jednoduchých palubkami na pero a drážku z měkkého dřeva, šířky přes 80 do 100 mm</t>
  </si>
  <si>
    <t>1383378599</t>
  </si>
  <si>
    <t>(0,625+0,342)*10,55*2</t>
  </si>
  <si>
    <t>0,35*3,97*4</t>
  </si>
  <si>
    <t>200</t>
  </si>
  <si>
    <t>611911200</t>
  </si>
  <si>
    <t>palubky obkladové SM profil klasický 12,5x96mm A/B</t>
  </si>
  <si>
    <t>1101952042</t>
  </si>
  <si>
    <t>25,962*1,1</t>
  </si>
  <si>
    <t>201</t>
  </si>
  <si>
    <t>766622115</t>
  </si>
  <si>
    <t>Montáž oken plastových včetně montáže rámu na polyuretanovou pěnu plochy přes 1 m2 pevných do zdiva, výšky do 1,5 m</t>
  </si>
  <si>
    <t>-1733314979</t>
  </si>
  <si>
    <t>202</t>
  </si>
  <si>
    <t>61143761</t>
  </si>
  <si>
    <t>okno plastové do otvoru 750x1250mm</t>
  </si>
  <si>
    <t>-1969582352</t>
  </si>
  <si>
    <t>Poznámka k položce:
okno plastové jednodílné do otvoru 750x1250mm, jednokřídlové, dovnitř otevíravé a sklápěcí, profil rámu i křídla pětikomorový s trojitým těsněním, ocelové pozinkované výztuhy tl. min 2mm, celoobvodové kování sklopné pravé/levé s možnistí mikroventilace
barva hnědá (zlatý dub), zasklení izolačním dvojsklem s rozdělenými příčkami, výplň 4/16/4 k=1,1
včetně kotevního materiálu a plastových začišťovacích lišt pod omítku</t>
  </si>
  <si>
    <t>203</t>
  </si>
  <si>
    <t>766660101</t>
  </si>
  <si>
    <t>Montáž dveřních křídel dřevěných nebo plastových otevíravých do dřevěné rámové zárubně povrchově upravených jednokřídlových, šířky do 800 mm</t>
  </si>
  <si>
    <t>1411110060</t>
  </si>
  <si>
    <t>204</t>
  </si>
  <si>
    <t>6114325-1</t>
  </si>
  <si>
    <t>dveře plastové vnitřní 800x1970</t>
  </si>
  <si>
    <t>118383107</t>
  </si>
  <si>
    <t>Poznámka k položce:
dveře plastové vnitřní jednodílné, jednokřídlové, křídlo 800x1970 plné, otevíravé, prifil rámu i křídla pětikomorový s dvojitým těsněním, ocelové pozinkované výztuhy tl. min 2mm, kování otevíravé pravé/levé bez zámku
barva oboustranně bílá
včetně kotevního materiálu a plastových začiš´tovacích lišt pod omítku</t>
  </si>
  <si>
    <t>205</t>
  </si>
  <si>
    <t>766660102</t>
  </si>
  <si>
    <t>Montáž dveřních křídel dřevěných nebo plastových otevíravých do dřevěné rámové zárubně povrchově upravených jednokřídlových, šířky přes 800 mm</t>
  </si>
  <si>
    <t>178428538</t>
  </si>
  <si>
    <t>206</t>
  </si>
  <si>
    <t>61144164-1</t>
  </si>
  <si>
    <t>dveře plastové vchodové jednokřídlové otevíravé do otvoru 1100x2190mm</t>
  </si>
  <si>
    <t>1270167928</t>
  </si>
  <si>
    <t>Poznámka k položce:
dveře plastové venkovní jednodílné do otvoru 1100x2190mm, jednokřídlové, z 1/3 prosklené, otevíravé ven, pravé, profil rámu i křídel pětikomorový s dvojitým těsněním, ocelové pozinkované výztuhy tl. min 2mm, kování otevíravé pravé s bezpečnostním zámkem včetně sady klíčů, 
barva hnědá (zlatý dub), výplň plast k=1,1 zasklení izolačním dvojsklem bezpečnostním, s rozdělovacími příčkami, výplň 4/16/4 k=1,1, včetně kotevního materiálu a plastových začišťovacích lišt pod omítku, dveřní zavírač s ramínkem pro šířku křídla do 1000mm, s horní montáží na zárubeň a křídlo, stavěč dveřního křídla</t>
  </si>
  <si>
    <t>207</t>
  </si>
  <si>
    <t>766681114</t>
  </si>
  <si>
    <t>Montáž zárubní dřevěných, plastových nebo z lamina rámových, pro dveře jednokřídlové, šířky do 900 mm</t>
  </si>
  <si>
    <t>2053457143</t>
  </si>
  <si>
    <t>208</t>
  </si>
  <si>
    <t>766681115</t>
  </si>
  <si>
    <t>Montáž zárubní dřevěných, plastových nebo z lamina rámových, pro dveře jednokřídlové, šířky přes 900 mm</t>
  </si>
  <si>
    <t>674942768</t>
  </si>
  <si>
    <t>209</t>
  </si>
  <si>
    <t>766694111</t>
  </si>
  <si>
    <t>Montáž ostatních truhlářských konstrukcí parapetních desek dřevěných nebo plastových šířky do 300 mm, délky do 1000 mm</t>
  </si>
  <si>
    <t>552612007</t>
  </si>
  <si>
    <t>210</t>
  </si>
  <si>
    <t>611444020</t>
  </si>
  <si>
    <t>parapet plastový vnitřní - komůrkový 30,5 x 2 x 100 cm</t>
  </si>
  <si>
    <t>1737625336</t>
  </si>
  <si>
    <t>0,75</t>
  </si>
  <si>
    <t>211</t>
  </si>
  <si>
    <t>61144019</t>
  </si>
  <si>
    <t>koncovka k parapetu plastovému vnitřnímu 1 pár</t>
  </si>
  <si>
    <t>sada</t>
  </si>
  <si>
    <t>-1511276032</t>
  </si>
  <si>
    <t>212</t>
  </si>
  <si>
    <t>998766101</t>
  </si>
  <si>
    <t>Přesun hmot pro konstrukce truhlářské stanovený z hmotnosti přesunovaného materiálu vodorovná dopravní vzdálenost do 50 m v objektech výšky do 6 m</t>
  </si>
  <si>
    <t>-2034376440</t>
  </si>
  <si>
    <t>767</t>
  </si>
  <si>
    <t>Konstrukce zámečnické</t>
  </si>
  <si>
    <t>213</t>
  </si>
  <si>
    <t>767-1</t>
  </si>
  <si>
    <t>D+M Nosník pro zavěšení žlabu (P09)</t>
  </si>
  <si>
    <t>-1256189274</t>
  </si>
  <si>
    <t>Poznámka k položce:
viz popis výrobku PSV P09 (výkres D1.03-14)</t>
  </si>
  <si>
    <t>214</t>
  </si>
  <si>
    <t>767-2</t>
  </si>
  <si>
    <t>D+M Obslužná lávka nad aktivační nádrží vč zábradlí (P06+P10)</t>
  </si>
  <si>
    <t>141223</t>
  </si>
  <si>
    <t>Poznámka k položce:
viz popis výrobku PSV P06 a P10 (výkres D1.03-14)</t>
  </si>
  <si>
    <t>215</t>
  </si>
  <si>
    <t>767-4</t>
  </si>
  <si>
    <t>D+M Obslužná lávka nad dosazovací nádrží vč zábradlí (P07+P12)</t>
  </si>
  <si>
    <t>-1093610105</t>
  </si>
  <si>
    <t>Poznámka k položce:
viz popis výrobku PSV P07 a P12 (výkres D1.03-14)</t>
  </si>
  <si>
    <t>216</t>
  </si>
  <si>
    <t>767-5</t>
  </si>
  <si>
    <t>D+M Obslužná lávka nad dosazovací nádrží vč. zábradlí (P08+P13)</t>
  </si>
  <si>
    <t>-140724823</t>
  </si>
  <si>
    <t>Poznámka k položce:
viz popis výrobku PSV P08 a P13 (výkres D1.03-14)</t>
  </si>
  <si>
    <t>217</t>
  </si>
  <si>
    <t>767-6</t>
  </si>
  <si>
    <t>D+M Zábradlí kompozitní (P11)</t>
  </si>
  <si>
    <t>1640984066</t>
  </si>
  <si>
    <t>Poznámka k položce:
viz popis výrobku PSV P11 (výkres D1.03-14)</t>
  </si>
  <si>
    <t>218</t>
  </si>
  <si>
    <t>767-7</t>
  </si>
  <si>
    <t>D+M Zábradlí kolem otvoru (P14)</t>
  </si>
  <si>
    <t>-1071726841</t>
  </si>
  <si>
    <t>219</t>
  </si>
  <si>
    <t>767-8</t>
  </si>
  <si>
    <t>D+M venkovní zábradlí kompozitní výšky 1100mm dl. 2,5m</t>
  </si>
  <si>
    <t>-1136860502</t>
  </si>
  <si>
    <t>Poznámka k položce:
kompozitní zábradlí, výšky 1100mm s horním kotvením, dvěma výplněmi, madlo zaoblené vč. kotvení</t>
  </si>
  <si>
    <t>220</t>
  </si>
  <si>
    <t>767-9</t>
  </si>
  <si>
    <t>D+M venkovní zábradlí kompozitní výšky 1100mm, dl. 3m</t>
  </si>
  <si>
    <t>1822887480</t>
  </si>
  <si>
    <t>221</t>
  </si>
  <si>
    <t>998767101</t>
  </si>
  <si>
    <t>Přesun hmot pro zámečnické konstrukce stanovený z hmotnosti přesunovaného materiálu vodorovná dopravní vzdálenost do 50 m v objektech výšky do 6 m</t>
  </si>
  <si>
    <t>2053448415</t>
  </si>
  <si>
    <t>771</t>
  </si>
  <si>
    <t>Podlahy z dlaždic</t>
  </si>
  <si>
    <t>222</t>
  </si>
  <si>
    <t>771474112</t>
  </si>
  <si>
    <t>Montáž soklíků z dlaždic keramických lepených flexibilním lepidlem rovných výšky přes 65 do 90 mm</t>
  </si>
  <si>
    <t>-114583656</t>
  </si>
  <si>
    <t>(1,5+1,7)*2-0,8</t>
  </si>
  <si>
    <t>223</t>
  </si>
  <si>
    <t>597614160</t>
  </si>
  <si>
    <t>sokl -  dlaždice keramické slinuté neglazované mrazuvzdorné  300 x 80mm</t>
  </si>
  <si>
    <t>-1372034091</t>
  </si>
  <si>
    <t>5,6*1,1/0,3</t>
  </si>
  <si>
    <t>224</t>
  </si>
  <si>
    <t>771574221</t>
  </si>
  <si>
    <t>Montáž podlah z dlaždic keramických lepených flexibilním lepidlem průmyslových dělených nebo drážkovaných do 50 ks/ m2</t>
  </si>
  <si>
    <t>-1369508315</t>
  </si>
  <si>
    <t>225</t>
  </si>
  <si>
    <t>597614090</t>
  </si>
  <si>
    <t>dlaždice keramické slinuté neglazované mrazuvzdorné bílá přes 9 do 12 ks/m2</t>
  </si>
  <si>
    <t>-285921638</t>
  </si>
  <si>
    <t>15,96*1,1</t>
  </si>
  <si>
    <t>226</t>
  </si>
  <si>
    <t>998771101</t>
  </si>
  <si>
    <t>Přesun hmot pro podlahy z dlaždic stanovený z hmotnosti přesunovaného materiálu vodorovná dopravní vzdálenost do 50 m v objektech výšky do 6 m</t>
  </si>
  <si>
    <t>1359282689</t>
  </si>
  <si>
    <t>781</t>
  </si>
  <si>
    <t>Dokončovací práce - obklady</t>
  </si>
  <si>
    <t>227</t>
  </si>
  <si>
    <t>781474211</t>
  </si>
  <si>
    <t>Montáž obkladů vnitřních stěn z dlaždic keramických lepených flexibilním lepidlem průmyslových hladkých do 35 ks/m2</t>
  </si>
  <si>
    <t>1619255450</t>
  </si>
  <si>
    <t>1,5*(9,05+4,8)*2-1,5*0,8-1,5*1,25-2*0,75*0,5+0,2*(1,5*2+0,5*4)</t>
  </si>
  <si>
    <t>228</t>
  </si>
  <si>
    <t>597611100</t>
  </si>
  <si>
    <t>dlaždice keramické koupelnové (bílé i barevné) přes 6 do 9 ks/m2</t>
  </si>
  <si>
    <t>605807336</t>
  </si>
  <si>
    <t>38,725*1,1</t>
  </si>
  <si>
    <t>229</t>
  </si>
  <si>
    <t>781494111</t>
  </si>
  <si>
    <t>Ostatní prvky plastové profily ukončovací a dilatační lepené flexibilním lepidlem rohové</t>
  </si>
  <si>
    <t>1530221433</t>
  </si>
  <si>
    <t>1,5*3+0,5*4</t>
  </si>
  <si>
    <t>230</t>
  </si>
  <si>
    <t>781494511</t>
  </si>
  <si>
    <t>Ostatní prvky plastové profily ukončovací a dilatační lepené flexibilním lepidlem ukončovací</t>
  </si>
  <si>
    <t>51855346</t>
  </si>
  <si>
    <t>(9,05+4,8)*2-0,8-1,25-2*0,75+0,2*6</t>
  </si>
  <si>
    <t>231</t>
  </si>
  <si>
    <t>781674113</t>
  </si>
  <si>
    <t>Montáž obkladů parapetů z dlaždic keramických lepených flexibilním lepidlem, šířky parapetu přes 150 do 200 mm</t>
  </si>
  <si>
    <t>-566652432</t>
  </si>
  <si>
    <t>0,75*2</t>
  </si>
  <si>
    <t>232</t>
  </si>
  <si>
    <t>-1063126976</t>
  </si>
  <si>
    <t>0,75*2*0,2*1,1</t>
  </si>
  <si>
    <t>233</t>
  </si>
  <si>
    <t>998781101</t>
  </si>
  <si>
    <t>Přesun hmot pro obklady keramické stanovený z hmotnosti přesunovaného materiálu vodorovná dopravní vzdálenost do 50 m v objektech výšky do 6 m</t>
  </si>
  <si>
    <t>-1793762825</t>
  </si>
  <si>
    <t>783</t>
  </si>
  <si>
    <t>Dokončovací práce - nátěry</t>
  </si>
  <si>
    <t>234</t>
  </si>
  <si>
    <t>783114101</t>
  </si>
  <si>
    <t>Základní nátěr truhlářských konstrukcí jednonásobný syntetický</t>
  </si>
  <si>
    <t>-517738435</t>
  </si>
  <si>
    <t>25,948</t>
  </si>
  <si>
    <t>235</t>
  </si>
  <si>
    <t>783118211</t>
  </si>
  <si>
    <t>Lakovací nátěr truhlářských konstrukcí dvojnásobný s mezibroušením syntetický</t>
  </si>
  <si>
    <t>-475562227</t>
  </si>
  <si>
    <t>784</t>
  </si>
  <si>
    <t>Dokončovací práce - malby a tapety</t>
  </si>
  <si>
    <t>236</t>
  </si>
  <si>
    <t>784181121</t>
  </si>
  <si>
    <t>Penetrace podkladu jednonásobná hloubková v místnostech výšky do 3,80 m</t>
  </si>
  <si>
    <t>1312748022</t>
  </si>
  <si>
    <t>1,25*(4,8+9,05)*2-0,8*0,5-1,25*0,55-0,75*0,75*2</t>
  </si>
  <si>
    <t>2,75*(1,5+1,7)*2-0,8*2-0,75*1,25</t>
  </si>
  <si>
    <t>237</t>
  </si>
  <si>
    <t>784181123</t>
  </si>
  <si>
    <t>Penetrace podkladu jednonásobná hloubková v místnostech výšky přes 3,80 do 5,00 m</t>
  </si>
  <si>
    <t>-1030963354</t>
  </si>
  <si>
    <t>5,6*2,3*0,5*2</t>
  </si>
  <si>
    <t>238</t>
  </si>
  <si>
    <t>784331001</t>
  </si>
  <si>
    <t>Malby protiplísňové dvojnásobné, bílé v místnostech výšky do 3,80 m</t>
  </si>
  <si>
    <t>-1642655743</t>
  </si>
  <si>
    <t>2,25</t>
  </si>
  <si>
    <t>239</t>
  </si>
  <si>
    <t>784331003</t>
  </si>
  <si>
    <t>Malby protiplísňové dvojnásobné, bílé v místnostech výšky přes 3,80 do 5,00 m</t>
  </si>
  <si>
    <t>-405613130</t>
  </si>
  <si>
    <t>789</t>
  </si>
  <si>
    <t>Povrchové úpravy ocelových konstrukcí a technologických zařízení</t>
  </si>
  <si>
    <t>240</t>
  </si>
  <si>
    <t>789421232</t>
  </si>
  <si>
    <t>Provedení žárového stříkání ocelových konstrukcí zinkem, tloušťky 100 μm, třídy II (1,560 kg Zn/m2)</t>
  </si>
  <si>
    <t>212312396</t>
  </si>
  <si>
    <t>0,574*5,2*2</t>
  </si>
  <si>
    <t>Práce a dodávky M</t>
  </si>
  <si>
    <t>21-M</t>
  </si>
  <si>
    <t>Elektromontáže</t>
  </si>
  <si>
    <t>241</t>
  </si>
  <si>
    <t>210020951</t>
  </si>
  <si>
    <t>Ostatní elektromontážní doplňkové práce osazení tabulek pro rozvodny a elektrická zařízení výstražných a označovacích</t>
  </si>
  <si>
    <t>-1378421362</t>
  </si>
  <si>
    <t>242</t>
  </si>
  <si>
    <t>735345160</t>
  </si>
  <si>
    <t>tabulka bezpečnostní s tiskem 2 barvy A3 297x420mm</t>
  </si>
  <si>
    <t>294418053</t>
  </si>
  <si>
    <t>23-M</t>
  </si>
  <si>
    <t>Montáže potrubí</t>
  </si>
  <si>
    <t>243</t>
  </si>
  <si>
    <t>230205051</t>
  </si>
  <si>
    <t>Montáž potrubí PE průměru do 110 mm návin nebo tyč, svařované na tupo nebo elektrospojkou Ø 90, tl. stěny 5,2 mm</t>
  </si>
  <si>
    <t>-1837221848</t>
  </si>
  <si>
    <t>244</t>
  </si>
  <si>
    <t>28613964</t>
  </si>
  <si>
    <t>trubka ochranná pro plyn PEHD 90x3,5mm</t>
  </si>
  <si>
    <t>-322488770</t>
  </si>
  <si>
    <t>46-M</t>
  </si>
  <si>
    <t>Zemní práce při extr.mont.pracích</t>
  </si>
  <si>
    <t>245</t>
  </si>
  <si>
    <t>460202043</t>
  </si>
  <si>
    <t>Hloubení nezapažených kabelových rýh strojně zarovnání kabelových rýh po výkopu strojně, šířka rýhy bez zarovnání rýh šířky 40 cm, hloubky 60 cm, v hornině třídy 3</t>
  </si>
  <si>
    <t>1414180330</t>
  </si>
  <si>
    <t>246</t>
  </si>
  <si>
    <t>460421191</t>
  </si>
  <si>
    <t>Kabelové lože včetně podsypu, zhutnění a urovnání povrchu z písku nebo štěrkopísku s přísadou cementu tloušťky 12 cm nad kabel bez zakrytí, šířky do 100 cm</t>
  </si>
  <si>
    <t>-1560161779</t>
  </si>
  <si>
    <t>247</t>
  </si>
  <si>
    <t>460490011</t>
  </si>
  <si>
    <t>Krytí kabelů, spojek, koncovek a odbočnic kabelů výstražnou fólií z PVC včetně vyrovnání povrchu rýhy, rozvinutí a uložení fólie do rýhy, fólie šířky do 20cm</t>
  </si>
  <si>
    <t>970481763</t>
  </si>
  <si>
    <t>248</t>
  </si>
  <si>
    <t>460560043</t>
  </si>
  <si>
    <t>Zásyp kabelových rýh ručně s uložením výkopku ve vrstvách včetně zhutnění a urovnání povrchu šířky 40 cm hloubky 60 cm, v hornině třídy 3</t>
  </si>
  <si>
    <t>871028977</t>
  </si>
  <si>
    <t>249</t>
  </si>
  <si>
    <t>460620013</t>
  </si>
  <si>
    <t>Úprava terénu provizorní úprava terénu včetně odkopání drobných nerovností a zásypu prohlubní se zhutněním, v hornině třídy 3</t>
  </si>
  <si>
    <t>-1624258384</t>
  </si>
  <si>
    <t>0,4*25</t>
  </si>
  <si>
    <t>SO-03.2 - ČS</t>
  </si>
  <si>
    <t>489590782</t>
  </si>
  <si>
    <t>0,2*3,5*3,5</t>
  </si>
  <si>
    <t>273321211</t>
  </si>
  <si>
    <t>Základy z betonu železového (bez výztuže) desky z betonu bez zvýšených nároků na prostředí tř. C 12/15</t>
  </si>
  <si>
    <t>-37519878</t>
  </si>
  <si>
    <t>0,1*2,7*2,7</t>
  </si>
  <si>
    <t>-2127288816</t>
  </si>
  <si>
    <t>0,1*2,7*4</t>
  </si>
  <si>
    <t>-897499671</t>
  </si>
  <si>
    <t>273362021</t>
  </si>
  <si>
    <t>Výztuž základů desek ze svařovaných sítí z drátů typu KARI</t>
  </si>
  <si>
    <t>2124921914</t>
  </si>
  <si>
    <t>37/1000</t>
  </si>
  <si>
    <t>320101112</t>
  </si>
  <si>
    <t>Osazení betonových a železobetonových prefabrikátů hmotnosti jednotlivě přes 1 000 do 5 000 kg</t>
  </si>
  <si>
    <t>-477284641</t>
  </si>
  <si>
    <t>"skruž"(PI*1,5*(1,15*1,15-1*1))</t>
  </si>
  <si>
    <t>"deska"0,2*pi*1,15*1,15</t>
  </si>
  <si>
    <t>460293100100029148</t>
  </si>
  <si>
    <t>Deska IS šachetní zákrytová železobetonová betonová PNK-Q.1 200/20 ZDP</t>
  </si>
  <si>
    <t>150209169</t>
  </si>
  <si>
    <t xml:space="preserve">Poznámka k položce:
stropní deska prefabrikované železobetonové kruhové nádrže pr.2000 (2300)mm výšky 200mm
materiál: vodotěsný železobeton třídy C30/37 dle ČSN 206-1, odolný proti působení mrazu a rozmrzání (XF4) a proti působení agresivního prostředí (XA2), 
úpravy při výrobě: zabudování rámů poklopů 1x 600x600mm, 1x 900x600mm </t>
  </si>
  <si>
    <t>411290064804400029</t>
  </si>
  <si>
    <t>Skruž IS šachetní betonová PNK-Q.1 200/150 SKP užit.objem=4,712 m3</t>
  </si>
  <si>
    <t>-65363405</t>
  </si>
  <si>
    <t>Poznámka k položce:
Skruž prefabrikovaná železobetonová kruhová pr.2000 (2300)
materiál: vodotěsný železobeton třídy C30/37 dle ČSN 206-1, odolný proti působení mrazu a rozmrzání (XF4) a proti působení agresivního prostředí (XA2),</t>
  </si>
  <si>
    <t>435010709800020000</t>
  </si>
  <si>
    <t>Těsnění IS elastomerové samomazné - Těsnění DN 2000</t>
  </si>
  <si>
    <t>-86153189</t>
  </si>
  <si>
    <t>2*1,01</t>
  </si>
  <si>
    <t>320101113</t>
  </si>
  <si>
    <t>Osazení betonových a železobetonových prefabrikátů hmotnosti jednotlivě přes 5 000 do 7 000 kg</t>
  </si>
  <si>
    <t>1895367055</t>
  </si>
  <si>
    <t>"dno"(PI*2,5*(1,15*1,15-1*1))+0,15*1,15*1,15*pi</t>
  </si>
  <si>
    <t>460293100100026813</t>
  </si>
  <si>
    <t xml:space="preserve">Dno IS šachetní betonové PNK-Q.1 200/250 BZP </t>
  </si>
  <si>
    <t>-1592422030</t>
  </si>
  <si>
    <t>Poznámka k položce:
dno prefabrikované železobetonové kruhové nádrže pr.2000 (2300)mm výšky 2,65m (včetně tloušťky dna)
materiál: vodotěsný železobeton třídy C30/37 dle ČSN 206-1, odolný proti působení mrazu a rozmrzání (XF4) a proti působení agresivního prostředí (XA2),</t>
  </si>
  <si>
    <t>1778449315</t>
  </si>
  <si>
    <t>2*0,55*1*1*pi/3</t>
  </si>
  <si>
    <t>D+M vstupní poklop - 600x600 kompozitní, uzamykatelný s těsněním, s odvětrávaním komínkem</t>
  </si>
  <si>
    <t>-758020610</t>
  </si>
  <si>
    <t>D+M manipulační poklop - kompozitní 600x900, uzamykatelný</t>
  </si>
  <si>
    <t>1005976725</t>
  </si>
  <si>
    <t>R8-4</t>
  </si>
  <si>
    <t>D+M kompozitní žebřík dl.3,4m</t>
  </si>
  <si>
    <t>-1596470351</t>
  </si>
  <si>
    <t xml:space="preserve">Poznámka k položce:
kompozitní šachtový žebřík, šířky 400mm s protiskluzovou úpravou, nosnost 150kg, odolnost proti agresivnímu prostředí + 3x sada kotev (pravá+levá)
</t>
  </si>
  <si>
    <t>-884785166</t>
  </si>
  <si>
    <t>1*1*pi*1,8</t>
  </si>
  <si>
    <t>81607868</t>
  </si>
  <si>
    <t>5,655*1,03</t>
  </si>
  <si>
    <t>1395474827</t>
  </si>
  <si>
    <t>2076714443</t>
  </si>
  <si>
    <t>5,655</t>
  </si>
  <si>
    <t>936311111</t>
  </si>
  <si>
    <t>Zabetonování potrubí uloženého ve vynechaných otvorech ve dně nebo ve stěnách nádrží, z betonu se zvýšenými nároky na prostředí o ploše otvoru do 0,25 m2</t>
  </si>
  <si>
    <t>-1488668590</t>
  </si>
  <si>
    <t>(PI*0,15*(0,4*0,4-0,3*0,3))*2</t>
  </si>
  <si>
    <t>(PI*0,15*(0,15*0,15-0,09*0,09))</t>
  </si>
  <si>
    <t>(PI*0,15*(0,1*0,1-0,09*0,09))</t>
  </si>
  <si>
    <t>1075846674</t>
  </si>
  <si>
    <t>2,3*2,3*pi/4</t>
  </si>
  <si>
    <t>-697154896</t>
  </si>
  <si>
    <t>953334115</t>
  </si>
  <si>
    <t>Bobtnavý pásek do pracovních spar betonových konstrukcí bentonitový, rozměru 20 x 05 mm se samolepící vrstvou</t>
  </si>
  <si>
    <t>-743768024</t>
  </si>
  <si>
    <t>0,4*4*2</t>
  </si>
  <si>
    <t>0,15*4</t>
  </si>
  <si>
    <t>0,1*4*2</t>
  </si>
  <si>
    <t>1550645207</t>
  </si>
  <si>
    <t>0,15*2</t>
  </si>
  <si>
    <t>-1134709811</t>
  </si>
  <si>
    <t>0,15</t>
  </si>
  <si>
    <t>977151131</t>
  </si>
  <si>
    <t>Jádrové vrty diamantovými korunkami do stavebních materiálů (železobetonu, betonu, cihel, obkladů, dlažeb, kamene) průměru přes 350 do 400 mm</t>
  </si>
  <si>
    <t>-2085531895</t>
  </si>
  <si>
    <t>998144471</t>
  </si>
  <si>
    <t>Přesun hmot pro nádrže, jímky, zásobníky a jámy pozemní mimo zemědělství se svislou nosnou konstrukcí montovanou z dílců betonových tyčových nebo plošných vodorovná dopravní vzdálenost do 50 m, pro nádrže výšky do 25 m</t>
  </si>
  <si>
    <t>-242361056</t>
  </si>
  <si>
    <t>SO-03.3 - Přeložka metalického kabelu</t>
  </si>
  <si>
    <t>460202893</t>
  </si>
  <si>
    <t>Hloubení nezapažených kabelových rýh strojně zarovnání kabelových rýh po výkopu strojně, šířka rýhy bez zarovnání rýh šířky 80 cm, hloubky 130 cm, v hornině třídy 3</t>
  </si>
  <si>
    <t>-292312616</t>
  </si>
  <si>
    <t>22,7</t>
  </si>
  <si>
    <t>1888804114</t>
  </si>
  <si>
    <t>285611265</t>
  </si>
  <si>
    <t>460520131</t>
  </si>
  <si>
    <t>Kabelové žlaby nebo kryty osazení tvárnice kabelové betonové do rýhy, bez výkopových prací a obsypu včetně utěsnění a spárování 2-otvorové</t>
  </si>
  <si>
    <t>-431162271</t>
  </si>
  <si>
    <t>59213001</t>
  </si>
  <si>
    <t>žlab kabelový betonový 100 x 18,5/10 x 10 cm</t>
  </si>
  <si>
    <t>-302102602</t>
  </si>
  <si>
    <t>22,7*1,01</t>
  </si>
  <si>
    <t>59213014</t>
  </si>
  <si>
    <t>poklop betonový kabelového žlabu unifikovaný  50x16x5,5 cm</t>
  </si>
  <si>
    <t>1974910818</t>
  </si>
  <si>
    <t>460560893</t>
  </si>
  <si>
    <t>Zásyp kabelových rýh ručně s uložením výkopku ve vrstvách včetně zhutnění a urovnání povrchu šířky 80 cm hloubky 130 cm, v hornině třídy 3</t>
  </si>
  <si>
    <t>1509926569</t>
  </si>
  <si>
    <t>460620007</t>
  </si>
  <si>
    <t>Úprava terénu zatravnění, včetně dodání osiva a zalití vodou na rovině</t>
  </si>
  <si>
    <t>433481600</t>
  </si>
  <si>
    <t>22,7*0,8</t>
  </si>
  <si>
    <t>1373940892</t>
  </si>
  <si>
    <t>SO-04 - Příjezdová komunikace ČOV</t>
  </si>
  <si>
    <t>2112</t>
  </si>
  <si>
    <t>42.11.1</t>
  </si>
  <si>
    <t>1393100620</t>
  </si>
  <si>
    <t>1150*0,15</t>
  </si>
  <si>
    <t>122201103</t>
  </si>
  <si>
    <t>Odkopávky a prokopávky nezapažené s přehozením výkopku na vzdálenost do 3 m nebo s naložením na dopravní prostředek v hornině tř. 3 přes 1 000 do 5 000 m3</t>
  </si>
  <si>
    <t>1984771728</t>
  </si>
  <si>
    <t>(393,4+10,6)*1,1*0,3</t>
  </si>
  <si>
    <t>122201109</t>
  </si>
  <si>
    <t>Odkopávky a prokopávky nezapažené s přehozením výkopku na vzdálenost do 3 m nebo s naložením na dopravní prostředek v hornině tř. 3 Příplatek k cenám za lepivost horniny tř. 3</t>
  </si>
  <si>
    <t>1127725220</t>
  </si>
  <si>
    <t>133,32*0,2 'Přepočtené koeficientem množství</t>
  </si>
  <si>
    <t>-1361114678</t>
  </si>
  <si>
    <t>1*1,5*1,5*0,6</t>
  </si>
  <si>
    <t>2130858774</t>
  </si>
  <si>
    <t>1,35*0,2 'Přepočtené koeficientem množství</t>
  </si>
  <si>
    <t>784774651</t>
  </si>
  <si>
    <t>1*1,5*1,5*0,4</t>
  </si>
  <si>
    <t>2056608902</t>
  </si>
  <si>
    <t>0,9*0,2 'Přepočtené koeficientem množství</t>
  </si>
  <si>
    <t>-331112729</t>
  </si>
  <si>
    <t>1*1,5*1,5</t>
  </si>
  <si>
    <t>-1639744901</t>
  </si>
  <si>
    <t>133,32+1*0,61*1,2</t>
  </si>
  <si>
    <t>1039238545</t>
  </si>
  <si>
    <t>134,052</t>
  </si>
  <si>
    <t>171101121</t>
  </si>
  <si>
    <t>Uložení sypaniny do násypů s rozprostřením sypaniny ve vrstvách a s hrubým urovnáním zhutněných s uzavřením povrchu násypu z hornin nesoudržných kamenitých</t>
  </si>
  <si>
    <t>-1463162529</t>
  </si>
  <si>
    <t>259083667</t>
  </si>
  <si>
    <t>133,32*2 'Přepočtené koeficientem množství</t>
  </si>
  <si>
    <t>-1300208245</t>
  </si>
  <si>
    <t>-2017818226</t>
  </si>
  <si>
    <t>134,052*2 'Přepočtené koeficientem množství</t>
  </si>
  <si>
    <t>746136622</t>
  </si>
  <si>
    <t>1326579450</t>
  </si>
  <si>
    <t>(1*0,31-0,02)*1,2</t>
  </si>
  <si>
    <t>58337302</t>
  </si>
  <si>
    <t>štěrkopísek frakce 0/16</t>
  </si>
  <si>
    <t>-1543701144</t>
  </si>
  <si>
    <t>0,348*2 'Přepočtené koeficientem množství</t>
  </si>
  <si>
    <t>181301112</t>
  </si>
  <si>
    <t>Rozprostření a urovnání ornice v rovině nebo ve svahu sklonu do 1:5 při souvislé ploše přes 500 m2, tl. vrstvy přes 100 do 150 mm</t>
  </si>
  <si>
    <t>1456262420</t>
  </si>
  <si>
    <t>1150-491,7-118,85</t>
  </si>
  <si>
    <t>181411121</t>
  </si>
  <si>
    <t>Založení trávníku na půdě předem připravené plochy do 1000 m2 výsevem včetně utažení lučního v rovině nebo na svahu do 1:5</t>
  </si>
  <si>
    <t>-1449806244</t>
  </si>
  <si>
    <t>539,45</t>
  </si>
  <si>
    <t>00572100</t>
  </si>
  <si>
    <t>osivo jetelotráva intenzivní víceletá</t>
  </si>
  <si>
    <t>1702624639</t>
  </si>
  <si>
    <t>658,3*0,015 'Přepočtené koeficientem množství</t>
  </si>
  <si>
    <t>181411122</t>
  </si>
  <si>
    <t>Založení trávníku na půdě předem připravené plochy do 1000 m2 výsevem včetně utažení lučního na svahu přes 1:5 do 1:2</t>
  </si>
  <si>
    <t>2134199392</t>
  </si>
  <si>
    <t>181951102</t>
  </si>
  <si>
    <t>Úprava pláně vyrovnáním výškových rozdílů v hornině tř. 1 až 4 se zhutněním</t>
  </si>
  <si>
    <t>128031749</t>
  </si>
  <si>
    <t>(393,4+10,6+32,55)*1,1</t>
  </si>
  <si>
    <t>182301132</t>
  </si>
  <si>
    <t>Rozprostření a urovnání ornice ve svahu sklonu přes 1:5 při souvislé ploše přes 500 m2, tl. vrstvy přes 100 do 150 mm</t>
  </si>
  <si>
    <t>877634111</t>
  </si>
  <si>
    <t>1331148660</t>
  </si>
  <si>
    <t>49,3</t>
  </si>
  <si>
    <t>-758656264</t>
  </si>
  <si>
    <t>1*0,15*1,2</t>
  </si>
  <si>
    <t>564851111</t>
  </si>
  <si>
    <t>Podklad ze štěrkodrti ŠD s rozprostřením a zhutněním, po zhutnění tl. 150 mm</t>
  </si>
  <si>
    <t>-2138535022</t>
  </si>
  <si>
    <t>32,55+10,6*1,1*2</t>
  </si>
  <si>
    <t>1535290390</t>
  </si>
  <si>
    <t>393,4*1,1</t>
  </si>
  <si>
    <t>-139215413</t>
  </si>
  <si>
    <t>565155111.1</t>
  </si>
  <si>
    <t>Asfaltový beton vrstva podkladní ACP 16+ (obalované kamenivo střednězrnné - OKS) s rozprostřením a zhutněním v pruhu šířky do 3 m, po zhutnění tl. 70 mm</t>
  </si>
  <si>
    <t>-1861270040</t>
  </si>
  <si>
    <t>573111111</t>
  </si>
  <si>
    <t>Postřik infiltrační PI z asfaltu silničního s posypem kamenivem, v množství 0,60 kg/m2</t>
  </si>
  <si>
    <t>918544927</t>
  </si>
  <si>
    <t>573211107</t>
  </si>
  <si>
    <t>Postřik spojovací PS bez posypu kamenivem z asfaltu silničního, v množství 0,30 kg/m2</t>
  </si>
  <si>
    <t>-241673810</t>
  </si>
  <si>
    <t>393,4</t>
  </si>
  <si>
    <t>577134121</t>
  </si>
  <si>
    <t>Asfaltový beton vrstva obrusná ACO 11 (ABS) s rozprostřením a se zhutněním z nemodifikovaného asfaltu v pruhu šířky přes 3 m tř. I, po zhutnění tl. 40 mm</t>
  </si>
  <si>
    <t>-1198599422</t>
  </si>
  <si>
    <t>596211111</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</si>
  <si>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přes 50 do 100 m2</t>
  </si>
  <si>
    <t>1647805010</t>
  </si>
  <si>
    <t>32,55</t>
  </si>
  <si>
    <t>59245018</t>
  </si>
  <si>
    <t>dlažba skladebná betonová 20x10x6 cm přírodní</t>
  </si>
  <si>
    <t>1594013444</t>
  </si>
  <si>
    <t>32,55*1,01 'Přepočtené koeficientem množství</t>
  </si>
  <si>
    <t>596212210</t>
  </si>
  <si>
    <t>Kladení dlažby z betonových zámkových dlaždic pozemních komunikací s ložem z kameniva těženého nebo drceného tl. do 50 mm, s vyplněním spár, s dvojitým hutněním vibrováním a se smetením přebytečného materiálu na krajnici tl. 80 mm skupiny A, pro plochy do 50 m2</t>
  </si>
  <si>
    <t>1401628016</t>
  </si>
  <si>
    <t>59245020</t>
  </si>
  <si>
    <t>dlažba skladebná betonová 20x10x8 cm přírodní</t>
  </si>
  <si>
    <t>1985870145</t>
  </si>
  <si>
    <t>10,6*1,01 'Přepočtené koeficientem množství</t>
  </si>
  <si>
    <t>-1372549835</t>
  </si>
  <si>
    <t>877315221</t>
  </si>
  <si>
    <t>Montáž tvarovek na kanalizačním potrubí z trub z plastu z tvrdého PVC nebo z polypropylenu v otevřeném výkopu dvouosých DN 150</t>
  </si>
  <si>
    <t>1005042404</t>
  </si>
  <si>
    <t>28611390</t>
  </si>
  <si>
    <t>odbočka kanalizační plastová s hrdlem KG 150/110/45°</t>
  </si>
  <si>
    <t>1856051234</t>
  </si>
  <si>
    <t>1*1,01 'Přepočtené koeficientem množství</t>
  </si>
  <si>
    <t>877355123</t>
  </si>
  <si>
    <t>Montáž kolmých sedel na šachtu a hlavní potrubí z betonu nebo železobetonu s vyvrtáním otvoru DN do 180mm</t>
  </si>
  <si>
    <t>-546111162</t>
  </si>
  <si>
    <t>XSSEDLIS150</t>
  </si>
  <si>
    <t>univerzální kolmé sedlo IN-SITU DN150 na všechny rozměry a typy šachet a hlavní potrubí s min. tl. stěny 15mm</t>
  </si>
  <si>
    <t>-1843168968</t>
  </si>
  <si>
    <t>895941111</t>
  </si>
  <si>
    <t>Zřízení vpusti kanalizační uliční z betonových dílců typ UV-50 normální</t>
  </si>
  <si>
    <t>-1683794557</t>
  </si>
  <si>
    <t>59223824</t>
  </si>
  <si>
    <t>vpusť betonová uliční /skruž/ 59x50x5 cm</t>
  </si>
  <si>
    <t>-1428951439</t>
  </si>
  <si>
    <t>59223823</t>
  </si>
  <si>
    <t>vpusť betonová uliční dno 62,6 x 49,5 x 5 cm</t>
  </si>
  <si>
    <t>1433175436</t>
  </si>
  <si>
    <t>XSUVDZU50/150</t>
  </si>
  <si>
    <t>průběžný dílec se zápachovou uzávěrou s odtokem PVC DN150 500/645x65</t>
  </si>
  <si>
    <t>897361839</t>
  </si>
  <si>
    <t>899204112</t>
  </si>
  <si>
    <t>Osazení mříží litinových včetně rámů a košů na bahno pro třídu zatížení D400, E600</t>
  </si>
  <si>
    <t>943475738</t>
  </si>
  <si>
    <t>55242320</t>
  </si>
  <si>
    <t>mříž vtoková litinová plochá 500x500mm</t>
  </si>
  <si>
    <t>1388757275</t>
  </si>
  <si>
    <t>Poznámka k položce:
- zatížení 40t</t>
  </si>
  <si>
    <t>XSRAMUV</t>
  </si>
  <si>
    <t>horní dílec pro čtvercovou vtokovou mříž 500/190x65</t>
  </si>
  <si>
    <t>-2043489461</t>
  </si>
  <si>
    <t>XSKKDL</t>
  </si>
  <si>
    <t>kalový koš vysoký, žárově zinkovaný plech</t>
  </si>
  <si>
    <t>-900463803</t>
  </si>
  <si>
    <t>1605081210</t>
  </si>
  <si>
    <t>912211111</t>
  </si>
  <si>
    <t>Montáž směrového sloupku plastového s odrazkou prostým uložením bez betonového základu silničního</t>
  </si>
  <si>
    <t>345884297</t>
  </si>
  <si>
    <t>40445162</t>
  </si>
  <si>
    <t>sloupek silniční směrový plastový 1000mm</t>
  </si>
  <si>
    <t>-2104546892</t>
  </si>
  <si>
    <t>Poznámka k položce:
- červený Z11g</t>
  </si>
  <si>
    <t>2*1,01 'Přepočtené koeficientem množství</t>
  </si>
  <si>
    <t>916131113</t>
  </si>
  <si>
    <t>Osazení silničního obrubníku betonového se zřízením lože, s vyplněním a zatřením spár cementovou maltou ležatého s boční opěrou z betonu prostého, do lože z betonu prostého</t>
  </si>
  <si>
    <t>-776360703</t>
  </si>
  <si>
    <t>916131213</t>
  </si>
  <si>
    <t>Osazení silničního obrubníku betonového se zřízením lože, s vyplněním a zatřením spár cementovou maltou stojatého s boční opěrou z betonu prostého, do lože z betonu prostého</t>
  </si>
  <si>
    <t>-204640293</t>
  </si>
  <si>
    <t>154,55-26,55</t>
  </si>
  <si>
    <t>59217031</t>
  </si>
  <si>
    <t>obrubník betonový silniční 100 x 15 x 25 cm</t>
  </si>
  <si>
    <t>1264348737</t>
  </si>
  <si>
    <t>154,55-6,8</t>
  </si>
  <si>
    <t>147,75*1,01 'Přepočtené koeficientem množství</t>
  </si>
  <si>
    <t>59217030</t>
  </si>
  <si>
    <t>obrubník betonový silniční přechodový 100x15x15-25 cm</t>
  </si>
  <si>
    <t>-29437875</t>
  </si>
  <si>
    <t>59217029</t>
  </si>
  <si>
    <t>obrubník betonový silniční nájezdový 100x15x15 cm</t>
  </si>
  <si>
    <t>-65987780</t>
  </si>
  <si>
    <t>4,8*1,01 'Přepočtené koeficientem množství</t>
  </si>
  <si>
    <t>916231213</t>
  </si>
  <si>
    <t>Osazení chodníkového obrubníku betonového se zřízením lože, s vyplněním a zatřením spár cementovou maltou stojatého s boční opěrou z betonu prostého, do lože z betonu prostého</t>
  </si>
  <si>
    <t>-349582135</t>
  </si>
  <si>
    <t>59217002</t>
  </si>
  <si>
    <t>obrubník betonový zahradní  šedý 100 x 5 x 20 cm</t>
  </si>
  <si>
    <t>-1273763574</t>
  </si>
  <si>
    <t>25,6*1,01 'Přepočtené koeficientem množství</t>
  </si>
  <si>
    <t>-1425505868</t>
  </si>
  <si>
    <t>-2082293877</t>
  </si>
  <si>
    <t>998225111</t>
  </si>
  <si>
    <t>Přesun hmot pro komunikace s krytem z kameniva, monolitickým betonovým nebo živičným dopravní vzdálenost do 200 m jakékoliv délky objektu</t>
  </si>
  <si>
    <t>-2127219811</t>
  </si>
  <si>
    <t>V1</t>
  </si>
  <si>
    <t>87,358</t>
  </si>
  <si>
    <t>SO-05 - Vodovodní přípojka pro ČOV</t>
  </si>
  <si>
    <t>2222</t>
  </si>
  <si>
    <t>42.21.1</t>
  </si>
  <si>
    <t>-1033012034</t>
  </si>
  <si>
    <t>0,8*42,77</t>
  </si>
  <si>
    <t>-947802086</t>
  </si>
  <si>
    <t>1,4*42,77</t>
  </si>
  <si>
    <t>458498841</t>
  </si>
  <si>
    <t>84,11*0,2</t>
  </si>
  <si>
    <t>264162033</t>
  </si>
  <si>
    <t>16,822/8</t>
  </si>
  <si>
    <t>1615475654</t>
  </si>
  <si>
    <t>0,8*2</t>
  </si>
  <si>
    <t>1491315414</t>
  </si>
  <si>
    <t>1*0,8*1,5*2</t>
  </si>
  <si>
    <t>-2040802976</t>
  </si>
  <si>
    <t>"rozšíření u VŠ"0,5*1,7*1,6</t>
  </si>
  <si>
    <t>V1*0,5</t>
  </si>
  <si>
    <t>-1928199605</t>
  </si>
  <si>
    <t>V1*0,5*0,2</t>
  </si>
  <si>
    <t>-1515132037</t>
  </si>
  <si>
    <t>89,42</t>
  </si>
  <si>
    <t>-"komunikace"0,1*0,8*42,77</t>
  </si>
  <si>
    <t>Mezisoučet</t>
  </si>
  <si>
    <t>1359243577</t>
  </si>
  <si>
    <t>-696164625</t>
  </si>
  <si>
    <t>152,76</t>
  </si>
  <si>
    <t>-1743317395</t>
  </si>
  <si>
    <t>-599653189</t>
  </si>
  <si>
    <t>-1697945233</t>
  </si>
  <si>
    <t>2*V1"mezideponie a zpět"</t>
  </si>
  <si>
    <t>-663488950</t>
  </si>
  <si>
    <t>-1418681793</t>
  </si>
  <si>
    <t>"obsyp"-24,929</t>
  </si>
  <si>
    <t>1749392083</t>
  </si>
  <si>
    <t>0,8*0,39*51,28</t>
  </si>
  <si>
    <t>0,8*0,34*32,83</t>
  </si>
  <si>
    <t>213311142</t>
  </si>
  <si>
    <t>Polštáře zhutněné pod základy ze štěrkopísku netříděného</t>
  </si>
  <si>
    <t>-1235075388</t>
  </si>
  <si>
    <t>0,1*1,4*1,2</t>
  </si>
  <si>
    <t>338171113</t>
  </si>
  <si>
    <t>Osazování sloupků a vzpěr plotových ocelových trubkových nebo profilovaných výšky do 2,00 m se zabetonováním (tř. C 25/30) do 0,08 m3 do připravených jamek</t>
  </si>
  <si>
    <t>2080619831</t>
  </si>
  <si>
    <t>55342251</t>
  </si>
  <si>
    <t>sloupek plotový průběžný Pz a komaxitové 1750/38x1,5mm</t>
  </si>
  <si>
    <t>-1525819458</t>
  </si>
  <si>
    <t>452313141</t>
  </si>
  <si>
    <t>Podkladní a zajišťovací konstrukce z betonu prostého v otevřeném výkopu bloky pro potrubí z betonu tř. C 16/20</t>
  </si>
  <si>
    <t>-932573485</t>
  </si>
  <si>
    <t>0,3*0,3*0,3*3</t>
  </si>
  <si>
    <t>452353101</t>
  </si>
  <si>
    <t>Bednění podkladních a zajišťovacích konstrukcí v otevřeném výkopu bloků pro potrubí</t>
  </si>
  <si>
    <t>-1780045087</t>
  </si>
  <si>
    <t>0,3*0,3*4*3</t>
  </si>
  <si>
    <t>631796331</t>
  </si>
  <si>
    <t>-1223643311</t>
  </si>
  <si>
    <t>-1701802582</t>
  </si>
  <si>
    <t>-69726853</t>
  </si>
  <si>
    <t>-723033864</t>
  </si>
  <si>
    <t>857242122</t>
  </si>
  <si>
    <t>Montáž litinových tvarovek na potrubí litinovém tlakovém jednoosých na potrubí z trub přírubových v otevřeném výkopu, kanálu nebo v šachtě DN 80</t>
  </si>
  <si>
    <t>-1668984557</t>
  </si>
  <si>
    <t>2+1+1</t>
  </si>
  <si>
    <t>55253689</t>
  </si>
  <si>
    <t>příruba zaslepovací litinová vodovodní s vnitřním závitem 2" PN 10/16 XG-kus DN 80</t>
  </si>
  <si>
    <t>408662649</t>
  </si>
  <si>
    <t>40008009016</t>
  </si>
  <si>
    <t>Příruba pro PE potrubí s jištním proti posunu D/DN 90/80</t>
  </si>
  <si>
    <t>1629157737</t>
  </si>
  <si>
    <t>55251820</t>
  </si>
  <si>
    <t>koleno přírubové prodloužené s patkou pro připojení k hydrantu 80/90 mm</t>
  </si>
  <si>
    <t>142181609</t>
  </si>
  <si>
    <t>857244122</t>
  </si>
  <si>
    <t>Montáž litinových tvarovek na potrubí litinovém tlakovém odbočných na potrubí z trub přírubových v otevřeném výkopu, kanálu nebo v šachtě DN 80</t>
  </si>
  <si>
    <t>-423588024</t>
  </si>
  <si>
    <t>55253510</t>
  </si>
  <si>
    <t>tvarovka přírubová litinová vodovodní s přírubovou odbočkou PN 10/40 T-kus DN 80/80</t>
  </si>
  <si>
    <t>-1116057726</t>
  </si>
  <si>
    <t>857262122</t>
  </si>
  <si>
    <t>Montáž litinových tvarovek na potrubí litinovém tlakovém jednoosých na potrubí z trub přírubových v otevřeném výkopu, kanálu nebo v šachtě DN 100</t>
  </si>
  <si>
    <t>-504521900</t>
  </si>
  <si>
    <t>1+1</t>
  </si>
  <si>
    <t>40010009016</t>
  </si>
  <si>
    <t>Příruba pro PE potrubí s jištěním proti posunu D/DN 90/100</t>
  </si>
  <si>
    <t>-1981157080</t>
  </si>
  <si>
    <t>40010011016</t>
  </si>
  <si>
    <t>Příruba pro PE potrubí s jištěním proti posunu D/DN 110/100</t>
  </si>
  <si>
    <t>-1463610535</t>
  </si>
  <si>
    <t>857264122</t>
  </si>
  <si>
    <t>Montáž litinových tvarovek na potrubí litinovém tlakovém odbočných na potrubí z trub přírubových v otevřeném výkopu, kanálu nebo v šachtě DN 100</t>
  </si>
  <si>
    <t>2055136989</t>
  </si>
  <si>
    <t>55253515</t>
  </si>
  <si>
    <t>tvarovka přírubová litinová s přírubovou odbočkou,práškový epoxid tl250µm T-kus DN 100/80mm</t>
  </si>
  <si>
    <t>-681906930</t>
  </si>
  <si>
    <t>871171141</t>
  </si>
  <si>
    <t>Montáž vodovodního potrubí z plastů v otevřeném výkopu z polyetylenu PE 100 svařovaných na tupo SDR 11/PN16 D 40 x 3,7 mm</t>
  </si>
  <si>
    <t>418427468</t>
  </si>
  <si>
    <t>32,83</t>
  </si>
  <si>
    <t>28613525</t>
  </si>
  <si>
    <t>potrubí PE100 RC SDR11 40x3,70 dl 12 m</t>
  </si>
  <si>
    <t>588534744</t>
  </si>
  <si>
    <t>32,83*1,015</t>
  </si>
  <si>
    <t>871241151</t>
  </si>
  <si>
    <t>Montáž vodovodního potrubí z plastů v otevřeném výkopu z polyetylenu PE 100 svařovaných na tupo SDR 17/PN10 D 90 x 5,4 mm</t>
  </si>
  <si>
    <t>-1068732875</t>
  </si>
  <si>
    <t>51,28</t>
  </si>
  <si>
    <t>28613575</t>
  </si>
  <si>
    <t>potrubí dvouvrstvé PE100 RC, SDR17 90x5,4 dl 12m</t>
  </si>
  <si>
    <t>1700547876</t>
  </si>
  <si>
    <t>51,28*1,015</t>
  </si>
  <si>
    <t>877171101</t>
  </si>
  <si>
    <t>Montáž tvarovek na vodovodním plastovém potrubí z polyetylenu PE 100 elektrotvarovek SDR 11/PN16 spojek, oblouků nebo redukcí d 40</t>
  </si>
  <si>
    <t>1132425753</t>
  </si>
  <si>
    <t>28615970</t>
  </si>
  <si>
    <t>elektrospojka SDR 11 PE 100 PN 16 d 40</t>
  </si>
  <si>
    <t>-2105994107</t>
  </si>
  <si>
    <t>2*1,015</t>
  </si>
  <si>
    <t>877171112</t>
  </si>
  <si>
    <t>Montáž tvarovek na vodovodním plastovém potrubí z polyetylenu PE 100 elektrotvarovek SDR 11/PN16 kolen 90° d 40</t>
  </si>
  <si>
    <t>1037681697</t>
  </si>
  <si>
    <t>28614932</t>
  </si>
  <si>
    <t>elektrokoleno 90° PE 100 PN 16 d 40</t>
  </si>
  <si>
    <t>13739898</t>
  </si>
  <si>
    <t>4*1,015</t>
  </si>
  <si>
    <t>877241101</t>
  </si>
  <si>
    <t>Montáž tvarovek na vodovodním plastovém potrubí z polyetylenu PE 100 elektrotvarovek SDR 11/PN16 spojek, oblouků nebo redukcí d 90</t>
  </si>
  <si>
    <t>-1258456352</t>
  </si>
  <si>
    <t>28615974</t>
  </si>
  <si>
    <t>elektrospojka SDR 11 PE 100 PN 16 d 90</t>
  </si>
  <si>
    <t>1028254046</t>
  </si>
  <si>
    <t>3*1,015</t>
  </si>
  <si>
    <t>28614910-1</t>
  </si>
  <si>
    <t>oblouk 22° SDR 17 PE 100 RC PN 10 D 90mm</t>
  </si>
  <si>
    <t>952747346</t>
  </si>
  <si>
    <t>1*1,015</t>
  </si>
  <si>
    <t>28614910-2</t>
  </si>
  <si>
    <t>oblouk 30° SDR 17 PE 100 RC PN 10 D 90mm</t>
  </si>
  <si>
    <t>1045798271</t>
  </si>
  <si>
    <t>877241110</t>
  </si>
  <si>
    <t>Montáž tvarovek na vodovodním plastovém potrubí z polyetylenu PE 100 elektrotvarovek SDR 11/PN16 kolen 22° nebo 45° d 90</t>
  </si>
  <si>
    <t>2106660190</t>
  </si>
  <si>
    <t>28614948-1</t>
  </si>
  <si>
    <t>elektrokoleno 30° PE 100 PN 16 d 90</t>
  </si>
  <si>
    <t>351459543</t>
  </si>
  <si>
    <t>891181112</t>
  </si>
  <si>
    <t>Montáž vodovodních armatur na potrubí šoupátek nebo klapek uzavíracích v otevřeném výkopu nebo v šachtách s osazením zemní soupravy (bez poklopů) DN 40</t>
  </si>
  <si>
    <t>2050834911</t>
  </si>
  <si>
    <t>42221422</t>
  </si>
  <si>
    <t>šoupátko přípojkové přímé D40 PN16 připoj. rozměr 40 x 2" (vnější závit 2" - PE D40)</t>
  </si>
  <si>
    <t>902830773</t>
  </si>
  <si>
    <t>960108012002</t>
  </si>
  <si>
    <t>Souprava zemní teleskopická pro domovní šoupátka-0,8-1,2 3/4"-2" (0,8-1,2m)</t>
  </si>
  <si>
    <t>893295696</t>
  </si>
  <si>
    <t>891241112</t>
  </si>
  <si>
    <t>Montáž vodovodních armatur na potrubí šoupátek nebo klapek uzavíracích v otevřeném výkopu nebo v šachtách s osazením zemní soupravy (bez poklopů) DN 80</t>
  </si>
  <si>
    <t>1002853878</t>
  </si>
  <si>
    <t>42221303</t>
  </si>
  <si>
    <t>šoupátko pitná voda, litina GGG 50, krátká stavební délka, PN10/16 DN 80 x 180 mm</t>
  </si>
  <si>
    <t>1705110633</t>
  </si>
  <si>
    <t>7.5.5.650</t>
  </si>
  <si>
    <t>zemní teleskopická souprava, pro šoupě DN 65-80, rozsah 0,85-1,45 m</t>
  </si>
  <si>
    <t>ks</t>
  </si>
  <si>
    <t>-1668401455</t>
  </si>
  <si>
    <t>7.5.5.1050</t>
  </si>
  <si>
    <t>zemní teleskopická souprava, pro šoupě DN 65-80, rozsah 1,1-1,85 m</t>
  </si>
  <si>
    <t>397405024</t>
  </si>
  <si>
    <t>891247111</t>
  </si>
  <si>
    <t>Montáž vodovodních armatur na potrubí hydrantů podzemních (bez osazení poklopů) DN 80</t>
  </si>
  <si>
    <t>-1570834268</t>
  </si>
  <si>
    <t>42273660</t>
  </si>
  <si>
    <t>hydrant podzemní DN80 PN16 dvojitý uzávěr s koulí, výška krytí 1000 mm</t>
  </si>
  <si>
    <t>-1457730444</t>
  </si>
  <si>
    <t>42273594</t>
  </si>
  <si>
    <t>hydrant podzemní DN80 PN16 dvojitý uzávěr s koulí, krycí výška 1500 mm</t>
  </si>
  <si>
    <t>-73052420</t>
  </si>
  <si>
    <t>892233122</t>
  </si>
  <si>
    <t>Proplach a dezinfekce vodovodního potrubí DN od 40 do 70</t>
  </si>
  <si>
    <t>1674648110</t>
  </si>
  <si>
    <t>892241111</t>
  </si>
  <si>
    <t>Tlakové zkoušky vodou na potrubí DN do 80</t>
  </si>
  <si>
    <t>1835656013</t>
  </si>
  <si>
    <t>51,28+32,83</t>
  </si>
  <si>
    <t>892273122</t>
  </si>
  <si>
    <t>Proplach a dezinfekce vodovodního potrubí DN od 80 do 125</t>
  </si>
  <si>
    <t>-392445493</t>
  </si>
  <si>
    <t>892372111</t>
  </si>
  <si>
    <t>Tlakové zkoušky vodou zabezpečení konců potrubí při tlakových zkouškách DN do 300</t>
  </si>
  <si>
    <t>-2114797322</t>
  </si>
  <si>
    <t>2+2</t>
  </si>
  <si>
    <t>893811152</t>
  </si>
  <si>
    <t>Osazení vodoměrné šachty z polypropylenu PP samonosné pro běžné zatížení kruhové, průměru D do 1,0 m, světlé hloubky od 1,2 m do 1,5 m</t>
  </si>
  <si>
    <t>-1278066677</t>
  </si>
  <si>
    <t>56230595</t>
  </si>
  <si>
    <t>šachta vodoměrná samonosná kruhová 1,2/1,6 m</t>
  </si>
  <si>
    <t>-957848827</t>
  </si>
  <si>
    <t>Poznámka k položce:
polypropylenová vodoměrná šachta včetně plastových stupadel, průchody stěnami šachty budou provedeny potrubím PE-80 SDR11 v profilu 40x2,4mm pro kotvení vodoměrné soupravy budeosazena podpěrná deska
vč. plastového pochůzného poklopu PPk 600
rozměry 1750x1200x1000</t>
  </si>
  <si>
    <t>899401112</t>
  </si>
  <si>
    <t>Osazení poklopů litinových šoupátkových</t>
  </si>
  <si>
    <t>1118713310</t>
  </si>
  <si>
    <t>2+1</t>
  </si>
  <si>
    <t>42291352</t>
  </si>
  <si>
    <t>poklop litinový šoupátkový pro zemní soupravy osazení do terénu a do vozovky</t>
  </si>
  <si>
    <t>1298622377</t>
  </si>
  <si>
    <t>56230636</t>
  </si>
  <si>
    <t>deska podkladová uličního poklopu šoupatového</t>
  </si>
  <si>
    <t>-754082036</t>
  </si>
  <si>
    <t>899401113</t>
  </si>
  <si>
    <t>Osazení poklopů litinových hydrantových</t>
  </si>
  <si>
    <t>2097936070</t>
  </si>
  <si>
    <t>56230635</t>
  </si>
  <si>
    <t>poklop uliční hydrantový oválný plastový PA s litinovým víkem</t>
  </si>
  <si>
    <t>-1224017989</t>
  </si>
  <si>
    <t>56230638</t>
  </si>
  <si>
    <t>deska podkladová uličního poklopu plastového hydrantového</t>
  </si>
  <si>
    <t>429358317</t>
  </si>
  <si>
    <t>899712111</t>
  </si>
  <si>
    <t>Orientační tabulky na vodovodních a kanalizačních řadech na zdivu</t>
  </si>
  <si>
    <t>-1143988720</t>
  </si>
  <si>
    <t>899713111</t>
  </si>
  <si>
    <t>Orientační tabulky na vodovodních a kanalizačních řadech na sloupku ocelovém nebo betonovém</t>
  </si>
  <si>
    <t>-2094855396</t>
  </si>
  <si>
    <t>899721111</t>
  </si>
  <si>
    <t>Signalizační vodič na potrubí PVC DN do 150 mm</t>
  </si>
  <si>
    <t>2059888351</t>
  </si>
  <si>
    <t>899722112</t>
  </si>
  <si>
    <t>Krytí potrubí z plastů výstražnou fólií z PVC šířky 25 cm</t>
  </si>
  <si>
    <t>2102881663</t>
  </si>
  <si>
    <t>-1740615823</t>
  </si>
  <si>
    <t>42,77*2</t>
  </si>
  <si>
    <t>-681138671</t>
  </si>
  <si>
    <t>-1781808340</t>
  </si>
  <si>
    <t>1300031432</t>
  </si>
  <si>
    <t>13,695*19 'Přepočtené koeficientem množství</t>
  </si>
  <si>
    <t>713270354</t>
  </si>
  <si>
    <t>13,695</t>
  </si>
  <si>
    <t>-1542763173</t>
  </si>
  <si>
    <t>722239104</t>
  </si>
  <si>
    <t>Armatury se dvěma závity montáž vodovodních armatur se dvěma závity ostatních typů G 5/4</t>
  </si>
  <si>
    <t>1232262939</t>
  </si>
  <si>
    <t>31942679</t>
  </si>
  <si>
    <t>vsuvka redukovaná mosaz 5/4"x1"</t>
  </si>
  <si>
    <t>-1741952401</t>
  </si>
  <si>
    <t>612004005416</t>
  </si>
  <si>
    <t>TVAROVKA ISO VNĚJŠÍ ZÁVIT 40-5/4"</t>
  </si>
  <si>
    <t>988716490</t>
  </si>
  <si>
    <t>722261923</t>
  </si>
  <si>
    <t>Oprava vodoměrů výměna vodoměrů závitových G 1</t>
  </si>
  <si>
    <t>843994471</t>
  </si>
  <si>
    <t>38821460</t>
  </si>
  <si>
    <t>vodoměr domovní na studenou užitkovou vodu L165 G1 Q 2,5-BE PB</t>
  </si>
  <si>
    <t>1133037604</t>
  </si>
  <si>
    <t>42290100</t>
  </si>
  <si>
    <t>souprava vodoměrná závitová se šroubením kohouty, filtrem a zpětnou klapkou 1"-1"</t>
  </si>
  <si>
    <t>924415567</t>
  </si>
  <si>
    <t>-1090469249</t>
  </si>
  <si>
    <t>SO-06 - Přípojka NN pro ČOV</t>
  </si>
  <si>
    <t>2224</t>
  </si>
  <si>
    <t>42.22.1</t>
  </si>
  <si>
    <t>-1813635683</t>
  </si>
  <si>
    <t>-1037157496</t>
  </si>
  <si>
    <t>1896902008</t>
  </si>
  <si>
    <t>1685242317</t>
  </si>
  <si>
    <t>-1656545036</t>
  </si>
  <si>
    <t>31*0,4</t>
  </si>
  <si>
    <t>963899862</t>
  </si>
  <si>
    <t>SO-07 - Odtok z ČOV</t>
  </si>
  <si>
    <t>882903050</t>
  </si>
  <si>
    <t>(7,5+23,8)*0,2</t>
  </si>
  <si>
    <t>20*8</t>
  </si>
  <si>
    <t>-2067320704</t>
  </si>
  <si>
    <t>6,26/8</t>
  </si>
  <si>
    <t>-732574820</t>
  </si>
  <si>
    <t>(23,84+2,73)*0,5</t>
  </si>
  <si>
    <t>266745217</t>
  </si>
  <si>
    <t>13,285*0,2</t>
  </si>
  <si>
    <t>-8605142</t>
  </si>
  <si>
    <t>-1190549555</t>
  </si>
  <si>
    <t>1223274904</t>
  </si>
  <si>
    <t>23,84</t>
  </si>
  <si>
    <t>-551869642</t>
  </si>
  <si>
    <t>2*26,57"mezideponie a zpět"</t>
  </si>
  <si>
    <t>17831096</t>
  </si>
  <si>
    <t>26,57</t>
  </si>
  <si>
    <t>-622393874</t>
  </si>
  <si>
    <t>23,84+2,73</t>
  </si>
  <si>
    <t>1183113560</t>
  </si>
  <si>
    <t>0,9*0,38*23,82-0,28*0,28*pi*23,82/4</t>
  </si>
  <si>
    <t>0,9*0,325*7,5-0,225*0,225*pi*7,5/4</t>
  </si>
  <si>
    <t>-2124789099</t>
  </si>
  <si>
    <t>8,576*1,67</t>
  </si>
  <si>
    <t>-504440445</t>
  </si>
  <si>
    <t>"měrný objekt" 0,15*1,5*1,5</t>
  </si>
  <si>
    <t>273311125</t>
  </si>
  <si>
    <t>Základové konstrukce z betonu prostého desky ve výkopu nebo na hlavách pilot C 16/20</t>
  </si>
  <si>
    <t>850988520</t>
  </si>
  <si>
    <t>"měrný objekt"0,15*1,5*1,5</t>
  </si>
  <si>
    <t>339090821</t>
  </si>
  <si>
    <t>"měrný objekt"0,15*1,5*4</t>
  </si>
  <si>
    <t>-1536518132</t>
  </si>
  <si>
    <t>113706019</t>
  </si>
  <si>
    <t>7,5+23,82</t>
  </si>
  <si>
    <t>1474961664</t>
  </si>
  <si>
    <t>0,1*0,9*(23,8+7,5)</t>
  </si>
  <si>
    <t>1635179192</t>
  </si>
  <si>
    <t>"měrný objekt"(0,23+0,165)*1*1*pi/4</t>
  </si>
  <si>
    <t>463212111</t>
  </si>
  <si>
    <t>Rovnanina z lomového kamene upraveného, tříděného jakékoliv tloušťky rovnaniny s vyklínováním spár a dutin úlomky kamene</t>
  </si>
  <si>
    <t>1967648796</t>
  </si>
  <si>
    <t>0,3*(1,55+0,67+0,82)*3</t>
  </si>
  <si>
    <t>463212191</t>
  </si>
  <si>
    <t>Rovnanina z lomového kamene upraveného, tříděného Příplatek k cenám za vypracování líce</t>
  </si>
  <si>
    <t>-1824312456</t>
  </si>
  <si>
    <t>(1,55+0,67+0,82)*3</t>
  </si>
  <si>
    <t>871350510</t>
  </si>
  <si>
    <t>Montáž kanalizačního potrubí z plastů z polypropylenu PP žebrovaného SN 10 DN 200</t>
  </si>
  <si>
    <t>1175767317</t>
  </si>
  <si>
    <t>7,5</t>
  </si>
  <si>
    <t>28615005</t>
  </si>
  <si>
    <t>trubka kanalizační  PP DIN UR-2 DN 200x3000 mm SN10</t>
  </si>
  <si>
    <t>488178073</t>
  </si>
  <si>
    <t xml:space="preserve">Poznámka k položce:
Technické parametry potrubí:
Žebrované potrubí z PP, SN 10, rozměrová řada dle DIN 16 961
Vnější průměr / Vnitřní průměr/ Síla základní stěny	 -  OD 225, DN 200, s – 3,0mm
Kruhová tuhost (kN/m2 dle ISO 9969) 	 - min SN 10kN/m2
Základní materiál 				 - PP b
Konstrukce stěny potrubí - žebrovaná konstrukce (plné žebro v řezu stěny) s masivním profilovaným  těsněním
Způsob spojování	 -  na hrdla, výroba hrdel metodou „in-line socketing“, hrdlo je při výrobě  vytlačováno z trubky samotné, nikoli navařeno
</t>
  </si>
  <si>
    <t>7,5*1,093</t>
  </si>
  <si>
    <t>1001714398</t>
  </si>
  <si>
    <t>"spadiště"0,72+0,5</t>
  </si>
  <si>
    <t>-81279999</t>
  </si>
  <si>
    <t>23,82</t>
  </si>
  <si>
    <t>155790844</t>
  </si>
  <si>
    <t>23,82*1,093</t>
  </si>
  <si>
    <t>-1268247189</t>
  </si>
  <si>
    <t>"spadiště"2</t>
  </si>
  <si>
    <t>-1993154713</t>
  </si>
  <si>
    <t>892352121</t>
  </si>
  <si>
    <t>Tlakové zkoušky vzduchem těsnícími vaky ucpávkovými DN 200</t>
  </si>
  <si>
    <t>-763848498</t>
  </si>
  <si>
    <t>-489132745</t>
  </si>
  <si>
    <t>894411111</t>
  </si>
  <si>
    <t>Zřízení šachet kanalizačních z betonových dílců výšky vstupu do 1,50 m s obložením dna betonem tř. C 25/30, na potrubí DN do 200</t>
  </si>
  <si>
    <t>115587488</t>
  </si>
  <si>
    <t>414290264804400000</t>
  </si>
  <si>
    <t>Deska IS šachetní přechodová betonová TZK-Q.1 100-63/17 1000/625/165</t>
  </si>
  <si>
    <t>677588216</t>
  </si>
  <si>
    <t>-1929974503</t>
  </si>
  <si>
    <t>-2086006616</t>
  </si>
  <si>
    <t>59224337-2</t>
  </si>
  <si>
    <t>dno betonové šachty kanalizační přímé 100x525 cm kompaktně lité Vmax400</t>
  </si>
  <si>
    <t>-1591959191</t>
  </si>
  <si>
    <t>100372904</t>
  </si>
  <si>
    <t>3*1,01</t>
  </si>
  <si>
    <t>-11410637</t>
  </si>
  <si>
    <t>340563435</t>
  </si>
  <si>
    <t>-503016032</t>
  </si>
  <si>
    <t>954489156</t>
  </si>
  <si>
    <t>-1206728854</t>
  </si>
  <si>
    <t>59224337-3</t>
  </si>
  <si>
    <t>dno betonové šachty kanalizační přímé 100x625 cm kompaktně lité Vmax400</t>
  </si>
  <si>
    <t>43468839</t>
  </si>
  <si>
    <t>-193314343</t>
  </si>
  <si>
    <t>5*1,01</t>
  </si>
  <si>
    <t>894411311</t>
  </si>
  <si>
    <t>Osazení železobetonových dílců pro šachty skruží rovných</t>
  </si>
  <si>
    <t>1309726568</t>
  </si>
  <si>
    <t>"měrný objekt"1</t>
  </si>
  <si>
    <t>59224161</t>
  </si>
  <si>
    <t>skruž kanalizační s ocelovými stupadly 100 x 50 x 12 cm</t>
  </si>
  <si>
    <t>-104853982</t>
  </si>
  <si>
    <t>592243480</t>
  </si>
  <si>
    <t>-1282785831</t>
  </si>
  <si>
    <t>894414111</t>
  </si>
  <si>
    <t>Osazení železobetonových dílců pro šachty skruží základových (dno)</t>
  </si>
  <si>
    <t>-1474296938</t>
  </si>
  <si>
    <t>59224338</t>
  </si>
  <si>
    <t>dno betonové šachty kanalizační přímé 100x80x50 cm</t>
  </si>
  <si>
    <t>1129060277</t>
  </si>
  <si>
    <t>Poznámka k položce:
dno bez kynety</t>
  </si>
  <si>
    <t>899102112</t>
  </si>
  <si>
    <t>Osazení poklopů litinových a ocelových včetně rámů pro třídu zatížení A15, A50</t>
  </si>
  <si>
    <t>-839524685</t>
  </si>
  <si>
    <t>28661932</t>
  </si>
  <si>
    <t>poklop šachtový litinový dno DN 600 pro třídu zatížení A15</t>
  </si>
  <si>
    <t>473756871</t>
  </si>
  <si>
    <t>899511112</t>
  </si>
  <si>
    <t>Stupadla do šachet tunelové stoky ocelová s PE povlakem osazovaná do vynechaných otvorů</t>
  </si>
  <si>
    <t>-1359930106</t>
  </si>
  <si>
    <t>-1583334250</t>
  </si>
  <si>
    <t>0,75*0,75*0,72</t>
  </si>
  <si>
    <t>1761734302</t>
  </si>
  <si>
    <t>0,72*0,75*3</t>
  </si>
  <si>
    <t>-2096483178</t>
  </si>
  <si>
    <t>R8-10</t>
  </si>
  <si>
    <t>D+M Parshallův měrný žlab P1</t>
  </si>
  <si>
    <t>2100294743</t>
  </si>
  <si>
    <t>R8-11</t>
  </si>
  <si>
    <t>D+M děleného poklopu MO z PP desek s nosností 180kg/m2</t>
  </si>
  <si>
    <t>566241990</t>
  </si>
  <si>
    <t>D+M spadišťová hlava 200/200</t>
  </si>
  <si>
    <t>-638988960</t>
  </si>
  <si>
    <t>977151122</t>
  </si>
  <si>
    <t>Jádrové vrty diamantovými korunkami do stavebních materiálů (železobetonu, betonu, cihel, obkladů, dlažeb, kamene) průměru přes 120 do 130 mm</t>
  </si>
  <si>
    <t>489079627</t>
  </si>
  <si>
    <t>"měrný objekt"0,12</t>
  </si>
  <si>
    <t>R9-1</t>
  </si>
  <si>
    <t>D+M vodotěsný prostup systémovým těsněním do otvoru pr.125</t>
  </si>
  <si>
    <t>-327391229</t>
  </si>
  <si>
    <t>R9-2</t>
  </si>
  <si>
    <t>Zajímkování a převedení vodního toku po dobu výstavby VO</t>
  </si>
  <si>
    <t>-1791074283</t>
  </si>
  <si>
    <t>-1068465936</t>
  </si>
  <si>
    <t>PS-01 - Technologie čistírny odpadních vod</t>
  </si>
  <si>
    <t>41.00</t>
  </si>
  <si>
    <t xml:space="preserve">    35-M - Montáž čerpadel, kompr.a vodoh.zař.</t>
  </si>
  <si>
    <t>35-M</t>
  </si>
  <si>
    <t>Montáž čerpadel, kompr.a vodoh.zař.</t>
  </si>
  <si>
    <t>01</t>
  </si>
  <si>
    <t>Technologická část strojní</t>
  </si>
  <si>
    <t>-180795781</t>
  </si>
  <si>
    <t>PS-02 - Přípojka NN, elektroinstalace, MaR</t>
  </si>
  <si>
    <t>Elektroinstalace a MaR</t>
  </si>
  <si>
    <t>283542711</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</si>
  <si>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</si>
  <si>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</si>
  <si>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</si>
  <si>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</si>
  <si>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</si>
  <si>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</si>
  <si>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</si>
  <si>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</si>
  <si>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</si>
  <si>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</si>
  <si>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</si>
  <si>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</si>
  <si>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</si>
  <si>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Provozní soubor</t>
  </si>
  <si>
    <t>Vedlejší a ostatní náklady</t>
  </si>
  <si>
    <t>OST</t>
  </si>
  <si>
    <t>Ostatní</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</si>
  <si>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</si>
  <si>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</si>
  <si>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</si>
  <si>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</si>
  <si>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</si>
  <si>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</si>
  <si>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</si>
  <si>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</si>
  <si>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</si>
  <si>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</si>
  <si>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</si>
  <si>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</si>
  <si>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</si>
  <si>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</si>
  <si>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</si>
  <si>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</si>
  <si>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</si>
  <si>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</si>
  <si>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</si>
  <si>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</si>
  <si>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</si>
  <si>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</si>
  <si>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</si>
  <si>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</si>
  <si>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</si>
  <si>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</si>
  <si>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</si>
  <si>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</si>
  <si>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</si>
  <si>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</si>
  <si>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</si>
  <si>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</si>
  <si>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</si>
  <si>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</si>
  <si>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</si>
  <si>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</si>
  <si>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</si>
  <si>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</si>
  <si>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</si>
  <si>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</si>
  <si>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</si>
  <si>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</si>
  <si>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</si>
  <si>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</si>
  <si>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</si>
  <si>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</si>
  <si>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</si>
  <si>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</si>
  <si>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</si>
  <si>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</si>
  <si>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</si>
  <si>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</si>
  <si>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</si>
  <si>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</si>
  <si>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</si>
  <si>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</si>
  <si>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</si>
  <si>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</si>
  <si>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</si>
  <si>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</si>
  <si>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</si>
  <si>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</si>
  <si>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</si>
  <si>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</si>
  <si>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</si>
  <si>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</si>
  <si>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</si>
  <si>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</si>
  <si>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</si>
  <si>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</si>
  <si>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</si>
  <si>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</si>
  <si>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</si>
  <si>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</si>
  <si>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</si>
  <si>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</si>
  <si>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</si>
  <si>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</si>
  <si>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</si>
  <si>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</si>
  <si>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</si>
  <si>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</si>
  <si>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</si>
  <si>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</si>
  <si>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</si>
  <si>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</si>
  <si>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</si>
  <si>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</si>
  <si>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</si>
  <si>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</si>
  <si>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</si>
  <si>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</si>
  <si>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</si>
  <si>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</si>
  <si>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</si>
  <si>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</si>
  <si>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</si>
  <si>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</si>
  <si>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</si>
  <si>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</si>
  <si>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</si>
  <si>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</si>
  <si>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</si>
  <si>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</si>
  <si>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</si>
  <si>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</si>
  <si>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</si>
  <si>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</si>
  <si>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</si>
  <si>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</si>
  <si>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</si>
  <si>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</si>
  <si>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</si>
  <si>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</si>
  <si>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</si>
  <si>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</si>
  <si>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</si>
  <si>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</si>
  <si>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</si>
  <si>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</si>
  <si>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</si>
  <si>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</si>
  <si>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</si>
  <si>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</si>
  <si>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</si>
  <si>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</si>
  <si>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</si>
  <si>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</si>
  <si>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</si>
  <si>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</si>
  <si>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</si>
  <si>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</si>
  <si>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</si>
  <si>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</si>
  <si>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</si>
  <si>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</si>
  <si>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</si>
  <si>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</si>
  <si>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</si>
  <si>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</si>
  <si>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</si>
  <si>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</si>
  <si>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</si>
  <si>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</si>
  <si>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</si>
  <si>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</si>
  <si>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</si>
  <si>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</si>
  <si>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</si>
  <si>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</si>
  <si>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</si>
  <si>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</si>
  <si>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</si>
  <si>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</si>
  <si>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</si>
  <si>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</si>
  <si>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</si>
  <si>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</si>
  <si>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</si>
  <si>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</si>
  <si>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</si>
  <si>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</si>
  <si>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</si>
  <si>
    <t>kpl</t>
  </si>
  <si>
    <t>odvoz a likvidace odpadu</t>
  </si>
  <si>
    <t>8.16</t>
  </si>
  <si>
    <t>Vedlejší a ostatní náklady nutné pro realizaci díla</t>
  </si>
  <si>
    <t>8.15</t>
  </si>
  <si>
    <t>dokumentace skutečného provedení</t>
  </si>
  <si>
    <t>8.14</t>
  </si>
  <si>
    <t>výchozí revize elektroinstalace</t>
  </si>
  <si>
    <t>8.13</t>
  </si>
  <si>
    <t>nastavení, odladění, zkušební provoz zařízení</t>
  </si>
  <si>
    <t>8.12</t>
  </si>
  <si>
    <t>zaškolení personálu obsluhy a údržby</t>
  </si>
  <si>
    <t>8.11</t>
  </si>
  <si>
    <t>funkční zkoušky, uvedení do provozu</t>
  </si>
  <si>
    <t>8.10</t>
  </si>
  <si>
    <t>Geodetické zaměření skutečného stavu nově instalované NN přípojky</t>
  </si>
  <si>
    <t>8.9</t>
  </si>
  <si>
    <t>vyřízení připojovacích podmínek a smlouvu o připojení k DS a osazení elektroměru</t>
  </si>
  <si>
    <t>8.8</t>
  </si>
  <si>
    <t>úpravy na dispečinku provozovatele</t>
  </si>
  <si>
    <t>8.7</t>
  </si>
  <si>
    <t>metrologické ověření měření odtoku z ČOV pro fakturační účely</t>
  </si>
  <si>
    <t>8.6</t>
  </si>
  <si>
    <t>nastavení systému EZS</t>
  </si>
  <si>
    <t>8.5</t>
  </si>
  <si>
    <t xml:space="preserve">nastavení telemetrické stanice </t>
  </si>
  <si>
    <t>8.4</t>
  </si>
  <si>
    <t>aplikační SW pro datapanel</t>
  </si>
  <si>
    <t>8.3</t>
  </si>
  <si>
    <t>aplikační SW pro PLC</t>
  </si>
  <si>
    <t>8.2</t>
  </si>
  <si>
    <t>vyhotovení výrobní dílenské dokumentace</t>
  </si>
  <si>
    <t>8.1</t>
  </si>
  <si>
    <t>Služby</t>
  </si>
  <si>
    <t>jádrové vrty diamantovými korunkami do DN 110 mm do stavebních materiálů, délka do 80cm včetně následného vodotěsného těsnění a obnovy povrchu</t>
  </si>
  <si>
    <t>7.2</t>
  </si>
  <si>
    <t>elektromontáže</t>
  </si>
  <si>
    <t>7.1</t>
  </si>
  <si>
    <t>cena Kč/pol.</t>
  </si>
  <si>
    <t>jedn. cena Kč</t>
  </si>
  <si>
    <t>počet mj</t>
  </si>
  <si>
    <t>mj</t>
  </si>
  <si>
    <t>Dodavatel</t>
  </si>
  <si>
    <t>Položka</t>
  </si>
  <si>
    <t>Součet Kč bez DPH</t>
  </si>
  <si>
    <t xml:space="preserve">Elektromontáže a služby                 </t>
  </si>
  <si>
    <t>Nožové pojistkové vložky vel. 000 do 40 A gG</t>
  </si>
  <si>
    <t>6.50</t>
  </si>
  <si>
    <t>Teplem smrštitelná kabelová spojka pro 7-žilový kabel s plastovou izolací do 1 kV, včetně lisovacích spojovačů o průřezu 1,5 mm2</t>
  </si>
  <si>
    <t>6.49</t>
  </si>
  <si>
    <t>Silový kabel pro pohyblivé přívody, 300 / 500 V, s měděnými jádry, 1 x žl.zel. žíla, pryžová izolace pro středně těžké mechanické zatížení, do 7x1,5 mm2</t>
  </si>
  <si>
    <t>6.48</t>
  </si>
  <si>
    <t>Sestava prázdného monolityckého rozvaděče a pilíře z termosetu pro přechod mezi kabely od čerpadel ve vstupní ČS pro skříně MX01, MS01 a MS02. Rozměry rozvaděče 470x600x220mm. Rozměry pilíře 470x1210x220mm</t>
  </si>
  <si>
    <t>6.47</t>
  </si>
  <si>
    <t>Dvousazbový elektroměrový rozvaděč, celoplastový, kompaktní pilíř včetně hlavního jističe 25B/3.</t>
  </si>
  <si>
    <t>6.46</t>
  </si>
  <si>
    <t>Průmyslové zářivkové svítidlo 2x36W, plastové těleso svítidla, elektronický předřadník, krytí IP66, včetně zdrojů</t>
  </si>
  <si>
    <t>6.45</t>
  </si>
  <si>
    <t>LED reflektor 50W/ 230V AC, úhel svitu min. 120°, IP65</t>
  </si>
  <si>
    <t>6.44</t>
  </si>
  <si>
    <t xml:space="preserve">Průmyslový nástěnný prostorový termostat 230 VAC, 10A, 5°C až + 35°C, 1x přepínací kontakt, IP54  </t>
  </si>
  <si>
    <t>6.43</t>
  </si>
  <si>
    <t xml:space="preserve">Průmyslový nástěnný prostorový termostat 230 VAC, 10A, -15°C až + 15°C, 1x přepínací kontakt, IP54  </t>
  </si>
  <si>
    <t>6.42</t>
  </si>
  <si>
    <t>Instalační rám pro zavěšení sálavého panelu</t>
  </si>
  <si>
    <t>6.41</t>
  </si>
  <si>
    <t>Nízkoteplotní sálavý panel 230 V AC / 0,7 kW, IP 54, stropní instalace</t>
  </si>
  <si>
    <t>6.40</t>
  </si>
  <si>
    <t>Nerezové lano do průměru 6mm včetně spojovacího a konvícího materiálu pro zavěšení zářivkových svítidel uvnitř objektu ČOV</t>
  </si>
  <si>
    <t>6.39</t>
  </si>
  <si>
    <t>Pomocné ocelové pozinkované konstrukce pro místní skříně a kabelové trasy, stříšky</t>
  </si>
  <si>
    <t>6.38</t>
  </si>
  <si>
    <t>Pomocné nerezové konstrukce</t>
  </si>
  <si>
    <t>6.37</t>
  </si>
  <si>
    <t>Združovací krabice pro ovládací kabely včetně svorek 15x2,5 a průchodek</t>
  </si>
  <si>
    <t>6.36</t>
  </si>
  <si>
    <t>Kabelová rozvodka se svorkami 5 x 4x4, na povrch, IP67</t>
  </si>
  <si>
    <t>6.35</t>
  </si>
  <si>
    <t>Sdělovací stíněný kabel pro telekomunikační sítě, uložení do země, plášť PE, měděná jádra, počet čtyřek 3x4, do průměru 0,8</t>
  </si>
  <si>
    <t>6.34</t>
  </si>
  <si>
    <t>Sdělovací kabel stíněný, pro vnitřní použití, pevné uložení, s měděnými jádry do 1x2x0,64 PROFIBUS, fialový, PROFIBUS-DP, 9.6 kbit/s = max. 1200 m, 19.2 kbit/s = max. 1200 m, 93.75 kbit/s = max. 1200 m, 187.5 kbit/s = max. 1,000 m, 500 kbit/s = max. 400 m, 1.5 Mbit/s = max. 200 m, 12.0 Mbit/s = max. 100 m, FIP 1.0 Mbit/s = max. 200 m, 2.5 Mbit/s = max. 200 m</t>
  </si>
  <si>
    <t>6.33</t>
  </si>
  <si>
    <t>Propojovací jednožilový vodič, jádro měděné slaněné, izolace z PVC, 450/750 V, do průřezu 6 mm2</t>
  </si>
  <si>
    <t>6.32</t>
  </si>
  <si>
    <t>Propojovací jednožilový vodič, jádro měděné slaněné, izolace z PVC, 450/750 V, do průřezu 16 mm2</t>
  </si>
  <si>
    <t>6.31</t>
  </si>
  <si>
    <t>Ovládací kabel stíněný, pro vnitřní použití, pevné uložení, s měděnými jádry do 2x1 mm2</t>
  </si>
  <si>
    <t>6.30</t>
  </si>
  <si>
    <t>Ovládací kabel stíněný, pro vnitřní použití, pevné uložení, s měděnými jádry do 4x1 mm2</t>
  </si>
  <si>
    <t>6.29</t>
  </si>
  <si>
    <t>Ovládací kabel stíněný, pro vnitřní použití, pevné uložení, s měděnými jádry do 7x1 mm2</t>
  </si>
  <si>
    <t>6.28</t>
  </si>
  <si>
    <t>Ovládací kabel stíněný, pro vnitřní použití, pevné uložení, s měděnými jádry do 14x1 mm2</t>
  </si>
  <si>
    <t>6.27</t>
  </si>
  <si>
    <t>Silový kabel pro pevné uložení do 1 kV, s měděnými jádry do 4x1,5 mm2</t>
  </si>
  <si>
    <t>6.26</t>
  </si>
  <si>
    <t>Silový kabel pro pevné uložení do 1kV, s měděnými jádry do 3x1,5 mm2</t>
  </si>
  <si>
    <t>6.25</t>
  </si>
  <si>
    <t>Silový kabel pro pevné uložení do 1 kV, s měděnými jádry do 3x2,5 mm2</t>
  </si>
  <si>
    <t>6.24</t>
  </si>
  <si>
    <t>Silový kabel pro pevné uložení do 1 kV, s měděnými jádry do 4x2,5 mm2</t>
  </si>
  <si>
    <t>6.23</t>
  </si>
  <si>
    <t>Silový kabel pro pevné uložení do 1 kV, s měděnými jádry do 5x2,5 mm2</t>
  </si>
  <si>
    <t>6.22</t>
  </si>
  <si>
    <t>Silový kabel pro pevné uložení do 1kV, s měděnými jádry do 4x10 mm2</t>
  </si>
  <si>
    <t>6.21</t>
  </si>
  <si>
    <t>Silový kabel pro pevné uložení do 1kV, s měděnými jádry do 4x16 mm2</t>
  </si>
  <si>
    <t>6.20</t>
  </si>
  <si>
    <t>Stíněný silový kabel pro pevné uložení do 1kV, s měděnými jádry do 3x1,5/1,5 mm2</t>
  </si>
  <si>
    <t>6.19</t>
  </si>
  <si>
    <t>Stíněný silový kabel pro pevné uložení do 1kV, s měděnými jádry do 3x2,5/2,5 mm2</t>
  </si>
  <si>
    <t>6.18</t>
  </si>
  <si>
    <t>Sdělovací kabel stíněný, pro vnitřní použití, pevné uložení, s měděnými jádry do 3Px0,5 mm2</t>
  </si>
  <si>
    <t>6.17</t>
  </si>
  <si>
    <t>Elektroinstalační trubka plastová pevná/ohebná do ø32 mm včetně příchytek, spojek a spojovacího materiálu s odolností proti ÚV</t>
  </si>
  <si>
    <t>6.16</t>
  </si>
  <si>
    <t>Drátěný kabelový žlab, hloubka/šířka do 54/50 mm, nerez, včetně nosných a spojovacích prvků</t>
  </si>
  <si>
    <t>6.15</t>
  </si>
  <si>
    <t>Drátěný kabelový žlab, hloubka/šířka do 54/100 mm, nerez, včetně nosných a spojovacích prvků</t>
  </si>
  <si>
    <t>6.14</t>
  </si>
  <si>
    <t>Drátěný kabelový žlab, hloubka/šířka do 54/200 mm, nerez, včetně nosných a spojovacích prvků</t>
  </si>
  <si>
    <t>6.13</t>
  </si>
  <si>
    <t>Ohebná dvouplášťová korugovaná chránička 110/90, vč. protahovacího lanka</t>
  </si>
  <si>
    <t>6.12</t>
  </si>
  <si>
    <t>Ohebná dvouplášťová korugovaná chránička 90/75, vč. protahovacího lanka</t>
  </si>
  <si>
    <t>6.11</t>
  </si>
  <si>
    <t>Zásuvka 400V/16A/5p, na povrch</t>
  </si>
  <si>
    <t>6.10</t>
  </si>
  <si>
    <t>Zásuvka jednonásobná, na povrch s víčkem, IP 44, 230 V/16 A,  šedá</t>
  </si>
  <si>
    <t>6.9</t>
  </si>
  <si>
    <t>Spínač jednopólový na povrch, řazení 1, IP 44, šedá</t>
  </si>
  <si>
    <t>6.8</t>
  </si>
  <si>
    <t xml:space="preserve">Místní skříň vxšxh 180x110x111 mm včetně 1 ks otočného ovladače 3 polohy s aretací, kontakty 1Z + 1Z černý, 1 ks indikační signálky 24 V DC zelená/žlutá, 1 ks kabelové průchodky do M35x1,5 a 6 ks svorky do 2,5 mm2, včetně kompletace </t>
  </si>
  <si>
    <t>6.7</t>
  </si>
  <si>
    <t xml:space="preserve">Místní skříň vxšxh 180x182x111 mm včetně 2 ks otočného ovladače 3 polohy s aretací, kontakty 1Z + 1Z černý, 2 ks indikační signálky 24 V DC zelená/žlutá, 1 ks kabelové průchodky do M35x1,5 a 12 ks svorky do 2,5 mm2, včetně kompletace </t>
  </si>
  <si>
    <t>6.6</t>
  </si>
  <si>
    <t xml:space="preserve">Místní skříň vxšxh 180x182x111 mm včetně 2 ks otočného ovladače 3 polohy s aretací, kontakty 1Z + 1Z černý, 1 ks indikační signálky 24 V DC zelená/žlutá, 1 ks kabelové průchodky do M35x1,5 a 12 ks svorky do 2,5 mm2, včetně kompletace </t>
  </si>
  <si>
    <t>6.5</t>
  </si>
  <si>
    <t xml:space="preserve">Místní skříň vxšxh 180x182x111 mm včetně 1 ks otočného ovladače 3 polohy s aretací, kontakty 1Z + 1Z černý, 1 ks indikační signálky 24 V DC zelená/žlutá, 1ks potenciometr 4K7, 1 ks kabelové průchodky do M35x1,5 a 12 ks svorky do 2,5 mm2, včetně kompletace </t>
  </si>
  <si>
    <t>6.4</t>
  </si>
  <si>
    <t xml:space="preserve">Místní skříň vxšxh do 500x400x250mm s průhlednými uzamykatelnými dveřmi včetně 2 ks otočného ovladače 3 polohy s aretací, kontakty 1Z + 1Z černý, 2 ks indikační signálky 24 V DC zelená/žlutá, 2ks potenciometr 4K7, 2 ks kabelové průchodky do M35x1,5 a 12 ks svorky do 2,5 mm2, včetně kompletace </t>
  </si>
  <si>
    <t>6.3</t>
  </si>
  <si>
    <t>Červená polyetylénová páska s bleskem šíře 220 mm</t>
  </si>
  <si>
    <t>6.2</t>
  </si>
  <si>
    <t>Pomocný montážní, spojovací a jinde nespecifikovaný materiál</t>
  </si>
  <si>
    <t>6.1</t>
  </si>
  <si>
    <t xml:space="preserve">Kabely, kabelové trasy a elektromontážní materiál </t>
  </si>
  <si>
    <t>pomocný spojovací a jinde nespecifikovaný materiál</t>
  </si>
  <si>
    <t>5.12</t>
  </si>
  <si>
    <t>Podpěra vedení pod tašky</t>
  </si>
  <si>
    <t>5.11</t>
  </si>
  <si>
    <t>Podpěra vedení na hřebenáče</t>
  </si>
  <si>
    <t>5.10</t>
  </si>
  <si>
    <t>Označovací štítek svodu</t>
  </si>
  <si>
    <t>5.9</t>
  </si>
  <si>
    <t>Svorka zkušební FeZn</t>
  </si>
  <si>
    <t>5.8</t>
  </si>
  <si>
    <t>Ochranný úhelník FeZn</t>
  </si>
  <si>
    <t>5.7</t>
  </si>
  <si>
    <t>Drát průměr 8 mm AIMgSi</t>
  </si>
  <si>
    <t>5.6</t>
  </si>
  <si>
    <t>ochranné nátěry zemních přechodů a zemních spojů hromosvodu</t>
  </si>
  <si>
    <t>5.5</t>
  </si>
  <si>
    <t>Svorky napojení zemnící sítě a hromosvodového vedení FeZn včetně ochraných nátěrů</t>
  </si>
  <si>
    <t>5.4</t>
  </si>
  <si>
    <t>Zemnící páska FeZn 30x4 mm, 1kg=1,05m</t>
  </si>
  <si>
    <t>5.3</t>
  </si>
  <si>
    <t>Drát ø10 mm, (1kg=1,6m) -- FeZn</t>
  </si>
  <si>
    <t>5.2</t>
  </si>
  <si>
    <t>Ekvipotenciální svorkovnice s krytem</t>
  </si>
  <si>
    <t>5.1</t>
  </si>
  <si>
    <t>Zemnící síť a hromosvod</t>
  </si>
  <si>
    <t>Ultrazvukový nerezový snímač hladiny, rozsah 0,15 až 1,2m, výstup RS485 a DCL včetně kabelu délka 2 m + nerezový drzák</t>
  </si>
  <si>
    <t>4.4</t>
  </si>
  <si>
    <t>Jednokanálový digitální kontrolér pro vyhodnocení kyslíku a teploty
- 110-240/50 V/Hz, volitelně 24V DC, slot pro paměťovou SD kartu, programovatelné logování dat, PID, 2x analog, 4x relé, kovová skříň, krytí IP65, včetně LDO optické kyslíkové sondy na bázi modré excitace a červené luminiscence, vnitřní kalibrační prvek,
vč. 10 m kabelu (optický snímač O2 + T) -  součástí dodávky je nosná konstrukce převodníku včetně ochrané stříšky a PVC kloubová instalační armatura pro ponornou sondu. Včetně uvedení do provozu a zaškolení obsluhy.</t>
  </si>
  <si>
    <t>4.3</t>
  </si>
  <si>
    <t xml:space="preserve">Plovákový spínač s přepínacím kontaktem, IP 68, vč. 10 m kabelu včetně závaží a držáku na uchycení  </t>
  </si>
  <si>
    <t>4.2</t>
  </si>
  <si>
    <t>Hydrostatická ponorná tlaková sonda k měření výšky hladiny s keramickou oddělovací membránou, rozsah 0÷6 m, přesnost 0,35 %, pasivní proudový výstup 4÷20 mA, napájení 24 V DC, kabel délky 10 m</t>
  </si>
  <si>
    <t>4.1</t>
  </si>
  <si>
    <t>Dodávka polní instrumentace M+R</t>
  </si>
  <si>
    <t>Záložní akumulátor 12V DC / 2,2 Ah</t>
  </si>
  <si>
    <t>3.4</t>
  </si>
  <si>
    <t xml:space="preserve">Ústředna zabezpečovacího systému v plastovém boxu, 4 zóny včetně napájecího transformátoru, 2x poplachový výstup, 2x programovatelný výstup  </t>
  </si>
  <si>
    <t>3.3</t>
  </si>
  <si>
    <t xml:space="preserve">Drátová sběrnicová ovládací klávesnice s barevným podsvícením LCD displeje </t>
  </si>
  <si>
    <t>3.2</t>
  </si>
  <si>
    <t>Venkovní dvojitý duální pohybový detektor pro obtížné prostředí 2x PIR, zvýšené krytí IP 54</t>
  </si>
  <si>
    <t>3.1</t>
  </si>
  <si>
    <t>Dodávka EZS</t>
  </si>
  <si>
    <t>Universální plastová skříň vhodná pro vnitřní i venkovní prostředí (polyester vyztužený skelnými vlákny).Rozměr vxšxh 310x210x170mm, krytí IP66.</t>
  </si>
  <si>
    <t>2.2</t>
  </si>
  <si>
    <t>Telemetrická stanice ve vestavném provedení, 8x PV vstup, 6x DA vstup, 2x reléový výstup, GSM/GPRS přenos včetně GSM antény a zálohového akumulátoru 12V/7,2 Ah, komunikace RS458/232 - Finet/ModBus - bez SIM karty - SIM kartu dodá provozovatel objektu při realizaci díla</t>
  </si>
  <si>
    <t>2.1</t>
  </si>
  <si>
    <t>Dodávka rozvaděče DT1</t>
  </si>
  <si>
    <t>Výroba a kompletace rozvaděče, kusová zkouška rozvaděče včetně výstupního protokolu a ES prohlášení o shodě</t>
  </si>
  <si>
    <t>1.18</t>
  </si>
  <si>
    <t xml:space="preserve">Nosný a ranžírovací materiál, pojistkové patrony, svorkovnice, kabelové průchodky, strojně tištěné štítky přístrojů a návlečky jednotlivých vodičů </t>
  </si>
  <si>
    <t>1.17</t>
  </si>
  <si>
    <t>Jištěný 1. fázový vývod a napájecí analogový proudový obvod s rozsahem 4÷20 mA pro napájení  analogového procesního měřidla a vyhodnocovací jednotky rozpuštěného kyslíku s návazností do řídicího systému ČOV</t>
  </si>
  <si>
    <t>1.16</t>
  </si>
  <si>
    <t>Napájecí analogový proudový obvod s rozsahem 4÷20 mA pro napájení pasivních analogových procesních měřidel pro vyhodnocení řídicím systémem</t>
  </si>
  <si>
    <t>1.15</t>
  </si>
  <si>
    <t>Spínaný 3f motorový vývod do 0,5 kW pro klapku včetně místní a dálkové, signalizace otevření/zavření, poruchy a automatu, ovládání z ŘS a z místní skříně</t>
  </si>
  <si>
    <t>1.14</t>
  </si>
  <si>
    <t>Reverzační spínaný 3f motorový vývod do 0,5 kW pro pohon česlí včetně vyhodnocení teploty vinutí motoru, včetně místní signalizace chodu, poruchy, dálkové signalizace poruchy, ovládání z ŘS a místní skříně</t>
  </si>
  <si>
    <t>1.13</t>
  </si>
  <si>
    <t>Jištěný 3f motorový vývod do 3 kW s frekvenčním měničem pro dmychadlo v aktivaci včetně vyhodnocení teploty vinutí motoru, včetně místní signalizace chodu, poruchy, dálkové signalizace chodu a poruchy, ovládání z ŘS a místní skříně. Položka včetně frekvenčního měniče. Frekvenční měnič umístěn v rozvodně.</t>
  </si>
  <si>
    <t>1.12</t>
  </si>
  <si>
    <t>Jištěný 3f motorový vývod do 1,1 kW s frekvenčním měničem pro čerpadlo vstupní ČS včetně vyhodnocení teploty a průsaku ve vinutí motoru, včetně místní signalizace chodu, poruchy, dálkové signalizace chodu a poruchy, ovládání z ŘS a místní skříně. Položka včetně frekvenčního měniče. Frekvenční měnič umístěn v rozvodně.</t>
  </si>
  <si>
    <t>1.11</t>
  </si>
  <si>
    <t>Spínaný 1f vývod pro solenoidový ventil včetně místní a dálkové signalizace otevření, poruchy a automatu, ovládání z ŘS a z místní skříně</t>
  </si>
  <si>
    <t>1.10</t>
  </si>
  <si>
    <t>Spínaný 3f motorový vývod do 1,5 kW pro motor (pohon, čerpadlo, dmychadlo) včetně vyhodnocení teploty vinutí motoru, místní a dálkové, signalizace chodu, poruchy a automatu, ovládání z ŘS a z místní skříně</t>
  </si>
  <si>
    <t>1.9</t>
  </si>
  <si>
    <t xml:space="preserve">Jištěný 1f vývod In 6 A pro napájení rozvaděče EZS včetně obvodů signalizace zajištěno a poplach </t>
  </si>
  <si>
    <t>1.8</t>
  </si>
  <si>
    <t xml:space="preserve">Spínaný zdroj 240W, 230VAC/24VDC,10A s řízeným záložním zdrojem 24VDC/24VDC a bateriemi 2x12V/27Ah + napájecí zdroj 13,8 V / 30 W </t>
  </si>
  <si>
    <t>1.7</t>
  </si>
  <si>
    <t>Řídicí systém a datapanel instalovaný v rozvaděči RM1
- Datapanel   min. 9" LCD TFT barevný display (262K barev), dotyková obrazovka, rozlišení obrazovky 800 x 480, izolovaný napájecí zdroj, 1x Ethernet, 1x USB/SD karta, vzdálený přístup (VNC).
- CPU interní paměť 200 kByte pro software a 1MByte pro data, vestavěné porty komunikace 1x Ethernet, SDkarta
- 1x komunikační port Modbus RS232/485/422
- 8x analogový proudový vstup 4-20 mA,
- 4x analogový proudový výstup 4-20 mA/0-10V,
- 52x digitální vstup 24 V DC,
- 12x digitální výstup 24 V DC,
- Převodník protokolů MODBUS/FINET</t>
  </si>
  <si>
    <t>1.6</t>
  </si>
  <si>
    <t>Napájecí  a ovládací obvod 230V AC pro přenos hladiny ze vstupní ČS s návazností do řídicího systému ČOV</t>
  </si>
  <si>
    <t>1.5</t>
  </si>
  <si>
    <t>Napájecí  a ovládací obvod 230V AC pro přenos hladiny UN s návazností do řídicího systému ČOV</t>
  </si>
  <si>
    <t>1.4</t>
  </si>
  <si>
    <t>Jištěné vývody pro stávající stavební elektroinstalaci, jistící prvky Icn 10 kA, zásuvkové okruhy osazeny chráničem s reziduálním proudem 30 mA, 
- 1x jištěný vývod pro zásuvku 400V/16A/5p
- 1x jištěný zásuvkový vývod 230V/16A pro ohřívač TÚV
- 2x jištěný zásuvkový vývod 230V/16A
- 2x jištěný vývod pro osvětlení
- 1x jištěný vývod pro nízkoteplotní sálavé panely</t>
  </si>
  <si>
    <t>1.3</t>
  </si>
  <si>
    <t>Vlastní výbava rozvaděče - jistící prvky min Icn 10 kA
- svodič 3-pólový B+C Imax 60 kA, IL 125 A
- hlavní jistič In 25 A,
- "STOP" tlačítko, 
- hlídání napětí včetně optické a dálkové signalizace,
- servisní zásuvka pro PC,
- signalizace a kvitace poruchy.</t>
  </si>
  <si>
    <t>1.2</t>
  </si>
  <si>
    <t>Jednodvéřová rozvaděčová skříň vxšvh 2000x1000x400 mm, IP 54, včetně montážního panelu, boků, soklu v=100 mm, osvětlení a kompletního příslušenství</t>
  </si>
  <si>
    <t>1.1</t>
  </si>
  <si>
    <t>Dodávka rozvaděče RM1</t>
  </si>
  <si>
    <t>Výrobce</t>
  </si>
  <si>
    <t>Dodávky</t>
  </si>
  <si>
    <r>
      <rPr>
        <b/>
        <sz val="8"/>
        <rFont val="Arial"/>
        <family val="2"/>
        <charset val="238"/>
      </rPr>
      <t>POZN. - NENÍ PŘEDMĚTEM PROJEKTU ANI TÉTO SPECIFIKACE</t>
    </r>
    <r>
      <rPr>
        <sz val="8"/>
        <rFont val="Arial"/>
        <family val="2"/>
        <charset val="238"/>
      </rPr>
      <t xml:space="preserve">
- zhotovitel stavby provede veškeré výkopové práce spojené s pokládkou ovládacích a napájecích kabelů v souběhu s trubním vedením od vstupní čerpací stanice do objektu ČOV a k měrné šachtě
- zhotovitel stavby provede veškeré výkopové práce spojené s pokládkou NN přípojek pro ČOV, provede pískové lože 10 cm pod a nad kabely, obsypy kabelů, záhozy a úpravy terénu - součástí dodávky elektro je založení zemnících pásků, kabelů a výstražných fólií do stavbou připravených výkopů a dohled na obsypy kabelů, 
- provozovatel ČOV zajistí SIM kartu do telemetrické stanice.
</t>
    </r>
  </si>
  <si>
    <t>Výkaz výměr - rekapitulace</t>
  </si>
  <si>
    <t>Dne:</t>
  </si>
  <si>
    <t>Ing. Lukáš Čierný</t>
  </si>
  <si>
    <t>Vypracoval:</t>
  </si>
  <si>
    <t>ISATS Ing. Prašnička s.r.o.</t>
  </si>
  <si>
    <t>Zhotovitel:</t>
  </si>
  <si>
    <t>Objednatel:</t>
  </si>
  <si>
    <t>Kanalizace a ČOV Jankov
D.2 Dokumentace technických a technologických zařízení
PS-02 Přípojka NN, elektroinstalace, MaR</t>
  </si>
  <si>
    <t>Název stavby / díla:</t>
  </si>
  <si>
    <t>Projekt skutečného provedení technologie</t>
  </si>
  <si>
    <t>06.7</t>
  </si>
  <si>
    <t>Zaškolení personálu obsluhy a údržby</t>
  </si>
  <si>
    <t>06.6</t>
  </si>
  <si>
    <t>Moření povrchu a pasivace spojů nerezového potrubí a svarů</t>
  </si>
  <si>
    <t>06.5</t>
  </si>
  <si>
    <t>Očištění nerezového potrubí a svarů</t>
  </si>
  <si>
    <t>06.4</t>
  </si>
  <si>
    <t>Funkční zkoušky, uvedení zařízení do provozu</t>
  </si>
  <si>
    <t>06.3</t>
  </si>
  <si>
    <t>Komplexní zkoušky</t>
  </si>
  <si>
    <t>06.2</t>
  </si>
  <si>
    <t>Montáž nového technologického zařízení, včetně dopravy osob</t>
  </si>
  <si>
    <t>06.1</t>
  </si>
  <si>
    <t>06. Služby</t>
  </si>
  <si>
    <r>
      <t>Zakrytí potrubí netkanou textílií 400 g/m</t>
    </r>
    <r>
      <rPr>
        <vertAlign val="superscript"/>
        <sz val="9"/>
        <rFont val="Arial CE"/>
        <family val="2"/>
        <charset val="238"/>
      </rPr>
      <t>2</t>
    </r>
    <r>
      <rPr>
        <sz val="9"/>
        <rFont val="Arial CE"/>
        <family val="2"/>
        <charset val="238"/>
      </rPr>
      <t xml:space="preserve"> včetně upevňovacího mat. - 50 m</t>
    </r>
    <r>
      <rPr>
        <vertAlign val="superscript"/>
        <sz val="9"/>
        <rFont val="Arial CE"/>
        <family val="2"/>
        <charset val="238"/>
      </rPr>
      <t>2</t>
    </r>
  </si>
  <si>
    <t>05.6</t>
  </si>
  <si>
    <t>Bezpečnostní tabulky a ohraničovací žluto-černě šrafovaná páska dle potřeby</t>
  </si>
  <si>
    <t>05.5</t>
  </si>
  <si>
    <t>Drobný montážní materiál</t>
  </si>
  <si>
    <t>05.4</t>
  </si>
  <si>
    <t>Těsnící materiál závitových a přírubových spojů - EPDM</t>
  </si>
  <si>
    <t>05.3</t>
  </si>
  <si>
    <t>Spojovací materiál závitových a přírubových spojů - nerez A2</t>
  </si>
  <si>
    <t>05.2</t>
  </si>
  <si>
    <t>Označení potrubí - spotřebiště, medium, směr toku, funkce</t>
  </si>
  <si>
    <t>05.1</t>
  </si>
  <si>
    <t>05. Instalační materiál</t>
  </si>
  <si>
    <t>Sací potrubí feka vozu z uskladňovací jímky kalu
Trubka Ø 104x2 mm, materiál: 1.4301, délka 6 m
Koleno 90° podélně svařované mořené, 1.4301, Ø 104x2 mm, R=1,5 D, 1 ks
Koncovka pro napojení feka vozu DN 100 - kompatibilní se systémem provozovatele, s víčkem pro zabránění vniku nežádoucích těles, 1 ks
Kulový kohout 1/2", včetně přivařovacího nátrubku 1/2", 1 ks
Kotevní, spojovací a těsnící materiál, včetně podpěr a ukotvení potrubí</t>
  </si>
  <si>
    <t>04.8</t>
  </si>
  <si>
    <t>Jednonosníková kočka s ručním pohonem (pro nosník-profil typu I), s ručním zdvihacím zařízením (kladkostroj) o nosnosti 150 kg s řetězem, nebo s nerezovým lankem s výškou zdvihu 6 m, pro zavěšení manipulaci čerpadla v uskladňovací nádrži
Včetně ukotvení, předepsané dokumentace, výchozí revize, zkoušky, pasportu, návodu</t>
  </si>
  <si>
    <t>04.7</t>
  </si>
  <si>
    <t xml:space="preserve">Výtlačné potrubí čerpadla kalové vody z uskladňovací jímky kalu
Flexibilní hadice PVC s vystužující spirálou, vnitřní průměr 50 mm, poloměr ohybu 5-násobek vnitřního průměru, délka 5 m, včetně napojení na čerpadlo a přechodu na nerez potrubí Ø 54x2 mm
Trubka Ø 54x2 mm, materiál: 1.4301, délka 2 m
Tvarovky, fitinky, kotevní, spojovací a těsnící materiál, včetně podpěr a ukotvení </t>
  </si>
  <si>
    <t>04.6</t>
  </si>
  <si>
    <r>
      <t>Ponorné kalové čerpadlo kalové vody z uskladňovací jímky kalu
Ponorné kalové čerpadlo pro mobilní instalaci do mokré jímky s připojením na výtlačnou hadici
Pracovní oblast : Q = 2-3 l/s H= 3-5 m
Motor: krytí IP 68; U= 400 V; f= 50 Hz; P</t>
    </r>
    <r>
      <rPr>
        <vertAlign val="subscript"/>
        <sz val="9"/>
        <rFont val="Arial"/>
        <family val="2"/>
      </rPr>
      <t>1</t>
    </r>
    <r>
      <rPr>
        <sz val="9"/>
        <rFont val="Arial"/>
        <family val="2"/>
      </rPr>
      <t xml:space="preserve"> = 0,9 kW, I</t>
    </r>
    <r>
      <rPr>
        <vertAlign val="subscript"/>
        <sz val="9"/>
        <rFont val="Arial"/>
        <family val="2"/>
      </rPr>
      <t>N</t>
    </r>
    <r>
      <rPr>
        <sz val="9"/>
        <rFont val="Arial"/>
        <family val="2"/>
      </rPr>
      <t xml:space="preserve"> = 2,3 A
Příslušenství: instalační sada s kolenem a připojením na hadici Ø 50 mm, přívodní kabel 10 m, nerez řetěz 5 m
Čerpaná medium: kalová voda
Připojovací rozměry: instalační sada s kolenem na hadici Ø 50 mm
Volný průchod nečistot 45 mm
Hmotnost: 23 kg</t>
    </r>
  </si>
  <si>
    <t>04.5</t>
  </si>
  <si>
    <r>
      <t xml:space="preserve">Rozvod tlakového vzduchu pro uskladňovací nádrž kalu
Trubka Ø 54x2mm, materiál: 1.4301, délka 2 m
Příruba plochá přivařovací DN 50 PN 10, materiál: 1.4301, 3 ks
</t>
    </r>
    <r>
      <rPr>
        <b/>
        <sz val="9"/>
        <rFont val="Arial"/>
        <family val="2"/>
        <charset val="238"/>
      </rPr>
      <t>Mezipřírubová uzavírací klapka DN 50 PN 10 s ruční pákou</t>
    </r>
    <r>
      <rPr>
        <sz val="9"/>
        <rFont val="Arial"/>
        <family val="2"/>
        <charset val="238"/>
      </rPr>
      <t xml:space="preserve">, pro tlakový vzduch (teplota na výstupu z dmychadla 61,8 °C), materiálové provedení: těleso - litina GG 25 + epoxidový nástřik, talíř - nerez. Ocel 1.4301, sedlo - NBR, 1 ks
Koleno 90° podélně svařované mořené, 1.4301, Ø 54x2 mm, R=1,5 D, 2 ks
Příruba zaslepovací DN 50 PN 10 (potrubí Ø 54x2 mm), materiál: 1.4301, 1 ks
Kulový kohout 1/2", včetně přivařovacího nátrubku 1/2", materiál: 1.4301, 1 ks
Nátrubek s vnějším závitem 5/4", materiál: 1.4301, 1 ks
Kotevní, spojovací a těsnící materiál, včetně podpěr a ukotvení potrubí
Včetně podpěr a ukotvení potrubí mezi objektem a monoblokem
</t>
    </r>
    <r>
      <rPr>
        <i/>
        <u/>
        <sz val="9"/>
        <color indexed="10"/>
        <rFont val="Arial"/>
        <family val="2"/>
        <charset val="238"/>
      </rPr>
      <t/>
    </r>
  </si>
  <si>
    <t>04.4</t>
  </si>
  <si>
    <r>
      <t>Dmychadlo pro uskladňovací nádrž kalu
Dmychadlové soustrojí vč protihlukového krytu, jednootáčkového třífázového el. motoru včetně nutného příslušenství
Výkonové parametry: Qvzd = 54 m</t>
    </r>
    <r>
      <rPr>
        <vertAlign val="superscript"/>
        <sz val="9"/>
        <rFont val="Arial"/>
        <family val="2"/>
        <charset val="238"/>
      </rPr>
      <t>3</t>
    </r>
    <r>
      <rPr>
        <sz val="9"/>
        <rFont val="Arial"/>
        <family val="2"/>
        <charset val="238"/>
      </rPr>
      <t>/h, ∆p = 40 kPa
Příkon dmychadla: P2 = 0,83 kW
Výkon el. pohonu: 1,5 kW, 400 V, 50 Hz
Emisní hodnota akustického tlaku: 67 dB (s protihlukovým krytem)
Hmotnost (vč. el. motoru a protihluk. krytu): 121 kg
Rozsah dodávky pro 1 kpl: dmychadlo, tlumič hluku na sání se vzduchovým filtrem, tlumič hluku na výtlaku, sdružený rozběhový a pojistný ventil, zpětná klapka, pružné připojení výtlaku, el. motor, řemenový převod, uložení elektromotoru, kryt řemenového převodu, rám soustrojí, pružné uložení, kotvící materiál, olejová náplň, manometr na výtlaku, protihlukový kryt, technická dokumentace
Materiálové provedení: ocel/litina/plasty s povrchovou úpravou od výrobce
Účel: zdroj tlakového vzduchu pro aerační systém uskladňovací nádrže kalu
Včetně instalace, uvedení do provozu, kotvení do podlahy, zaškolení obsluhy</t>
    </r>
  </si>
  <si>
    <t>04.3</t>
  </si>
  <si>
    <r>
      <rPr>
        <sz val="9"/>
        <rFont val="Arial"/>
        <family val="2"/>
        <charset val="238"/>
      </rPr>
      <t>Aerační systém uskladňovací nádrže kalu
Kompletní dodávka aeračního systému EPDM v pevně kotvené verzi pro uskladňovací nádrž kalu, včetně montážních a instalačních prvků, vyrovnávacích podpěr a odvodnění systému
Uskladňovací nádrž kalu - středobublinný aerační systém
Rozměry nádrže - 9,05 x 1,5 m
Hloubky vody v nádrži - 2,9 m</t>
    </r>
    <r>
      <rPr>
        <sz val="9"/>
        <color indexed="10"/>
        <rFont val="Arial"/>
        <family val="2"/>
      </rPr>
      <t xml:space="preserve">
</t>
    </r>
    <r>
      <rPr>
        <sz val="9"/>
        <rFont val="Arial"/>
        <family val="2"/>
        <charset val="238"/>
      </rPr>
      <t>Počet provzdušňovačů v nádrži - 10 ks (1 nosná trubka)
Rozmístění aeračních elemetů v nádrži - viz výkres
Včetně 5/4" uzávěru na přívodním potrubí tlakového vzduchu, 1 ks</t>
    </r>
  </si>
  <si>
    <t>04.2</t>
  </si>
  <si>
    <r>
      <t xml:space="preserve">Odkalovací potrubí dosazovací nádrže
Trubka Ø 156x3mm, materiál: 1.4301, délka 6 m
</t>
    </r>
    <r>
      <rPr>
        <sz val="9"/>
        <rFont val="Arial"/>
        <family val="2"/>
        <charset val="238"/>
      </rPr>
      <t xml:space="preserve">Příruba plochá přivařovací DN 150 PN 10, materiál: 1.4301, 3 ks
</t>
    </r>
    <r>
      <rPr>
        <b/>
        <sz val="9"/>
        <rFont val="Arial"/>
        <family val="2"/>
        <charset val="238"/>
      </rPr>
      <t>Uzavírací šoupátko přírubové s měkkotěsnícím klínem DN 150 PN 10</t>
    </r>
    <r>
      <rPr>
        <sz val="9"/>
        <rFont val="Arial"/>
        <family val="2"/>
        <charset val="238"/>
      </rPr>
      <t>, bez ručního kola, stavební délka 210 mm dle EN 558-1 základní řada 14, pro odpadní vodu, Material: těleso, uzavírací klín a víko tvárná litina, klín pogumovaný pryží NBR, vřeteno 1.4057
Ochrana proti korozi: uvnitř i vně povrstvení epoxidovým práškem dle GSK
Dálkové ovládání pro ovládání armatur s nestoupajícím vřetenem
Sloupový stojan (materiál 1.4301)
Teleskopické prodloužení vřetene (materiál 1.4301), se spojkou, přestavitelné
Tzv. zákopová hloubka cca 1325 mm
Ovládání elektropohonem</t>
    </r>
    <r>
      <rPr>
        <sz val="9"/>
        <color indexed="10"/>
        <rFont val="Arial"/>
        <family val="2"/>
        <charset val="238"/>
      </rPr>
      <t xml:space="preserve">
</t>
    </r>
    <r>
      <rPr>
        <b/>
        <sz val="9"/>
        <rFont val="Arial"/>
        <family val="2"/>
        <charset val="238"/>
      </rPr>
      <t xml:space="preserve">Pohon:
</t>
    </r>
    <r>
      <rPr>
        <sz val="9"/>
        <rFont val="Arial"/>
        <family val="2"/>
        <charset val="238"/>
      </rPr>
      <t>Pracovní režim: S2-15 min
Síťové napětí: 3F, 400 V, 50 Hz
Počet otáček/ uzavírací čas: 22 ot./min./ 82 s.
IP 68
Ochrana proti korozi KS
Polohové spínače - 2 tandemové spínače
Přídavná redukční převodovka
Mechanický ukazatel polohy
Blikač pro signalizaci chodu</t>
    </r>
    <r>
      <rPr>
        <sz val="9"/>
        <color indexed="10"/>
        <rFont val="Arial"/>
        <family val="2"/>
        <charset val="238"/>
      </rPr>
      <t xml:space="preserve">
</t>
    </r>
    <r>
      <rPr>
        <sz val="9"/>
        <rFont val="Arial"/>
        <family val="2"/>
      </rPr>
      <t xml:space="preserve">
Kotevní, spojovací a těsnící materiál, včetně podpěr a ukotvení potrubí</t>
    </r>
  </si>
  <si>
    <t>04.1</t>
  </si>
  <si>
    <t>04. Kalové hospodářství</t>
  </si>
  <si>
    <t>Přívodní potrubí tlakového vzduchu pro ofuk hladiny dosazovací nádrže, včetně napojení na potrubí pro čeření (ofuk) hladiny
Trubka Ø 23x1,5mm, materiál: 1.4301, délka 3 m
Kulový kohout závitový DN 20 (3/4 "), materiál: nerez, 1 ks
Koleno 90° podélně svařované mořené, 1.4301, Ø 23x1,5 mm, R=1,5 D, 4 ks
Včetně vsuvek, nátrubků a návarků na nerez potrubí 3/4" 
Tvarovky, fitinky, kotevní, spojovací a těsnící materiál, včetně podpěr a ukotvení potrubí</t>
  </si>
  <si>
    <t>03.16</t>
  </si>
  <si>
    <t>Přívodní potrubí tlakového vzduchu pro mamutí čerpadlo plovoucích nečistot
Trubka Ø 35x1,5mm, materiál: 1.4301, délka 6 m
Kulový kohout závitový DN 32 (5/4 "), materiál: nerez, 1 ks
Solenoidový ventil DN 32 (5/4"), při průchodu proudu otevřený, 0,05 kW, 230 V, 50 Hz, včetně příslušenství, 1 ks
Koleno 90° podélně svařované mořené, 1.4301, Ø 35x1,5 mm, R=1,5 D, 4 ks
Včetně vsuvek, nátrubků a návarků na nerez potrubí 5/4" 
Tvarovky, fitinky, kotevní, spojovací a těsnící materiál, včetně podpěr a ukotvení potrubí</t>
  </si>
  <si>
    <t>03.15</t>
  </si>
  <si>
    <t>Odtokové potrubí mamutího čerpadla plovoucích nečistot
Trubka Ø 104x2mm, materiál: 1.4301, délka 6 m
Příruba plochá přivařovací DN 100 PN 10, materiál: 1.4301, 2 ks
Koleno 15° podélně svařované mořené, 1.4301, Ø 104x2 mm, R=1,5 D, 1 ks
Koleno 45° podélně svařované mořené, 1.4301, Ø 104x2 mm, R=1,5 D, 1 ks
Kotevní, spojovací a těsnící materiál, včetně podpěr a ukotvení potrubí</t>
  </si>
  <si>
    <t>03.14</t>
  </si>
  <si>
    <t>Mamutí čerpadlo odtahu plovoucích nečistot DN 80 se směšovačem, včetně instalace (vevaření) do dna žlabu plovoucích nečistot
Připojovací rozměry: odtokové potrubí z odplyňovací nádoby DN 100 PN 10, přívodní potrubí vzduchu DN 32
Materiálové provedení: nerezová ocel 1.4301
Včetně "přepadu" z odplyňovací nádoby - nerez potrubí 1"
Včetně flexibilního napojení (hadice) sacího potrubí mamutího čerpadla ze žlabu plovoucích nečistot (možnost výškového nastavení žlabu)
Kotevní, spojovací a těsnící materiál, včetně podpěr a ukotvení potrubí</t>
  </si>
  <si>
    <t>03.13</t>
  </si>
  <si>
    <t>Nerezový svařovaný výškově stavitelný žlab (kastlík) na stahování plovoucích nečistot, včetně přepadových otvorů o velikosti cca 50 mm
Rozměry: 800x250mm a výška 250 mm, plech tl. 3 mm, materiál 1.4301
Včetně nerezových závitových tyčí pro možné úpravy výšky žlabu
Kotevní, spojovací a těsnící materiál, včetně podpěr a ukotvení žlabu k profilům</t>
  </si>
  <si>
    <t>03.12</t>
  </si>
  <si>
    <r>
      <rPr>
        <sz val="9"/>
        <rFont val="Arial"/>
        <family val="2"/>
        <charset val="238"/>
      </rPr>
      <t>Přívodní potrubí tlakového vzduchu pro mamutí čerpadlo vratného kalu
Trubka Ø 35x2mm, materiál: 1.4301, délka 6 m</t>
    </r>
    <r>
      <rPr>
        <sz val="9"/>
        <color indexed="10"/>
        <rFont val="Arial"/>
        <family val="2"/>
      </rPr>
      <t xml:space="preserve">
</t>
    </r>
    <r>
      <rPr>
        <sz val="9"/>
        <rFont val="Arial"/>
        <family val="2"/>
        <charset val="238"/>
      </rPr>
      <t>Kulový kohout závitový DN 32 (5/4 "), materiál: nerez, 1 ks
Solenoidový ventil DN 32 (5/4"), při průchodu proudu otevřený, 0,05 kW, 230 V, 50 Hz, včetně příslušenství, 1 ks</t>
    </r>
    <r>
      <rPr>
        <sz val="9"/>
        <color indexed="10"/>
        <rFont val="Arial"/>
        <family val="2"/>
      </rPr>
      <t xml:space="preserve">
</t>
    </r>
    <r>
      <rPr>
        <sz val="9"/>
        <rFont val="Arial"/>
        <family val="2"/>
        <charset val="238"/>
      </rPr>
      <t>Koleno 90° podélně svařované mořené, 1.4301, Ø 35x2 mm, R=1,5 D, 5 ks
Včetně vsuvek, nátrubků a návarků na nerez potrubí 5/4" 
Tvarovky, fitinky, kotevní, spojovací a těsnící materiál, včetně podpěr a ukotvení potrubí</t>
    </r>
  </si>
  <si>
    <t>03.11</t>
  </si>
  <si>
    <t>Společné potrubí tlakového vzduchu pro mamutí čerpadla
Trubka Ø 44,5x2mm, materiál: 1.4301, délka 8 m
Koleno 90° podélně svařované mořené, 1.4301, Ø 44,5x2 mm, R=1,5 D, 3 ks
Redukce nerezová svařovaná, mořená Ø 70/44,5x2 mm, materiál 1.4301, 1 ks
Trubka Ø 70x2mm, materiál: 1.4301, délka 1 m
Dno pro navaření na potrubí Ø 70x2mm, materiál: 1.4301, 1 ks
Kotevní, spojovací a těsnící materiál, včetně podpěr a ukotvení potrubí</t>
  </si>
  <si>
    <t>03.10</t>
  </si>
  <si>
    <t>Odtokové potrubí mamutího čerpadla vratného kalu
Trubka Ø 104x2 mm, materiál: 1.4301, délka 8 m
Příruba plochá přivařovací DN 100 PN 10, materiál: 1.4301, 2 ks
Koleno 30° podélně svařované mořené, 1.4301, Ø 104x2 mm, R=1,5 D, 1 ks
Koleno 45° podélně svařované mořené, 1.4301, Ø 104x2 mm, R=1,5 D, 1 ks
Kotevní, spojovací a těsnící materiál, včetně podpěr a ukotvení potrubí</t>
  </si>
  <si>
    <t>03.9</t>
  </si>
  <si>
    <r>
      <t>Mamutí čerpadlo vratného kalu z dosazovací nádrže do aktivační nádrže
Mamutí čerpadlo vratného a přebytečného kalu DN 80 se směšovačem včetně odplyňovací nádoby, včetně instalace do středu vtokového válce dosazovací nádrže
Výkon: Q= cca 3,0 l/s, H= 1,0 m; P= 3,0 m
Přívod vzduchu: L= cca 10 m</t>
    </r>
    <r>
      <rPr>
        <vertAlign val="superscript"/>
        <sz val="9"/>
        <rFont val="Arial"/>
        <family val="2"/>
      </rPr>
      <t>3</t>
    </r>
    <r>
      <rPr>
        <sz val="9"/>
        <rFont val="Arial"/>
        <family val="2"/>
      </rPr>
      <t>/h
Připojovací rozměry: odtokové potrubí z odplyňovací nádoby DN 100 PN 10, přívodní potrubí vzduchu DN 32
Včetně "přepadu" z odplyňovací nádoby - nerez potrubí 1"
Materiálové provedení: nerezová ocel 1.4301
Kotevní, spojovací a těsnící materiál, včetně podpěr a ukotvení potrubí</t>
    </r>
  </si>
  <si>
    <t>03.8</t>
  </si>
  <si>
    <r>
      <t>Kompletní typové vystrojení čtvercové dosazovací nádrže 3,0 x 3,0 m, s nátokovým potrubí DN 150, nátokovým flokulačním a odplyňovacím středovým válcem s tangenciálním nátokem odpadních vod, s odtokovým žlabem se stavitelnou pilovou přelivnou hranou s předřazenou nornou stěnou, odtokovým potrubím DN 200, odtah vratného kalu mamutkou umístěnou ve středovém válci
Včetně potrubí pro čeření hladiny a včetně napojení na odtokové potrubí PVC-U DN 200
Materiálové provedení dosazovací: nerezová ocel 1.4301
Příslušenství: kotevní a spojovací materiál A2
Průměr nátokového válce: 500 mm
Celková výška nádrže: 4200 mm
Celkový objem DN: 19,73 m</t>
    </r>
    <r>
      <rPr>
        <vertAlign val="superscript"/>
        <sz val="9"/>
        <rFont val="Arial"/>
        <family val="2"/>
      </rPr>
      <t>3</t>
    </r>
    <r>
      <rPr>
        <sz val="9"/>
        <rFont val="Arial"/>
        <family val="2"/>
      </rPr>
      <t xml:space="preserve">
Maximální hodinový průtok na DN: 10,8 m</t>
    </r>
    <r>
      <rPr>
        <vertAlign val="superscript"/>
        <sz val="9"/>
        <rFont val="Arial"/>
        <family val="2"/>
      </rPr>
      <t>3</t>
    </r>
    <r>
      <rPr>
        <sz val="9"/>
        <rFont val="Arial"/>
        <family val="2"/>
      </rPr>
      <t>/h 
Kotevní, spojovací a těsnící materiál, včetně podpěr a ukotvení potrubí</t>
    </r>
  </si>
  <si>
    <t>03.7</t>
  </si>
  <si>
    <t>Nátokové potrubí z aktivační do dosazovací nádrže
Trubka Ø 156x3mm, materiál: 1.4301, délka 2,5 m
Dno pro navaření na potrubí Ø 156x3 mm, materiál: 1.4301, 1 ks
Příruba plochá přivařovací DN 150 PN 10, materiál: 1.4301, 2 ks
Redukce nerezová svařovaná, mořená Ø 156x3/129x2 mm, 1 ks
Koleno 90° podélně svařované mořené, 1.4301, Ø 129x2 mm, R=1,5 D, 1 ks
Kotevní, spojovací a těsnící materiál, včetně podpěr a ukotvení potrubí</t>
  </si>
  <si>
    <t>03.6</t>
  </si>
  <si>
    <t>Odtokový žlab z aktivační nádrže do dosazovací nádrže
Nerezový svařovaný odtokový žlab s odplyňovacím kšiltem a stavitelnou přepadovou hranou
Rozměry: 3000x300x300x3mm
Materiálové provedení: nerezová ocel 1.4301
Příslušenství: kotevní a spojovací materiál A2
Kotevní, spojovací a těsnící materiál, včetně podpěr, montáže a ukotvení žlabu</t>
  </si>
  <si>
    <t>03.5</t>
  </si>
  <si>
    <r>
      <t xml:space="preserve">Rozvod tlakového vzduchu pro aerační systém aktivační nádrže
Trubka Ø 54x2mm, materiál: 1.4301, délka 1 m
Redukce nerezová svařovaná, mořená Ø 70/54x2 mm, 2 ks
Koleno 90° podélně svařované mořené, 1.4301, Ø 70x2 mm, R=1,5 D, 8 ks
Manometr 1/2" (0,0-1,0 MPa) včetně přivařovacího nátrubku 1/2" a tlakoměrného kulového ventilu 1/2" - 1 ks
Příruba plochá přivařovací DN 65 PN 10, materiál: 1.4301, 6 ks
</t>
    </r>
    <r>
      <rPr>
        <b/>
        <sz val="9"/>
        <rFont val="Arial"/>
        <family val="2"/>
        <charset val="238"/>
      </rPr>
      <t>Mezipřírubová uzavírací klapka DN 65 PN 10 s ruční pákou</t>
    </r>
    <r>
      <rPr>
        <sz val="9"/>
        <rFont val="Arial"/>
        <family val="2"/>
        <charset val="238"/>
      </rPr>
      <t>, pro tlakový vzduch (teplota na výstupu z dmychadel 97,2 - 80,3 °C), materiálové provedení: těleso - litina GG 25 + epoxidový nástřik, talíř - nerez. Ocel 1.4301, sedlo - NBR, 2 ks
Trubka Ø 70x2mm, materiál: 1.4301, délka 10 m
T-kus svařovaný mořený, 1.4301, Ø 70/70x2mm, 2 ks
Příruba zaslepovací DN 65 PN 10 (potrubí Ø 70x2 mm), materiál: 1.4301, 2 ks
Nátrubek s vnějším závitem 1", materiál: 1.4301, 5 ks
Návarek s vnějším závitem 1/2", materiál: 1.4301, 1 ks
Kulový kohout 1/2", materiál: nerez, 1 ks
Kotevní, spojovací a těsnící materiál, včetně podpěr a ukotvení potrubí</t>
    </r>
  </si>
  <si>
    <t>03.4</t>
  </si>
  <si>
    <t>Typový rám pro umístění soustrojí dmychadel aktivace nad sebou
Včetně instalace a ukotvení do podlahy (kotevní materiál…)</t>
  </si>
  <si>
    <t>03.3</t>
  </si>
  <si>
    <r>
      <t>Dmychadlo aktivační nádrže
Dmychadlové soustrojí vč protihlukového krytu, jednootáčkového třífázového el. motoru s úpravou pro řízení výkonu FM, frekvenčního měniče v úpravě pro instalaci do rozvaděče a včetně nutného příslušenství, vnitřní provedení
Výkonové parametry: Qvzd = 43,2-94,8 m</t>
    </r>
    <r>
      <rPr>
        <vertAlign val="superscript"/>
        <sz val="9"/>
        <rFont val="Arial"/>
        <family val="2"/>
        <charset val="238"/>
      </rPr>
      <t>3</t>
    </r>
    <r>
      <rPr>
        <sz val="9"/>
        <rFont val="Arial"/>
        <family val="2"/>
        <charset val="238"/>
      </rPr>
      <t>/h (29-50 Hz), ∆p = 55 kPa
Otáčky dmychadla: 2371-4088 ot./min
Příkon dmychadla: P2 = 1,19 - 2,39 kW
Výkon el. pohonu: 3,0 kW, 400 V, 50 Hz
Otáčky elektromotoru: 1694-2920 ot./min
Emisní hodnota akustického tlaku: 68-76 dB (s protihlukovým krytem)
Hmotnost (vč. el. motoru a protihluk. krytu): 144 kg
Rozsah dodávky pro 1 kpl: dmychadlo, tlumič hluku na sání se vzduchovým filtrem, tlumič hluku na výtlaku, sdružený rozběhový a pojistný ventil, zpětná klapka, pružné připojení výtlaku, el. motor s úpravou, pro řízení frekvenčním měničem a řemenový převod, uložení elektromotoru, kryt řemenového převodu, rám soustrojí, pružné uložení, kotvící materiál, olejová náplň, manometr na výtlaku, protihlukový kryt, technická dokumentace
Materiálové provedení: ocel/litina/plasty s povrchovou úpravou od výrobce
Účel: zdroj tlakového vzduchu pro aerační systém aktivační nádrže, pro pohon mamutího čerpadla odtahu plovoucích nečistot v dosazovací nádrži, pro pohon mamutího čerpadla vratného kalu v dosazovací nádrži, pro ofuk (čeření) dosazovací nádrže
Včetně instalace, uvedení do provozu, kotvení do podlahy, zaškolení obsluhy
Poznámka: frekvenční měnič je součástí dodávky elektro</t>
    </r>
  </si>
  <si>
    <t>03.2</t>
  </si>
  <si>
    <r>
      <t>Aerační systém aktivační nádrže
Kompletní dodávka aeračního systému EPDM v naváděné verzi pro aktivační nádrž (pro 350 EO), včetně montážních a instalačních prvků, vyrovnávacích podpěr a odvodnění systému
Rozměry aktivační nádrže: DxŠxH - 5,75x3,0x4,45 m
Aktivační nádrže - jemnobublinový aerační systém - naváděná verze
Hloubky vody v nádrži - 3,95 m
Ponor provzdušňovačů - 3,75 m 
Provzdušňovaná plocha dna nádrže - 17,25 m</t>
    </r>
    <r>
      <rPr>
        <vertAlign val="superscript"/>
        <sz val="9"/>
        <rFont val="Arial"/>
        <family val="2"/>
        <charset val="238"/>
      </rPr>
      <t>2</t>
    </r>
    <r>
      <rPr>
        <sz val="9"/>
        <rFont val="Arial"/>
        <family val="2"/>
      </rPr>
      <t xml:space="preserve">
Standardní oxigenační kapacita Ocst - 78 kgO</t>
    </r>
    <r>
      <rPr>
        <vertAlign val="subscript"/>
        <sz val="9"/>
        <rFont val="Arial"/>
        <family val="2"/>
        <charset val="238"/>
      </rPr>
      <t>2</t>
    </r>
    <r>
      <rPr>
        <sz val="9"/>
        <rFont val="Arial"/>
        <family val="2"/>
      </rPr>
      <t>/d
Zatížení provzdušňovače Qvz,e - 2,8 m</t>
    </r>
    <r>
      <rPr>
        <vertAlign val="superscript"/>
        <sz val="9"/>
        <rFont val="Arial"/>
        <family val="2"/>
        <charset val="238"/>
      </rPr>
      <t>3</t>
    </r>
    <r>
      <rPr>
        <sz val="9"/>
        <rFont val="Arial"/>
        <family val="2"/>
      </rPr>
      <t>/h.ks
Plošná hustota provzdušňovačů - 1,16 ks/m</t>
    </r>
    <r>
      <rPr>
        <vertAlign val="superscript"/>
        <sz val="9"/>
        <rFont val="Arial"/>
        <family val="2"/>
        <charset val="238"/>
      </rPr>
      <t>2</t>
    </r>
    <r>
      <rPr>
        <sz val="9"/>
        <rFont val="Arial"/>
        <family val="2"/>
      </rPr>
      <t xml:space="preserve">
Procento využití kyslíku Ea - 21,05%
Ea specifické - 5,54 %/1m ponoru
Potřebné vypočtené množství vzduchu nitrifikace  - 56 m</t>
    </r>
    <r>
      <rPr>
        <vertAlign val="superscript"/>
        <sz val="9"/>
        <rFont val="Arial"/>
        <family val="2"/>
        <charset val="238"/>
      </rPr>
      <t>3</t>
    </r>
    <r>
      <rPr>
        <sz val="9"/>
        <rFont val="Arial"/>
        <family val="2"/>
      </rPr>
      <t>/h
Počet provzdušňovačů v nádržích - 20 ks
Objemová intenzita aerace lvx - 0,81 m</t>
    </r>
    <r>
      <rPr>
        <vertAlign val="superscript"/>
        <sz val="9"/>
        <rFont val="Arial"/>
        <family val="2"/>
        <charset val="238"/>
      </rPr>
      <t>3</t>
    </r>
    <r>
      <rPr>
        <sz val="9"/>
        <rFont val="Arial"/>
        <family val="2"/>
      </rPr>
      <t>/m</t>
    </r>
    <r>
      <rPr>
        <vertAlign val="superscript"/>
        <sz val="9"/>
        <rFont val="Arial"/>
        <family val="2"/>
        <charset val="238"/>
      </rPr>
      <t>3</t>
    </r>
    <r>
      <rPr>
        <sz val="9"/>
        <rFont val="Arial"/>
        <family val="2"/>
      </rPr>
      <t>.h
Rozmístění aeračních elemetů v nádržích - viz výkres
Včetně 1" uzávěrů k jednotlivým aeračním nosným trubkám, 5 ks</t>
    </r>
  </si>
  <si>
    <t>03.1</t>
  </si>
  <si>
    <t>03. Biologické čištění</t>
  </si>
  <si>
    <t xml:space="preserve">Plastový kontejner (popelnice) na shrabky 120 l, černá
Včetně víka, koleček a kovového rámečku pro uchycení plastového pytle
Včetně 20 ks pytlů (120 l)
</t>
  </si>
  <si>
    <t>02.4</t>
  </si>
  <si>
    <r>
      <t>Kompletní typové strojní česle (pro malé aplikace) - šnekové (5 ot./min.)
Šířka průliny 5 mm (Qmax = 5,5 l/s)
Vtoková příruba DN 100 PN 10
Průměr koše 150 mm
Sklon od svislé osy 20</t>
    </r>
    <r>
      <rPr>
        <sz val="9"/>
        <rFont val="Arial"/>
        <family val="2"/>
        <charset val="238"/>
      </rPr>
      <t>°</t>
    </r>
    <r>
      <rPr>
        <sz val="9"/>
        <rFont val="Arial"/>
        <family val="2"/>
      </rPr>
      <t xml:space="preserve">
Instalovaný výkon 0,25 kW, 400 V, IP 55, 50 Hz
Celková délka cca 1620 mm
Materiál: nerezová ocel
Hmotnost cca 35 kg
Separace, doprava a výstup materiálu v jednom zařízení
Samočistící systém koše s kartáči
Včetně plastové nádoby na shrabky - orientační rozměry: 400x400 mm a výšky max. 500 mm
</t>
    </r>
    <r>
      <rPr>
        <sz val="9"/>
        <rFont val="Arial"/>
        <family val="2"/>
        <charset val="238"/>
      </rPr>
      <t>Včetně kotevního materiálu a ukotvení strojních česlí, montáž zařízení a elektroinstalace (usazení, nastavení, seřízení, revize a uvedení do provozu...)
Včetně elektrického rozvaděče pro ovládání automatického chodu česlí v závislosti na čerpání (chod čerpadel)</t>
    </r>
    <r>
      <rPr>
        <sz val="9"/>
        <rFont val="Arial"/>
        <family val="2"/>
      </rPr>
      <t xml:space="preserve">
</t>
    </r>
  </si>
  <si>
    <t>02.3</t>
  </si>
  <si>
    <r>
      <t>Výtlačné potrubí z čerpací stanice do strojních česlí
Příruba plochá přivařovací DN 80 PN 10 (Ø trubky 84mm) , mat.: 1.4301, 1 ks
Trubka Ø 84x2mm, materiál: 1.4301, délka 3 m
Koleno 90° podélně svařované mořené, 1.4301, Ø 84x2 mm, R=1,5 D, 1 ks
Redukce nerezová svařovaná, mořená Ø 104/84x2 mm, materiál 1.4301, 1 ks
Koleno 90° podélně svařované mořené, 1.4301, Ø 104x2 mm, R=1,5 D, 1 ks
Příruba plochá přivařovací DN 100 PN 10 (Ø trubky 104mm) , mat.: 1.4301, 1 ks
Trubka Ø 54x2mm, materiál: 1.4301, délka 2 m
Koleno 90° podélně svařované mořené, 1.4301, Ø 54x2 mm, R=1,5 D, 2 ks</t>
    </r>
    <r>
      <rPr>
        <sz val="9"/>
        <rFont val="Arial"/>
        <family val="2"/>
        <charset val="238"/>
      </rPr>
      <t xml:space="preserve">
Kotevní, spojovací a těsnící materiál, včetně podpěr a ukotvení potrubí</t>
    </r>
  </si>
  <si>
    <t>02.2</t>
  </si>
  <si>
    <t>Speciální příruba jištěná proti posunu DN 80 PN 10 pro napojení potrubí PE Ø90 mm, pro odpadní vodu 
Materiál: příruba a upínací kroužek - tvárná litina s epoxidovou ochrannou vrstvou, těsnící kroužek s chlopněmi - EPDM nastálo mazané, ploché těsnění - EPDM, šrouby - A2</t>
  </si>
  <si>
    <t>02.1</t>
  </si>
  <si>
    <t>02. Mechanické předčištění</t>
  </si>
  <si>
    <t>Otočné zvedací zařízení o nosnosti 150 kg s nerezovým lankem (Ø 4 mm), pro manipulaci s čerpadlem v čerpací stanici, včetně kotevní patky a ukotvení
Výška zdvihu: 6,0 m
Vyložení ramene: 0,7 m
Nerezové lanko: délka min. 10 m
Ovládání: ruční naviják
Zajištění proti odcizení vrátku z patky - zámek
Materiál: ocel tř. 11 žárově zinkovaná
Včetně předepsané dokumentace, výchozí revize, zkoušky, pasportu, návodu</t>
  </si>
  <si>
    <t>01.13</t>
  </si>
  <si>
    <t>Nerezová svařovaná podpěra pro kotvení potrubí DN 80, včetně objímky s pryžovou vložkou
Příslušenství: kotevní a spojovací materiál
Materiál: DIN 1.4301</t>
  </si>
  <si>
    <t>01.12</t>
  </si>
  <si>
    <t>Speciální příruba jištěná proti posunu DN 80 PN 10 pro potrubí PE Ø110, pro odpadní vodu 
Materiál: příruba a upínací kroužek - tvárná litina s epoxidovou ochrannou vrstvou, těsnící kroužek s chlopněmi - EPDM nastálo mazané, ploché těsnění - EPDM, šrouby - A2</t>
  </si>
  <si>
    <t>01.11</t>
  </si>
  <si>
    <t>Nožové uzavírací šoupátko pro odpadní vodu DN 80 PN 10 bezpřírubové
Materiál: těleso ze šedé litiny, uzavírací deska z nerez oceli min. 17% Cr, vřeteno z nerez oceli min. 13% Cr, těsnění z NBR, tažná matice z mosazi
Povrchová ochrana: povrstvení vně i uvnitř epoxidovým práškem
Včetně ručního kola</t>
  </si>
  <si>
    <t>01.10</t>
  </si>
  <si>
    <t>Koleno 90° nerezové podélně svařované, mořené Ø84x2 mm, R=1,5 D
Materiál: DIN 1.4301</t>
  </si>
  <si>
    <t>01.9</t>
  </si>
  <si>
    <t>Koleno 45° nerezové podélně svařované, mořené Ø84x2 mm, R=1,5 D
Materiál: DIN 1.4301</t>
  </si>
  <si>
    <t>01.8</t>
  </si>
  <si>
    <t>Montážní vložka přírubová DN 80 PN 10 pro odpadní vodu
Délka 180 mm, +/- 10 mm
Materiál přírub: ocel tř.11, těsnící pryžový klín - EPDM, rozpěrné šrouby - ocel tř.11 galvanicky pozinkovány, ocel tř. 17
Povrchové úpravy přírub: základní, galvanické zinkování, žárové zinkování, PUR nástřik, epoxidový nástřik, práškové lakování, speciální nátěry</t>
  </si>
  <si>
    <t>01.7</t>
  </si>
  <si>
    <t>Zpětná klapka s koulí pro odpadní vodu DN 80 PN 10
Materiál: těleso a víko z tvárné litiny, koule z hliníku povrstvená pryží z NBR, spojovací šrouby nerez, těsnění NBR
Povrchová ochrana: těžká protikorozní ochrana vně i uvnitř epoxidový prášek</t>
  </si>
  <si>
    <t>01.6</t>
  </si>
  <si>
    <r>
      <t xml:space="preserve">Příruba plochá přivařovací DN 80 PN 10
Napojované potrubí:  </t>
    </r>
    <r>
      <rPr>
        <sz val="9"/>
        <rFont val="Arial"/>
        <family val="2"/>
        <charset val="238"/>
      </rPr>
      <t>Ø84</t>
    </r>
    <r>
      <rPr>
        <sz val="9"/>
        <rFont val="Arial"/>
        <family val="2"/>
      </rPr>
      <t xml:space="preserve"> mm
Materiál: DIN 1.4301</t>
    </r>
  </si>
  <si>
    <t>01.5</t>
  </si>
  <si>
    <t>Trubka nerezová podélně svařovaná, mořená Ø84x2 mm
Materiál: DIN 1.4301</t>
  </si>
  <si>
    <t>01.4</t>
  </si>
  <si>
    <t>Redukce centrická Ø84/70x2 mm, nerezová podélně svařovaná, mořená
Materiál: DIN 1.4301</t>
  </si>
  <si>
    <t>01.3</t>
  </si>
  <si>
    <r>
      <t xml:space="preserve">Příruba plochá přivařovací DN 65 PN 10
Napojované potrubí:  </t>
    </r>
    <r>
      <rPr>
        <sz val="9"/>
        <rFont val="Arial"/>
        <family val="2"/>
        <charset val="238"/>
      </rPr>
      <t>Ø70</t>
    </r>
    <r>
      <rPr>
        <sz val="9"/>
        <rFont val="Arial"/>
        <family val="2"/>
      </rPr>
      <t xml:space="preserve"> mm
Materiál: DIN 1.4301</t>
    </r>
  </si>
  <si>
    <t>01.2</t>
  </si>
  <si>
    <t>Ponorné kalové čerpadlo v provedení s s dvoutyčovým vodícím zařízením s průchodností 65 mm, orientační hmotnost 83 kg
Výkon čerpadla: Q = 2,14 l/s; H = 3,3 m
Motor: P = 1,3 kW; In = 2,8 A; U = 3x400V; pro připojení k frekvenčnímu měniči
Medium: splaškové odpadní vody s příměsí písku
Příslušenství: dvě vodící tyče 1.4301, stacionární instalační sada s patním kolenem DN 65/65, spouštěcí řetěz 1.4301 převěšovací, kotevní a spojovací materiál 1.4301, vyhodnocovací relé vlhkosti ucpávky, ochrana proti chodu na sucho
Připojovací rozměry: příruba DN 65 PN 10
Materiálové provedení: těleso, mezitěleso, oběžné kolo a patní koleno - šedá litina, hřídel - chromová ocel, těsnění - NBR, dvojitá mechanická ucpávka SiC/SiC s olejovou komorou                                                                                                    Poznámka: frekvenční měnič je součástí dodávky elektro</t>
  </si>
  <si>
    <t>01.1</t>
  </si>
  <si>
    <t>01. Čerpací stanice</t>
  </si>
  <si>
    <t>Šedě podbarvená pole vyplnit !</t>
  </si>
  <si>
    <t>PS-01 ČOV - strojní část</t>
  </si>
  <si>
    <t>Kč (bez DPH)</t>
  </si>
  <si>
    <t>Kč</t>
  </si>
  <si>
    <t>Celková cena</t>
  </si>
  <si>
    <t xml:space="preserve">Cena / MJ </t>
  </si>
  <si>
    <t>Popis položky</t>
  </si>
  <si>
    <t>Poz.</t>
  </si>
  <si>
    <t>Celkem bez DPH:</t>
  </si>
  <si>
    <t>6.</t>
  </si>
  <si>
    <t>Instalační materiál</t>
  </si>
  <si>
    <t>5.</t>
  </si>
  <si>
    <t>Kalové hospodářství</t>
  </si>
  <si>
    <t>4.</t>
  </si>
  <si>
    <t>Biologické čištění</t>
  </si>
  <si>
    <t>3.</t>
  </si>
  <si>
    <t>Mechanické předčištění</t>
  </si>
  <si>
    <t>2.</t>
  </si>
  <si>
    <t>Čerpací stanice</t>
  </si>
  <si>
    <t>1.</t>
  </si>
  <si>
    <t>P.Č.</t>
  </si>
  <si>
    <t xml:space="preserve">Zhotovitel: </t>
  </si>
  <si>
    <t>Obec Jankov, Jankov 46, 373 84 Dubné</t>
  </si>
  <si>
    <t>Jindra Jan</t>
  </si>
  <si>
    <t>Strojní část</t>
  </si>
  <si>
    <t xml:space="preserve">Část: </t>
  </si>
  <si>
    <t>Zpracoval:</t>
  </si>
  <si>
    <t>PS-01 Technologie čistírny odpadních vod</t>
  </si>
  <si>
    <t xml:space="preserve">Objekt: </t>
  </si>
  <si>
    <t xml:space="preserve">Stavba: </t>
  </si>
  <si>
    <t>Seznam strojů a zařízení - rekapitulace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</si>
</sst>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Kč&quot;_-;\-* #,##0.00\ &quot;Kč&quot;_-;_-* &quot;-&quot;??\ &quot;Kč&quot;_-;_-@_-"/>
    <numFmt numFmtId="164" formatCode="#,##0.00%"/>
    <numFmt numFmtId="165" formatCode="dd\.mm\.yyyy"/>
    <numFmt numFmtId="166" formatCode="#,##0.00000"/>
    <numFmt numFmtId="167" formatCode="#,##0.000"/>
    <numFmt numFmtId="168" formatCode="#,##0\ &quot;Kč&quot;"/>
    <numFmt numFmtId="169" formatCode="#,##0\ _K_č"/>
    <numFmt numFmtId="170" formatCode="#"/>
  </numFmts>
  <fonts count="100">
    <font>
      <sz val="8"/>
      <name val="Trebuchet MS"/>
      <family val="2"/>
    </font>
    <font>
      <sz val="11"/>
      <color theme="1"/>
      <name val="Calibri"/>
      <family val="2"/>
      <charset val="238"/>
      <scheme val="minor"/>
    </font>
    <font>
      <sz val="8"/>
      <color rgb="FF969696"/>
      <name val="Trebuchet MS"/>
    </font>
    <font>
      <sz val="9"/>
      <name val="Trebuchet MS"/>
    </font>
    <font>
      <b/>
      <sz val="12"/>
      <name val="Trebuchet MS"/>
    </font>
    <font>
      <sz val="11"/>
      <name val="Trebuchet MS"/>
    </font>
    <font>
      <sz val="10"/>
      <name val="Trebuchet MS"/>
    </font>
    <font>
      <sz val="12"/>
      <color rgb="FF003366"/>
      <name val="Trebuchet MS"/>
    </font>
    <font>
      <sz val="10"/>
      <color rgb="FF003366"/>
      <name val="Trebuchet MS"/>
    </font>
    <font>
      <sz val="8"/>
      <color rgb="FF003366"/>
      <name val="Trebuchet MS"/>
    </font>
    <font>
      <sz val="8"/>
      <color rgb="FF505050"/>
      <name val="Trebuchet MS"/>
    </font>
    <font>
      <sz val="8"/>
      <color rgb="FFFF0000"/>
      <name val="Trebuchet MS"/>
    </font>
    <font>
      <sz val="8"/>
      <color rgb="FF0000A8"/>
      <name val="Trebuchet MS"/>
    </font>
    <font>
      <sz val="8"/>
      <color rgb="FFFAE682"/>
      <name val="Trebuchet MS"/>
    </font>
    <font>
      <sz val="10"/>
      <color rgb="FF960000"/>
      <name val="Trebuchet MS"/>
    </font>
    <font>
      <u/>
      <sz val="10"/>
      <color theme="10"/>
      <name val="Trebuchet MS"/>
    </font>
    <font>
      <sz val="8"/>
      <color rgb="FF3366FF"/>
      <name val="Trebuchet MS"/>
    </font>
    <font>
      <b/>
      <sz val="16"/>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b/>
      <sz val="10"/>
      <color rgb="FF003366"/>
      <name val="Trebuchet MS"/>
    </font>
    <font>
      <sz val="10"/>
      <color rgb="FF969696"/>
      <name val="Trebuchet MS"/>
    </font>
    <font>
      <sz val="10"/>
      <color theme="10"/>
      <name val="Trebuchet MS"/>
    </font>
    <font>
      <b/>
      <sz val="12"/>
      <color rgb="FF800000"/>
      <name val="Trebuchet MS"/>
    </font>
    <font>
      <sz val="8"/>
      <color rgb="FF960000"/>
      <name val="Trebuchet MS"/>
    </font>
    <font>
      <b/>
      <sz val="8"/>
      <name val="Trebuchet MS"/>
    </font>
    <font>
      <sz val="7"/>
      <color rgb="FF969696"/>
      <name val="Trebuchet MS"/>
    </font>
    <font>
      <i/>
      <sz val="7"/>
      <color rgb="FF969696"/>
      <name val="Trebuchet MS"/>
    </font>
    <font>
      <sz val="8"/>
      <color rgb="FF000000"/>
      <name val="Trebuchet MS"/>
    </font>
    <font>
      <i/>
      <sz val="8"/>
      <color rgb="FF0000FF"/>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
      <sz val="8"/>
      <color indexed="8"/>
      <name val="Arial"/>
      <family val="2"/>
      <charset val="238"/>
    </font>
    <font>
      <sz val="8"/>
      <color rgb="FFFF0000"/>
      <name val="Arial"/>
      <family val="2"/>
      <charset val="238"/>
    </font>
    <font>
      <sz val="8"/>
      <name val="Arial"/>
      <family val="2"/>
      <charset val="238"/>
    </font>
    <font>
      <sz val="8"/>
      <name val="Arial CE"/>
      <family val="2"/>
      <charset val="238"/>
    </font>
    <font>
      <b/>
      <sz val="8"/>
      <name val="Arial"/>
      <family val="2"/>
      <charset val="238"/>
    </font>
    <font>
      <sz val="8"/>
      <name val="Arial"/>
      <family val="2"/>
    </font>
    <font>
      <b/>
      <sz val="9"/>
      <color indexed="8"/>
      <name val="Arial"/>
      <family val="2"/>
      <charset val="238"/>
    </font>
    <font>
      <b/>
      <sz val="11"/>
      <name val="Arial"/>
      <family val="2"/>
      <charset val="238"/>
    </font>
    <font>
      <b/>
      <sz val="12"/>
      <name val="Arial"/>
      <family val="2"/>
      <charset val="238"/>
    </font>
    <font>
      <sz val="8"/>
      <color rgb="FFFF0000"/>
      <name val="Arial"/>
      <family val="2"/>
    </font>
    <font>
      <sz val="8"/>
      <name val="Tahoma"/>
      <family val="2"/>
      <charset val="238"/>
    </font>
    <font>
      <sz val="10"/>
      <name val="Arial"/>
      <family val="2"/>
      <charset val="238"/>
    </font>
    <font>
      <sz val="8"/>
      <color rgb="FF222222"/>
      <name val="Arial"/>
      <family val="2"/>
      <charset val="238"/>
    </font>
    <font>
      <b/>
      <sz val="9"/>
      <name val="Arial"/>
      <family val="2"/>
      <charset val="238"/>
    </font>
    <font>
      <sz val="9"/>
      <color indexed="8"/>
      <name val="Arial"/>
      <family val="2"/>
      <charset val="238"/>
    </font>
    <font>
      <b/>
      <sz val="8"/>
      <color indexed="8"/>
      <name val="Arial"/>
      <family val="2"/>
      <charset val="238"/>
    </font>
    <font>
      <sz val="11"/>
      <color indexed="8"/>
      <name val="Calibri"/>
      <family val="2"/>
      <charset val="238"/>
    </font>
    <font>
      <sz val="10"/>
      <color indexed="8"/>
      <name val="Arial"/>
      <family val="2"/>
      <charset val="238"/>
    </font>
    <font>
      <b/>
      <sz val="12"/>
      <color indexed="8"/>
      <name val="Arial"/>
      <family val="2"/>
      <charset val="238"/>
    </font>
    <font>
      <sz val="12"/>
      <color indexed="8"/>
      <name val="Arial"/>
      <family val="2"/>
      <charset val="238"/>
    </font>
    <font>
      <sz val="10"/>
      <name val="Arial CE"/>
      <family val="2"/>
      <charset val="238"/>
    </font>
    <font>
      <sz val="10"/>
      <name val="Arial"/>
      <family val="2"/>
    </font>
    <font>
      <sz val="10"/>
      <name val="Arial"/>
      <family val="3"/>
      <charset val="238"/>
    </font>
    <font>
      <sz val="11"/>
      <name val="Times New Roman"/>
      <family val="1"/>
      <charset val="238"/>
    </font>
    <font>
      <b/>
      <sz val="10"/>
      <name val="Arial"/>
      <family val="2"/>
    </font>
    <font>
      <u/>
      <sz val="10"/>
      <name val="Arial"/>
      <family val="2"/>
      <charset val="238"/>
    </font>
    <font>
      <sz val="10"/>
      <color rgb="FFFF0000"/>
      <name val="Arial"/>
      <family val="2"/>
      <charset val="238"/>
    </font>
    <font>
      <u/>
      <sz val="10"/>
      <name val="Arial"/>
      <family val="2"/>
    </font>
    <font>
      <sz val="9"/>
      <name val="Arial"/>
      <family val="2"/>
    </font>
    <font>
      <sz val="9"/>
      <name val="Arial"/>
      <family val="2"/>
      <charset val="238"/>
    </font>
    <font>
      <sz val="9"/>
      <color rgb="FFFF0000"/>
      <name val="Arial"/>
      <family val="2"/>
      <charset val="238"/>
    </font>
    <font>
      <sz val="9"/>
      <color rgb="FFFF0000"/>
      <name val="Arial"/>
      <family val="2"/>
    </font>
    <font>
      <sz val="9"/>
      <name val="Arial CE"/>
      <family val="2"/>
      <charset val="238"/>
    </font>
    <font>
      <u/>
      <sz val="9"/>
      <name val="Arial"/>
      <family val="2"/>
    </font>
    <font>
      <vertAlign val="superscript"/>
      <sz val="9"/>
      <name val="Arial CE"/>
      <family val="2"/>
      <charset val="238"/>
    </font>
    <font>
      <vertAlign val="subscript"/>
      <sz val="9"/>
      <name val="Arial"/>
      <family val="2"/>
    </font>
    <font>
      <i/>
      <u/>
      <sz val="9"/>
      <color indexed="10"/>
      <name val="Arial"/>
      <family val="2"/>
      <charset val="238"/>
    </font>
    <font>
      <vertAlign val="superscript"/>
      <sz val="9"/>
      <name val="Arial"/>
      <family val="2"/>
      <charset val="238"/>
    </font>
    <font>
      <sz val="9"/>
      <color indexed="10"/>
      <name val="Arial"/>
      <family val="2"/>
    </font>
    <font>
      <sz val="9"/>
      <color indexed="10"/>
      <name val="Arial"/>
      <family val="2"/>
      <charset val="238"/>
    </font>
    <font>
      <u/>
      <sz val="9"/>
      <name val="Arial CE"/>
      <family val="2"/>
      <charset val="238"/>
    </font>
    <font>
      <b/>
      <sz val="9"/>
      <name val="Arial"/>
      <family val="2"/>
    </font>
    <font>
      <vertAlign val="superscript"/>
      <sz val="9"/>
      <name val="Arial"/>
      <family val="2"/>
    </font>
    <font>
      <vertAlign val="subscript"/>
      <sz val="9"/>
      <name val="Arial"/>
      <family val="2"/>
      <charset val="238"/>
    </font>
    <font>
      <b/>
      <sz val="12"/>
      <name val="Arial CE"/>
      <family val="2"/>
      <charset val="238"/>
    </font>
    <font>
      <sz val="12"/>
      <name val="Arial CE"/>
      <family val="2"/>
      <charset val="238"/>
    </font>
    <font>
      <sz val="10"/>
      <color rgb="FFFF0000"/>
      <name val="Arial CE"/>
      <family val="2"/>
      <charset val="238"/>
    </font>
    <font>
      <b/>
      <sz val="8"/>
      <name val="Arial CE"/>
      <family val="2"/>
      <charset val="238"/>
    </font>
    <font>
      <sz val="14"/>
      <name val="Arial CE"/>
      <family val="2"/>
      <charset val="238"/>
    </font>
    <font>
      <b/>
      <sz val="14"/>
      <name val="Arial CE"/>
      <family val="2"/>
      <charset val="238"/>
    </font>
  </fonts>
  <fills count="11">
    <fill>
      <patternFill patternType="none"/>
    </fill>
    <fill>
      <patternFill patternType="gray125"/>
    </fill>
    <fill>
      <patternFill patternType="solid">
        <fgColor rgb="FFFAE682"/>
      </patternFill>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69">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bottom/>
      <diagonal/>
    </border>
    <border>
      <left/>
      <right style="hair">
        <color indexed="64"/>
      </right>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0">
    <xf numFmtId="0" fontId="0" fillId="0" borderId="0"/>
    <xf numFmtId="0" fontId="48" fillId="0" borderId="0" applyNumberFormat="0" applyFill="0" applyBorder="0" applyAlignment="0" applyProtection="0"/>
    <xf numFmtId="0" fontId="1" fillId="0" borderId="1"/>
    <xf numFmtId="0" fontId="61" fillId="0" borderId="1"/>
    <xf numFmtId="44" fontId="66" fillId="0" borderId="1" applyFont="0" applyFill="0" applyBorder="0" applyAlignment="0" applyProtection="0"/>
    <xf numFmtId="0" fontId="70" fillId="0" borderId="1"/>
    <xf numFmtId="0" fontId="70" fillId="0" borderId="1"/>
    <xf numFmtId="0" fontId="70" fillId="0" borderId="1"/>
    <xf numFmtId="0" fontId="61" fillId="0" borderId="1"/>
    <xf numFmtId="0" fontId="61" fillId="0" borderId="1"/>
  </cellStyleXfs>
  <cellXfs count="743">
    <xf numFmtId="0" fontId="0" fillId="0" borderId="0" xfId="0"/>
    <xf numFmtId="0" fontId="0"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vertical="center" wrapText="1"/>
    </xf>
    <xf numFmtId="0" fontId="7" fillId="0" borderId="0" xfId="0" applyFont="1" applyAlignment="1">
      <alignment vertical="center"/>
    </xf>
    <xf numFmtId="0" fontId="8" fillId="0" borderId="0" xfId="0" applyFont="1" applyAlignment="1">
      <alignment vertical="center"/>
    </xf>
    <xf numFmtId="0" fontId="0" fillId="0" borderId="0" xfId="0" applyFont="1" applyAlignment="1">
      <alignment horizontal="center" vertical="center" wrapText="1"/>
    </xf>
    <xf numFmtId="0" fontId="9" fillId="0" borderId="0" xfId="0" applyFont="1" applyAlignment="1"/>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pplyProtection="1">
      <alignment horizontal="center" vertical="center"/>
      <protection locked="0"/>
    </xf>
    <xf numFmtId="0" fontId="13" fillId="2" borderId="0" xfId="0" applyFont="1" applyFill="1" applyAlignment="1" applyProtection="1">
      <alignment horizontal="left" vertical="center"/>
    </xf>
    <xf numFmtId="0" fontId="6" fillId="2" borderId="0" xfId="0" applyFont="1" applyFill="1" applyAlignment="1" applyProtection="1">
      <alignment vertical="center"/>
    </xf>
    <xf numFmtId="0" fontId="14" fillId="2" borderId="0" xfId="0" applyFont="1" applyFill="1" applyAlignment="1" applyProtection="1">
      <alignment horizontal="left" vertical="center"/>
    </xf>
    <xf numFmtId="0" fontId="15" fillId="2" borderId="0" xfId="1" applyFont="1" applyFill="1" applyAlignment="1" applyProtection="1">
      <alignment vertical="center"/>
    </xf>
    <xf numFmtId="0" fontId="48" fillId="2" borderId="0" xfId="1" applyFill="1"/>
    <xf numFmtId="0" fontId="0" fillId="2" borderId="0" xfId="0" applyFill="1"/>
    <xf numFmtId="0" fontId="13" fillId="2" borderId="0" xfId="0" applyFont="1" applyFill="1" applyAlignment="1">
      <alignment horizontal="lef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17" fillId="0" borderId="0" xfId="0" applyFont="1" applyBorder="1" applyAlignment="1">
      <alignment horizontal="left" vertical="center"/>
    </xf>
    <xf numFmtId="0" fontId="0" fillId="0" borderId="6" xfId="0" applyBorder="1"/>
    <xf numFmtId="0" fontId="16" fillId="0" borderId="0" xfId="0" applyFont="1" applyAlignment="1">
      <alignment horizontal="left" vertical="center"/>
    </xf>
    <xf numFmtId="0" fontId="18" fillId="0" borderId="0" xfId="0" applyFont="1" applyAlignment="1">
      <alignment horizontal="left" vertical="center"/>
    </xf>
    <xf numFmtId="0" fontId="19" fillId="0" borderId="0" xfId="0" applyFont="1" applyBorder="1" applyAlignment="1">
      <alignment horizontal="left" vertical="top"/>
    </xf>
    <xf numFmtId="0" fontId="3" fillId="0" borderId="0" xfId="0" applyFont="1" applyBorder="1" applyAlignment="1">
      <alignment horizontal="left" vertical="center"/>
    </xf>
    <xf numFmtId="0" fontId="4" fillId="0" borderId="0" xfId="0" applyFont="1" applyBorder="1" applyAlignment="1">
      <alignment horizontal="left" vertical="top"/>
    </xf>
    <xf numFmtId="0" fontId="19" fillId="0" borderId="0" xfId="0" applyFont="1" applyBorder="1" applyAlignment="1">
      <alignment horizontal="left" vertical="center"/>
    </xf>
    <xf numFmtId="0" fontId="3" fillId="4" borderId="0" xfId="0" applyFont="1" applyFill="1" applyBorder="1" applyAlignment="1" applyProtection="1">
      <alignment horizontal="left" vertical="center"/>
      <protection locked="0"/>
    </xf>
    <xf numFmtId="0" fontId="3" fillId="0" borderId="0" xfId="0" applyFont="1" applyBorder="1" applyAlignment="1">
      <alignment horizontal="left" vertical="top"/>
    </xf>
    <xf numFmtId="49" fontId="3" fillId="4" borderId="0" xfId="0" applyNumberFormat="1" applyFont="1" applyFill="1" applyBorder="1" applyAlignment="1" applyProtection="1">
      <alignment horizontal="left" vertical="center"/>
      <protection locked="0"/>
    </xf>
    <xf numFmtId="0" fontId="0" fillId="0" borderId="7" xfId="0" applyBorder="1"/>
    <xf numFmtId="0" fontId="0" fillId="0" borderId="5" xfId="0" applyFont="1" applyBorder="1" applyAlignment="1">
      <alignment vertical="center"/>
    </xf>
    <xf numFmtId="0" fontId="0" fillId="0" borderId="0" xfId="0" applyFont="1" applyBorder="1" applyAlignment="1">
      <alignment vertical="center"/>
    </xf>
    <xf numFmtId="0" fontId="21" fillId="0" borderId="8" xfId="0" applyFont="1" applyBorder="1" applyAlignment="1">
      <alignment horizontal="left" vertical="center"/>
    </xf>
    <xf numFmtId="0" fontId="0" fillId="0" borderId="8" xfId="0" applyFont="1" applyBorder="1" applyAlignment="1">
      <alignment vertical="center"/>
    </xf>
    <xf numFmtId="0" fontId="0" fillId="0" borderId="6" xfId="0" applyFont="1" applyBorder="1" applyAlignment="1">
      <alignment vertical="center"/>
    </xf>
    <xf numFmtId="0" fontId="2" fillId="0" borderId="0" xfId="0" applyFont="1" applyBorder="1" applyAlignment="1">
      <alignment horizontal="righ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6" xfId="0" applyFont="1" applyBorder="1" applyAlignment="1">
      <alignment vertical="center"/>
    </xf>
    <xf numFmtId="0" fontId="0" fillId="5" borderId="0" xfId="0" applyFont="1" applyFill="1" applyBorder="1" applyAlignment="1">
      <alignment vertical="center"/>
    </xf>
    <xf numFmtId="0" fontId="4" fillId="5" borderId="9" xfId="0" applyFont="1" applyFill="1" applyBorder="1" applyAlignment="1">
      <alignment horizontal="left" vertical="center"/>
    </xf>
    <xf numFmtId="0" fontId="0" fillId="5" borderId="10" xfId="0" applyFont="1" applyFill="1" applyBorder="1" applyAlignment="1">
      <alignment vertical="center"/>
    </xf>
    <xf numFmtId="0" fontId="4" fillId="5" borderId="10" xfId="0" applyFont="1" applyFill="1" applyBorder="1" applyAlignment="1">
      <alignment horizontal="center" vertical="center"/>
    </xf>
    <xf numFmtId="0" fontId="0" fillId="5" borderId="6" xfId="0" applyFont="1" applyFill="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7" fillId="0" borderId="0" xfId="0" applyFont="1" applyAlignment="1">
      <alignment horizontal="left" vertical="center"/>
    </xf>
    <xf numFmtId="0" fontId="3" fillId="0" borderId="5" xfId="0" applyFont="1" applyBorder="1" applyAlignment="1">
      <alignment vertical="center"/>
    </xf>
    <xf numFmtId="0" fontId="19" fillId="0" borderId="0" xfId="0" applyFont="1" applyAlignment="1">
      <alignment horizontal="left" vertical="center"/>
    </xf>
    <xf numFmtId="0" fontId="4" fillId="0" borderId="5" xfId="0" applyFont="1" applyBorder="1" applyAlignment="1">
      <alignment vertical="center"/>
    </xf>
    <xf numFmtId="0" fontId="4" fillId="0" borderId="0" xfId="0" applyFont="1" applyAlignment="1">
      <alignment horizontal="left" vertical="center"/>
    </xf>
    <xf numFmtId="0" fontId="22" fillId="0" borderId="0" xfId="0" applyFont="1" applyAlignment="1">
      <alignment vertical="center"/>
    </xf>
    <xf numFmtId="165" fontId="3" fillId="0" borderId="0" xfId="0" applyNumberFormat="1" applyFont="1" applyAlignment="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19" xfId="0" applyFont="1" applyBorder="1" applyAlignment="1">
      <alignment vertical="center"/>
    </xf>
    <xf numFmtId="0" fontId="0" fillId="6" borderId="10" xfId="0" applyFont="1" applyFill="1" applyBorder="1" applyAlignment="1">
      <alignment vertical="center"/>
    </xf>
    <xf numFmtId="0" fontId="3" fillId="6" borderId="11" xfId="0" applyFont="1" applyFill="1" applyBorder="1" applyAlignment="1">
      <alignment horizontal="center" vertical="center"/>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0" fillId="0" borderId="15"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0" fontId="4" fillId="0" borderId="0" xfId="0" applyFont="1" applyAlignment="1">
      <alignment horizontal="center" vertical="center"/>
    </xf>
    <xf numFmtId="4" fontId="23" fillId="0" borderId="18" xfId="0" applyNumberFormat="1" applyFont="1" applyBorder="1" applyAlignment="1">
      <alignment vertical="center"/>
    </xf>
    <xf numFmtId="4" fontId="23" fillId="0" borderId="0" xfId="0" applyNumberFormat="1" applyFont="1" applyBorder="1" applyAlignment="1">
      <alignment vertical="center"/>
    </xf>
    <xf numFmtId="166" fontId="23" fillId="0" borderId="0" xfId="0" applyNumberFormat="1" applyFont="1" applyBorder="1" applyAlignment="1">
      <alignment vertical="center"/>
    </xf>
    <xf numFmtId="4" fontId="23" fillId="0" borderId="19" xfId="0" applyNumberFormat="1" applyFont="1" applyBorder="1" applyAlignment="1">
      <alignmen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5"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horizontal="center" vertical="center"/>
    </xf>
    <xf numFmtId="4" fontId="30" fillId="0" borderId="18" xfId="0" applyNumberFormat="1" applyFont="1" applyBorder="1" applyAlignment="1">
      <alignment vertical="center"/>
    </xf>
    <xf numFmtId="4" fontId="30" fillId="0" borderId="0" xfId="0" applyNumberFormat="1" applyFont="1" applyBorder="1" applyAlignment="1">
      <alignment vertical="center"/>
    </xf>
    <xf numFmtId="166" fontId="30" fillId="0" borderId="0" xfId="0" applyNumberFormat="1" applyFont="1" applyBorder="1" applyAlignment="1">
      <alignment vertical="center"/>
    </xf>
    <xf numFmtId="4" fontId="30" fillId="0" borderId="19" xfId="0" applyNumberFormat="1" applyFont="1" applyBorder="1" applyAlignment="1">
      <alignment vertical="center"/>
    </xf>
    <xf numFmtId="0" fontId="5" fillId="0" borderId="0" xfId="0" applyFont="1" applyAlignment="1">
      <alignment horizontal="left" vertical="center"/>
    </xf>
    <xf numFmtId="0" fontId="6" fillId="0" borderId="5" xfId="0" applyFont="1" applyBorder="1" applyAlignment="1">
      <alignment vertical="center"/>
    </xf>
    <xf numFmtId="0" fontId="6" fillId="0" borderId="0" xfId="0" applyFont="1" applyAlignment="1">
      <alignment horizontal="center" vertical="center"/>
    </xf>
    <xf numFmtId="4" fontId="32" fillId="0" borderId="18" xfId="0" applyNumberFormat="1" applyFont="1" applyBorder="1" applyAlignment="1">
      <alignment vertical="center"/>
    </xf>
    <xf numFmtId="4" fontId="32" fillId="0" borderId="0" xfId="0" applyNumberFormat="1" applyFont="1" applyBorder="1" applyAlignment="1">
      <alignment vertical="center"/>
    </xf>
    <xf numFmtId="166" fontId="32" fillId="0" borderId="0" xfId="0" applyNumberFormat="1" applyFont="1" applyBorder="1" applyAlignment="1">
      <alignment vertical="center"/>
    </xf>
    <xf numFmtId="4" fontId="32" fillId="0" borderId="19" xfId="0" applyNumberFormat="1" applyFont="1" applyBorder="1" applyAlignment="1">
      <alignment vertical="center"/>
    </xf>
    <xf numFmtId="0" fontId="6" fillId="0" borderId="0" xfId="0" applyFont="1" applyAlignment="1">
      <alignment horizontal="left" vertical="center"/>
    </xf>
    <xf numFmtId="4" fontId="30" fillId="0" borderId="23" xfId="0" applyNumberFormat="1" applyFont="1" applyBorder="1" applyAlignment="1">
      <alignment vertical="center"/>
    </xf>
    <xf numFmtId="4" fontId="30" fillId="0" borderId="24" xfId="0" applyNumberFormat="1" applyFont="1" applyBorder="1" applyAlignment="1">
      <alignment vertical="center"/>
    </xf>
    <xf numFmtId="166" fontId="30" fillId="0" borderId="24" xfId="0" applyNumberFormat="1" applyFont="1" applyBorder="1" applyAlignment="1">
      <alignment vertical="center"/>
    </xf>
    <xf numFmtId="4" fontId="30" fillId="0" borderId="25" xfId="0" applyNumberFormat="1" applyFont="1" applyBorder="1" applyAlignment="1">
      <alignment vertical="center"/>
    </xf>
    <xf numFmtId="0" fontId="0" fillId="0" borderId="0" xfId="0" applyProtection="1">
      <protection locked="0"/>
    </xf>
    <xf numFmtId="0" fontId="6" fillId="2" borderId="0" xfId="0" applyFont="1" applyFill="1" applyAlignment="1">
      <alignment vertical="center"/>
    </xf>
    <xf numFmtId="0" fontId="14" fillId="2" borderId="0" xfId="0" applyFont="1" applyFill="1" applyAlignment="1">
      <alignment horizontal="left" vertical="center"/>
    </xf>
    <xf numFmtId="0" fontId="33" fillId="2" borderId="0" xfId="1" applyFont="1" applyFill="1" applyAlignment="1">
      <alignment vertical="center"/>
    </xf>
    <xf numFmtId="0" fontId="6" fillId="2"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19" fillId="0" borderId="0" xfId="0" applyFont="1" applyBorder="1" applyAlignment="1" applyProtection="1">
      <alignment horizontal="left" vertical="center"/>
      <protection locked="0"/>
    </xf>
    <xf numFmtId="165" fontId="3" fillId="0" borderId="0" xfId="0" applyNumberFormat="1" applyFont="1" applyBorder="1" applyAlignment="1">
      <alignment horizontal="left" vertical="center"/>
    </xf>
    <xf numFmtId="0" fontId="19" fillId="0" borderId="0" xfId="0" applyFont="1" applyBorder="1" applyAlignment="1" applyProtection="1">
      <alignment horizontal="left" vertical="top"/>
      <protection locked="0"/>
    </xf>
    <xf numFmtId="0" fontId="0" fillId="0" borderId="5" xfId="0" applyFont="1" applyBorder="1" applyAlignment="1">
      <alignment vertical="center" wrapText="1"/>
    </xf>
    <xf numFmtId="0" fontId="0" fillId="0" borderId="0" xfId="0" applyFont="1" applyBorder="1" applyAlignment="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lignment vertical="center" wrapText="1"/>
    </xf>
    <xf numFmtId="0" fontId="0" fillId="0" borderId="16" xfId="0" applyFont="1" applyBorder="1" applyAlignment="1" applyProtection="1">
      <alignment vertical="center"/>
      <protection locked="0"/>
    </xf>
    <xf numFmtId="0" fontId="0" fillId="0" borderId="26" xfId="0" applyFont="1" applyBorder="1" applyAlignment="1">
      <alignment vertical="center"/>
    </xf>
    <xf numFmtId="0" fontId="21" fillId="0" borderId="0" xfId="0" applyFont="1" applyBorder="1" applyAlignment="1">
      <alignment horizontal="left" vertical="center"/>
    </xf>
    <xf numFmtId="4" fontId="24" fillId="0" borderId="0" xfId="0" applyNumberFormat="1" applyFont="1" applyBorder="1" applyAlignment="1">
      <alignment vertical="center"/>
    </xf>
    <xf numFmtId="0" fontId="2" fillId="0" borderId="0" xfId="0" applyFont="1" applyBorder="1" applyAlignment="1" applyProtection="1">
      <alignment horizontal="right" vertical="center"/>
      <protection locked="0"/>
    </xf>
    <xf numFmtId="4" fontId="2" fillId="0" borderId="0" xfId="0" applyNumberFormat="1" applyFont="1" applyBorder="1" applyAlignment="1">
      <alignment vertical="center"/>
    </xf>
    <xf numFmtId="164" fontId="2" fillId="0" borderId="0" xfId="0" applyNumberFormat="1" applyFont="1" applyBorder="1" applyAlignment="1" applyProtection="1">
      <alignment horizontal="right" vertical="center"/>
      <protection locked="0"/>
    </xf>
    <xf numFmtId="0" fontId="0" fillId="6" borderId="0" xfId="0" applyFont="1" applyFill="1" applyBorder="1" applyAlignment="1">
      <alignment vertical="center"/>
    </xf>
    <xf numFmtId="0" fontId="4" fillId="6" borderId="9" xfId="0" applyFont="1" applyFill="1" applyBorder="1" applyAlignment="1">
      <alignment horizontal="left" vertical="center"/>
    </xf>
    <xf numFmtId="0" fontId="4" fillId="6" borderId="10" xfId="0" applyFont="1" applyFill="1" applyBorder="1" applyAlignment="1">
      <alignment horizontal="right" vertical="center"/>
    </xf>
    <xf numFmtId="0" fontId="4" fillId="6" borderId="10" xfId="0" applyFont="1" applyFill="1" applyBorder="1" applyAlignment="1">
      <alignment horizontal="center" vertical="center"/>
    </xf>
    <xf numFmtId="0" fontId="0" fillId="6" borderId="10" xfId="0" applyFont="1" applyFill="1" applyBorder="1" applyAlignment="1" applyProtection="1">
      <alignment vertical="center"/>
      <protection locked="0"/>
    </xf>
    <xf numFmtId="4" fontId="4" fillId="6" borderId="10" xfId="0" applyNumberFormat="1" applyFont="1" applyFill="1" applyBorder="1" applyAlignment="1">
      <alignment vertical="center"/>
    </xf>
    <xf numFmtId="0" fontId="0" fillId="6" borderId="27" xfId="0" applyFont="1" applyFill="1" applyBorder="1" applyAlignment="1">
      <alignment vertical="center"/>
    </xf>
    <xf numFmtId="0" fontId="0" fillId="0" borderId="13" xfId="0" applyFont="1" applyBorder="1" applyAlignment="1" applyProtection="1">
      <alignment vertical="center"/>
      <protection locked="0"/>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3" fillId="6" borderId="0" xfId="0" applyFont="1" applyFill="1" applyBorder="1" applyAlignment="1">
      <alignment horizontal="left" vertical="center"/>
    </xf>
    <xf numFmtId="0" fontId="0" fillId="6" borderId="0" xfId="0" applyFont="1" applyFill="1" applyBorder="1" applyAlignment="1" applyProtection="1">
      <alignment vertical="center"/>
      <protection locked="0"/>
    </xf>
    <xf numFmtId="0" fontId="3" fillId="6" borderId="0" xfId="0" applyFont="1" applyFill="1" applyBorder="1" applyAlignment="1">
      <alignment horizontal="right" vertical="center"/>
    </xf>
    <xf numFmtId="0" fontId="0" fillId="6" borderId="6" xfId="0" applyFont="1" applyFill="1" applyBorder="1" applyAlignment="1">
      <alignment vertical="center"/>
    </xf>
    <xf numFmtId="0" fontId="34" fillId="0" borderId="0" xfId="0" applyFont="1" applyBorder="1" applyAlignment="1">
      <alignment horizontal="lef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24" xfId="0" applyFont="1" applyBorder="1" applyAlignment="1">
      <alignment horizontal="left" vertical="center"/>
    </xf>
    <xf numFmtId="0" fontId="7" fillId="0" borderId="24" xfId="0" applyFont="1" applyBorder="1" applyAlignment="1">
      <alignment vertical="center"/>
    </xf>
    <xf numFmtId="0" fontId="7" fillId="0" borderId="24" xfId="0" applyFont="1" applyBorder="1" applyAlignment="1" applyProtection="1">
      <alignment vertical="center"/>
      <protection locked="0"/>
    </xf>
    <xf numFmtId="4" fontId="7" fillId="0" borderId="24" xfId="0" applyNumberFormat="1" applyFont="1" applyBorder="1" applyAlignment="1">
      <alignment vertical="center"/>
    </xf>
    <xf numFmtId="0" fontId="7" fillId="0" borderId="6" xfId="0" applyFont="1" applyBorder="1" applyAlignment="1">
      <alignment vertical="center"/>
    </xf>
    <xf numFmtId="0" fontId="8" fillId="0" borderId="5" xfId="0" applyFont="1" applyBorder="1" applyAlignment="1">
      <alignment vertical="center"/>
    </xf>
    <xf numFmtId="0" fontId="8" fillId="0" borderId="0" xfId="0" applyFont="1" applyBorder="1" applyAlignment="1">
      <alignment vertical="center"/>
    </xf>
    <xf numFmtId="0" fontId="8" fillId="0" borderId="24" xfId="0" applyFont="1" applyBorder="1" applyAlignment="1">
      <alignment horizontal="left" vertical="center"/>
    </xf>
    <xf numFmtId="0" fontId="8" fillId="0" borderId="24" xfId="0" applyFont="1" applyBorder="1" applyAlignment="1">
      <alignment vertical="center"/>
    </xf>
    <xf numFmtId="0" fontId="8" fillId="0" borderId="24" xfId="0" applyFont="1" applyBorder="1" applyAlignment="1" applyProtection="1">
      <alignment vertical="center"/>
      <protection locked="0"/>
    </xf>
    <xf numFmtId="4" fontId="8" fillId="0" borderId="24" xfId="0" applyNumberFormat="1" applyFont="1" applyBorder="1" applyAlignment="1">
      <alignment vertical="center"/>
    </xf>
    <xf numFmtId="0" fontId="8" fillId="0" borderId="6" xfId="0" applyFont="1" applyBorder="1" applyAlignment="1">
      <alignment vertical="center"/>
    </xf>
    <xf numFmtId="0" fontId="3" fillId="0" borderId="0" xfId="0" applyFont="1" applyAlignment="1">
      <alignment horizontal="left" vertical="center"/>
    </xf>
    <xf numFmtId="0" fontId="19" fillId="0" borderId="0" xfId="0" applyFont="1" applyAlignment="1" applyProtection="1">
      <alignment horizontal="left" vertical="center"/>
      <protection locked="0"/>
    </xf>
    <xf numFmtId="0" fontId="0" fillId="0" borderId="5" xfId="0" applyFont="1" applyBorder="1" applyAlignment="1">
      <alignment horizontal="center" vertical="center" wrapText="1"/>
    </xf>
    <xf numFmtId="0" fontId="3" fillId="6" borderId="2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21" xfId="0" applyFont="1" applyFill="1" applyBorder="1" applyAlignment="1" applyProtection="1">
      <alignment horizontal="center" vertical="center" wrapText="1"/>
      <protection locked="0"/>
    </xf>
    <xf numFmtId="0" fontId="3" fillId="6" borderId="22" xfId="0" applyFont="1" applyFill="1" applyBorder="1" applyAlignment="1">
      <alignment horizontal="center" vertical="center" wrapText="1"/>
    </xf>
    <xf numFmtId="4" fontId="24" fillId="0" borderId="0" xfId="0" applyNumberFormat="1" applyFont="1" applyAlignment="1"/>
    <xf numFmtId="166" fontId="35" fillId="0" borderId="16" xfId="0" applyNumberFormat="1" applyFont="1" applyBorder="1" applyAlignment="1"/>
    <xf numFmtId="166" fontId="35" fillId="0" borderId="17" xfId="0" applyNumberFormat="1" applyFont="1" applyBorder="1" applyAlignment="1"/>
    <xf numFmtId="4" fontId="36" fillId="0" borderId="0" xfId="0" applyNumberFormat="1" applyFont="1" applyAlignment="1">
      <alignment vertical="center"/>
    </xf>
    <xf numFmtId="0" fontId="9" fillId="0" borderId="5" xfId="0" applyFont="1" applyBorder="1" applyAlignment="1"/>
    <xf numFmtId="0" fontId="9" fillId="0" borderId="0" xfId="0" applyFont="1" applyAlignment="1">
      <alignment horizontal="left"/>
    </xf>
    <xf numFmtId="0" fontId="7" fillId="0" borderId="0" xfId="0" applyFont="1" applyAlignment="1">
      <alignment horizontal="left"/>
    </xf>
    <xf numFmtId="0" fontId="9" fillId="0" borderId="0" xfId="0" applyFont="1" applyAlignment="1" applyProtection="1">
      <protection locked="0"/>
    </xf>
    <xf numFmtId="4" fontId="7" fillId="0" borderId="0" xfId="0" applyNumberFormat="1" applyFont="1" applyAlignment="1"/>
    <xf numFmtId="0" fontId="9" fillId="0" borderId="18" xfId="0" applyFont="1" applyBorder="1" applyAlignment="1"/>
    <xf numFmtId="0" fontId="9" fillId="0" borderId="0" xfId="0" applyFont="1" applyBorder="1" applyAlignment="1"/>
    <xf numFmtId="166" fontId="9" fillId="0" borderId="0" xfId="0" applyNumberFormat="1" applyFont="1" applyBorder="1" applyAlignment="1"/>
    <xf numFmtId="166" fontId="9" fillId="0" borderId="19" xfId="0" applyNumberFormat="1" applyFont="1" applyBorder="1" applyAlignment="1"/>
    <xf numFmtId="0" fontId="9" fillId="0" borderId="0" xfId="0" applyFont="1" applyAlignment="1">
      <alignment horizontal="center"/>
    </xf>
    <xf numFmtId="4" fontId="9" fillId="0" borderId="0" xfId="0" applyNumberFormat="1" applyFont="1" applyAlignment="1">
      <alignment vertical="center"/>
    </xf>
    <xf numFmtId="0" fontId="8" fillId="0" borderId="0" xfId="0" applyFont="1" applyAlignment="1">
      <alignment horizontal="left"/>
    </xf>
    <xf numFmtId="4" fontId="8" fillId="0" borderId="0" xfId="0" applyNumberFormat="1" applyFont="1" applyAlignment="1"/>
    <xf numFmtId="0" fontId="0" fillId="0" borderId="5" xfId="0" applyFont="1" applyBorder="1" applyAlignment="1" applyProtection="1">
      <alignment vertical="center"/>
      <protection locked="0"/>
    </xf>
    <xf numFmtId="0" fontId="0" fillId="0" borderId="28" xfId="0" applyFont="1" applyBorder="1" applyAlignment="1" applyProtection="1">
      <alignment horizontal="center" vertical="center"/>
      <protection locked="0"/>
    </xf>
    <xf numFmtId="49" fontId="0" fillId="0" borderId="28" xfId="0" applyNumberFormat="1" applyFont="1" applyBorder="1" applyAlignment="1" applyProtection="1">
      <alignment horizontal="left" vertical="center" wrapText="1"/>
      <protection locked="0"/>
    </xf>
    <xf numFmtId="0" fontId="0" fillId="0" borderId="28" xfId="0" applyFont="1" applyBorder="1" applyAlignment="1" applyProtection="1">
      <alignment horizontal="left" vertical="center" wrapText="1"/>
      <protection locked="0"/>
    </xf>
    <xf numFmtId="0" fontId="0" fillId="0" borderId="28" xfId="0" applyFont="1" applyBorder="1" applyAlignment="1" applyProtection="1">
      <alignment horizontal="center" vertical="center" wrapText="1"/>
      <protection locked="0"/>
    </xf>
    <xf numFmtId="167" fontId="0" fillId="0" borderId="28" xfId="0" applyNumberFormat="1" applyFont="1" applyBorder="1" applyAlignment="1" applyProtection="1">
      <alignment vertical="center"/>
      <protection locked="0"/>
    </xf>
    <xf numFmtId="4" fontId="0" fillId="4"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protection locked="0"/>
    </xf>
    <xf numFmtId="0" fontId="2" fillId="4" borderId="28" xfId="0" applyFont="1" applyFill="1" applyBorder="1" applyAlignment="1" applyProtection="1">
      <alignment horizontal="left" vertical="center"/>
      <protection locked="0"/>
    </xf>
    <xf numFmtId="0" fontId="2" fillId="0" borderId="0" xfId="0" applyFont="1" applyBorder="1" applyAlignment="1">
      <alignment horizontal="center" vertical="center"/>
    </xf>
    <xf numFmtId="166" fontId="2" fillId="0" borderId="0" xfId="0" applyNumberFormat="1" applyFont="1" applyBorder="1" applyAlignment="1">
      <alignment vertical="center"/>
    </xf>
    <xf numFmtId="166" fontId="2" fillId="0" borderId="19" xfId="0" applyNumberFormat="1" applyFont="1" applyBorder="1" applyAlignment="1">
      <alignment vertical="center"/>
    </xf>
    <xf numFmtId="4" fontId="0" fillId="0" borderId="0" xfId="0" applyNumberFormat="1" applyFont="1" applyAlignment="1">
      <alignment vertical="center"/>
    </xf>
    <xf numFmtId="0" fontId="10" fillId="0" borderId="5" xfId="0" applyFont="1" applyBorder="1" applyAlignment="1">
      <alignment vertical="center"/>
    </xf>
    <xf numFmtId="0" fontId="37"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8" xfId="0" applyFont="1" applyBorder="1" applyAlignment="1">
      <alignment vertical="center"/>
    </xf>
    <xf numFmtId="0" fontId="10" fillId="0" borderId="0" xfId="0" applyFont="1" applyBorder="1" applyAlignment="1">
      <alignment vertical="center"/>
    </xf>
    <xf numFmtId="0" fontId="10" fillId="0" borderId="19" xfId="0" applyFont="1" applyBorder="1" applyAlignment="1">
      <alignment vertical="center"/>
    </xf>
    <xf numFmtId="0" fontId="38" fillId="0" borderId="0" xfId="0" applyFont="1" applyAlignment="1">
      <alignment vertical="center" wrapText="1"/>
    </xf>
    <xf numFmtId="0" fontId="0" fillId="0" borderId="0" xfId="0" applyFont="1" applyAlignment="1" applyProtection="1">
      <alignment vertical="center"/>
      <protection locked="0"/>
    </xf>
    <xf numFmtId="0" fontId="0" fillId="0" borderId="18" xfId="0" applyFont="1" applyBorder="1" applyAlignment="1">
      <alignment vertical="center"/>
    </xf>
    <xf numFmtId="0" fontId="10" fillId="0" borderId="23" xfId="0" applyFont="1" applyBorder="1" applyAlignment="1">
      <alignment vertical="center"/>
    </xf>
    <xf numFmtId="0" fontId="10" fillId="0" borderId="24" xfId="0" applyFont="1" applyBorder="1" applyAlignment="1">
      <alignment vertical="center"/>
    </xf>
    <xf numFmtId="0" fontId="10" fillId="0" borderId="25" xfId="0" applyFont="1" applyBorder="1" applyAlignment="1">
      <alignment vertical="center"/>
    </xf>
    <xf numFmtId="0" fontId="39" fillId="0" borderId="0" xfId="0" applyFont="1" applyAlignment="1">
      <alignment horizontal="left" vertical="center"/>
    </xf>
    <xf numFmtId="0" fontId="11" fillId="0" borderId="5"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8" xfId="0" applyFont="1" applyBorder="1" applyAlignment="1">
      <alignment vertical="center"/>
    </xf>
    <xf numFmtId="0" fontId="11" fillId="0" borderId="0" xfId="0" applyFont="1" applyBorder="1" applyAlignment="1">
      <alignment vertical="center"/>
    </xf>
    <xf numFmtId="0" fontId="11" fillId="0" borderId="19" xfId="0" applyFont="1" applyBorder="1" applyAlignment="1">
      <alignment vertical="center"/>
    </xf>
    <xf numFmtId="0" fontId="40" fillId="0" borderId="28" xfId="0" applyFont="1" applyBorder="1" applyAlignment="1" applyProtection="1">
      <alignment horizontal="center" vertical="center"/>
      <protection locked="0"/>
    </xf>
    <xf numFmtId="49" fontId="40" fillId="0" borderId="28" xfId="0" applyNumberFormat="1" applyFont="1" applyBorder="1" applyAlignment="1" applyProtection="1">
      <alignment horizontal="left" vertical="center" wrapText="1"/>
      <protection locked="0"/>
    </xf>
    <xf numFmtId="0" fontId="40" fillId="0" borderId="28" xfId="0" applyFont="1" applyBorder="1" applyAlignment="1" applyProtection="1">
      <alignment horizontal="left" vertical="center" wrapText="1"/>
      <protection locked="0"/>
    </xf>
    <xf numFmtId="0" fontId="40" fillId="0" borderId="28" xfId="0" applyFont="1" applyBorder="1" applyAlignment="1" applyProtection="1">
      <alignment horizontal="center" vertical="center" wrapText="1"/>
      <protection locked="0"/>
    </xf>
    <xf numFmtId="167" fontId="40" fillId="0" borderId="28" xfId="0" applyNumberFormat="1" applyFont="1" applyBorder="1" applyAlignment="1" applyProtection="1">
      <alignment vertical="center"/>
      <protection locked="0"/>
    </xf>
    <xf numFmtId="4" fontId="40" fillId="4" borderId="28" xfId="0" applyNumberFormat="1" applyFont="1" applyFill="1" applyBorder="1" applyAlignment="1" applyProtection="1">
      <alignment vertical="center"/>
      <protection locked="0"/>
    </xf>
    <xf numFmtId="4" fontId="40" fillId="0" borderId="28" xfId="0" applyNumberFormat="1" applyFont="1" applyBorder="1" applyAlignment="1" applyProtection="1">
      <alignment vertical="center"/>
      <protection locked="0"/>
    </xf>
    <xf numFmtId="0" fontId="40" fillId="0" borderId="5" xfId="0" applyFont="1" applyBorder="1" applyAlignment="1">
      <alignment vertical="center"/>
    </xf>
    <xf numFmtId="0" fontId="40" fillId="4" borderId="28" xfId="0" applyFont="1" applyFill="1" applyBorder="1" applyAlignment="1" applyProtection="1">
      <alignment horizontal="left" vertical="center"/>
      <protection locked="0"/>
    </xf>
    <xf numFmtId="0" fontId="40" fillId="0" borderId="0" xfId="0" applyFont="1" applyBorder="1" applyAlignment="1">
      <alignment horizontal="center" vertical="center"/>
    </xf>
    <xf numFmtId="0" fontId="2" fillId="0" borderId="24" xfId="0" applyFont="1" applyBorder="1" applyAlignment="1">
      <alignment horizontal="center" vertical="center"/>
    </xf>
    <xf numFmtId="0" fontId="0" fillId="0" borderId="24" xfId="0" applyFont="1" applyBorder="1" applyAlignment="1">
      <alignment vertical="center"/>
    </xf>
    <xf numFmtId="166" fontId="2" fillId="0" borderId="24" xfId="0" applyNumberFormat="1" applyFont="1" applyBorder="1" applyAlignment="1">
      <alignment vertical="center"/>
    </xf>
    <xf numFmtId="166" fontId="2" fillId="0" borderId="25" xfId="0" applyNumberFormat="1" applyFont="1" applyBorder="1" applyAlignment="1">
      <alignment vertical="center"/>
    </xf>
    <xf numFmtId="0" fontId="12" fillId="0" borderId="5"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8" xfId="0" applyFont="1" applyBorder="1" applyAlignment="1">
      <alignment vertical="center"/>
    </xf>
    <xf numFmtId="0" fontId="12" fillId="0" borderId="0" xfId="0" applyFont="1" applyBorder="1" applyAlignment="1">
      <alignment vertical="center"/>
    </xf>
    <xf numFmtId="0" fontId="12" fillId="0" borderId="19" xfId="0" applyFont="1" applyBorder="1" applyAlignment="1">
      <alignment vertical="center"/>
    </xf>
    <xf numFmtId="0" fontId="0" fillId="0" borderId="0" xfId="0" applyAlignment="1" applyProtection="1">
      <alignment vertical="top"/>
      <protection locked="0"/>
    </xf>
    <xf numFmtId="0" fontId="41" fillId="0" borderId="29" xfId="0" applyFont="1" applyBorder="1" applyAlignment="1" applyProtection="1">
      <alignment vertical="center" wrapText="1"/>
      <protection locked="0"/>
    </xf>
    <xf numFmtId="0" fontId="41" fillId="0" borderId="30" xfId="0" applyFont="1" applyBorder="1" applyAlignment="1" applyProtection="1">
      <alignment vertical="center" wrapText="1"/>
      <protection locked="0"/>
    </xf>
    <xf numFmtId="0" fontId="41" fillId="0" borderId="31" xfId="0" applyFont="1" applyBorder="1" applyAlignment="1" applyProtection="1">
      <alignment vertical="center" wrapText="1"/>
      <protection locked="0"/>
    </xf>
    <xf numFmtId="0" fontId="41" fillId="0" borderId="32" xfId="0" applyFont="1" applyBorder="1" applyAlignment="1" applyProtection="1">
      <alignment horizontal="center" vertical="center" wrapText="1"/>
      <protection locked="0"/>
    </xf>
    <xf numFmtId="0" fontId="41" fillId="0" borderId="33" xfId="0" applyFont="1" applyBorder="1" applyAlignment="1" applyProtection="1">
      <alignment horizontal="center" vertical="center" wrapText="1"/>
      <protection locked="0"/>
    </xf>
    <xf numFmtId="0" fontId="41" fillId="0" borderId="32" xfId="0" applyFont="1" applyBorder="1" applyAlignment="1" applyProtection="1">
      <alignment vertical="center" wrapText="1"/>
      <protection locked="0"/>
    </xf>
    <xf numFmtId="0" fontId="41" fillId="0" borderId="33" xfId="0" applyFont="1" applyBorder="1" applyAlignment="1" applyProtection="1">
      <alignment vertical="center" wrapText="1"/>
      <protection locked="0"/>
    </xf>
    <xf numFmtId="0" fontId="43" fillId="0" borderId="1" xfId="0" applyFont="1" applyBorder="1" applyAlignment="1" applyProtection="1">
      <alignment horizontal="left" vertical="center" wrapText="1"/>
      <protection locked="0"/>
    </xf>
    <xf numFmtId="0" fontId="44" fillId="0" borderId="1" xfId="0" applyFont="1" applyBorder="1" applyAlignment="1" applyProtection="1">
      <alignment horizontal="left" vertical="center" wrapText="1"/>
      <protection locked="0"/>
    </xf>
    <xf numFmtId="0" fontId="44" fillId="0" borderId="32" xfId="0" applyFont="1" applyBorder="1" applyAlignment="1" applyProtection="1">
      <alignment vertical="center" wrapText="1"/>
      <protection locked="0"/>
    </xf>
    <xf numFmtId="0" fontId="44" fillId="0" borderId="1" xfId="0" applyFont="1" applyBorder="1" applyAlignment="1" applyProtection="1">
      <alignment vertical="center" wrapText="1"/>
      <protection locked="0"/>
    </xf>
    <xf numFmtId="0" fontId="44" fillId="0" borderId="1" xfId="0" applyFont="1" applyBorder="1" applyAlignment="1" applyProtection="1">
      <alignment vertical="center"/>
      <protection locked="0"/>
    </xf>
    <xf numFmtId="0" fontId="44" fillId="0" borderId="1" xfId="0" applyFont="1" applyBorder="1" applyAlignment="1" applyProtection="1">
      <alignment horizontal="left" vertical="center"/>
      <protection locked="0"/>
    </xf>
    <xf numFmtId="49" fontId="44" fillId="0" borderId="1" xfId="0" applyNumberFormat="1" applyFont="1" applyBorder="1" applyAlignment="1" applyProtection="1">
      <alignment vertical="center" wrapText="1"/>
      <protection locked="0"/>
    </xf>
    <xf numFmtId="0" fontId="41" fillId="0" borderId="35" xfId="0" applyFont="1" applyBorder="1" applyAlignment="1" applyProtection="1">
      <alignment vertical="center" wrapText="1"/>
      <protection locked="0"/>
    </xf>
    <xf numFmtId="0" fontId="45" fillId="0" borderId="34" xfId="0" applyFont="1" applyBorder="1" applyAlignment="1" applyProtection="1">
      <alignment vertical="center" wrapText="1"/>
      <protection locked="0"/>
    </xf>
    <xf numFmtId="0" fontId="41" fillId="0" borderId="36" xfId="0" applyFont="1" applyBorder="1" applyAlignment="1" applyProtection="1">
      <alignment vertical="center" wrapText="1"/>
      <protection locked="0"/>
    </xf>
    <xf numFmtId="0" fontId="41" fillId="0" borderId="1" xfId="0" applyFont="1" applyBorder="1" applyAlignment="1" applyProtection="1">
      <alignment vertical="top"/>
      <protection locked="0"/>
    </xf>
    <xf numFmtId="0" fontId="41" fillId="0" borderId="0" xfId="0" applyFont="1" applyAlignment="1" applyProtection="1">
      <alignment vertical="top"/>
      <protection locked="0"/>
    </xf>
    <xf numFmtId="0" fontId="41" fillId="0" borderId="29" xfId="0" applyFont="1" applyBorder="1" applyAlignment="1" applyProtection="1">
      <alignment horizontal="left" vertical="center"/>
      <protection locked="0"/>
    </xf>
    <xf numFmtId="0" fontId="41" fillId="0" borderId="30"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41" fillId="0" borderId="32" xfId="0" applyFont="1" applyBorder="1" applyAlignment="1" applyProtection="1">
      <alignment horizontal="left" vertical="center"/>
      <protection locked="0"/>
    </xf>
    <xf numFmtId="0" fontId="41" fillId="0" borderId="33"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6" fillId="0" borderId="0" xfId="0" applyFont="1" applyAlignment="1" applyProtection="1">
      <alignment horizontal="left" vertical="center"/>
      <protection locked="0"/>
    </xf>
    <xf numFmtId="0" fontId="43" fillId="0" borderId="34" xfId="0" applyFont="1" applyBorder="1" applyAlignment="1" applyProtection="1">
      <alignment horizontal="left" vertical="center"/>
      <protection locked="0"/>
    </xf>
    <xf numFmtId="0" fontId="43" fillId="0" borderId="34" xfId="0" applyFont="1" applyBorder="1" applyAlignment="1" applyProtection="1">
      <alignment horizontal="center" vertical="center"/>
      <protection locked="0"/>
    </xf>
    <xf numFmtId="0" fontId="46" fillId="0" borderId="34" xfId="0" applyFont="1" applyBorder="1" applyAlignment="1" applyProtection="1">
      <alignment horizontal="left" vertical="center"/>
      <protection locked="0"/>
    </xf>
    <xf numFmtId="0" fontId="47" fillId="0" borderId="1" xfId="0" applyFont="1" applyBorder="1" applyAlignment="1" applyProtection="1">
      <alignment horizontal="left" vertical="center"/>
      <protection locked="0"/>
    </xf>
    <xf numFmtId="0" fontId="44" fillId="0" borderId="0" xfId="0" applyFont="1" applyAlignment="1" applyProtection="1">
      <alignment horizontal="left" vertical="center"/>
      <protection locked="0"/>
    </xf>
    <xf numFmtId="0" fontId="44" fillId="0" borderId="1" xfId="0" applyFont="1" applyBorder="1" applyAlignment="1" applyProtection="1">
      <alignment horizontal="center" vertical="center"/>
      <protection locked="0"/>
    </xf>
    <xf numFmtId="0" fontId="44" fillId="0" borderId="32" xfId="0" applyFont="1" applyBorder="1" applyAlignment="1" applyProtection="1">
      <alignment horizontal="left" vertical="center"/>
      <protection locked="0"/>
    </xf>
    <xf numFmtId="0" fontId="44" fillId="0" borderId="1" xfId="0" applyFont="1" applyFill="1" applyBorder="1" applyAlignment="1" applyProtection="1">
      <alignment horizontal="left" vertical="center"/>
      <protection locked="0"/>
    </xf>
    <xf numFmtId="0" fontId="44" fillId="0" borderId="1" xfId="0" applyFont="1" applyFill="1" applyBorder="1" applyAlignment="1" applyProtection="1">
      <alignment horizontal="center" vertical="center"/>
      <protection locked="0"/>
    </xf>
    <xf numFmtId="0" fontId="41" fillId="0" borderId="35" xfId="0" applyFont="1" applyBorder="1" applyAlignment="1" applyProtection="1">
      <alignment horizontal="left" vertical="center"/>
      <protection locked="0"/>
    </xf>
    <xf numFmtId="0" fontId="45" fillId="0" borderId="34" xfId="0" applyFont="1" applyBorder="1" applyAlignment="1" applyProtection="1">
      <alignment horizontal="left" vertical="center"/>
      <protection locked="0"/>
    </xf>
    <xf numFmtId="0" fontId="41" fillId="0" borderId="36"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45" fillId="0" borderId="1" xfId="0" applyFont="1" applyBorder="1" applyAlignment="1" applyProtection="1">
      <alignment horizontal="left" vertical="center"/>
      <protection locked="0"/>
    </xf>
    <xf numFmtId="0" fontId="46" fillId="0" borderId="1" xfId="0" applyFont="1" applyBorder="1" applyAlignment="1" applyProtection="1">
      <alignment horizontal="left" vertical="center"/>
      <protection locked="0"/>
    </xf>
    <xf numFmtId="0" fontId="44" fillId="0" borderId="34" xfId="0" applyFont="1" applyBorder="1" applyAlignment="1" applyProtection="1">
      <alignment horizontal="left" vertical="center"/>
      <protection locked="0"/>
    </xf>
    <xf numFmtId="0" fontId="41" fillId="0" borderId="1" xfId="0" applyFont="1" applyBorder="1" applyAlignment="1" applyProtection="1">
      <alignment horizontal="left" vertical="center" wrapText="1"/>
      <protection locked="0"/>
    </xf>
    <xf numFmtId="0" fontId="44" fillId="0" borderId="1" xfId="0" applyFont="1" applyBorder="1" applyAlignment="1" applyProtection="1">
      <alignment horizontal="center" vertical="center" wrapText="1"/>
      <protection locked="0"/>
    </xf>
    <xf numFmtId="0" fontId="41" fillId="0" borderId="29" xfId="0" applyFont="1" applyBorder="1" applyAlignment="1" applyProtection="1">
      <alignment horizontal="left" vertical="center" wrapText="1"/>
      <protection locked="0"/>
    </xf>
    <xf numFmtId="0" fontId="41" fillId="0" borderId="30" xfId="0" applyFont="1" applyBorder="1" applyAlignment="1" applyProtection="1">
      <alignment horizontal="left" vertical="center" wrapText="1"/>
      <protection locked="0"/>
    </xf>
    <xf numFmtId="0" fontId="41" fillId="0" borderId="31" xfId="0" applyFont="1" applyBorder="1" applyAlignment="1" applyProtection="1">
      <alignment horizontal="left" vertical="center" wrapText="1"/>
      <protection locked="0"/>
    </xf>
    <xf numFmtId="0" fontId="41" fillId="0" borderId="32" xfId="0" applyFont="1" applyBorder="1" applyAlignment="1" applyProtection="1">
      <alignment horizontal="left" vertical="center" wrapText="1"/>
      <protection locked="0"/>
    </xf>
    <xf numFmtId="0" fontId="41" fillId="0" borderId="33" xfId="0" applyFont="1" applyBorder="1" applyAlignment="1" applyProtection="1">
      <alignment horizontal="left" vertical="center" wrapText="1"/>
      <protection locked="0"/>
    </xf>
    <xf numFmtId="0" fontId="46" fillId="0" borderId="32" xfId="0" applyFont="1" applyBorder="1" applyAlignment="1" applyProtection="1">
      <alignment horizontal="left" vertical="center" wrapText="1"/>
      <protection locked="0"/>
    </xf>
    <xf numFmtId="0" fontId="46" fillId="0" borderId="33" xfId="0" applyFont="1" applyBorder="1" applyAlignment="1" applyProtection="1">
      <alignment horizontal="left"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left" vertical="center" wrapText="1"/>
      <protection locked="0"/>
    </xf>
    <xf numFmtId="0" fontId="44" fillId="0" borderId="33" xfId="0" applyFont="1" applyBorder="1" applyAlignment="1" applyProtection="1">
      <alignment horizontal="left" vertical="center"/>
      <protection locked="0"/>
    </xf>
    <xf numFmtId="0" fontId="44" fillId="0" borderId="35"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44" fillId="0" borderId="36" xfId="0" applyFont="1" applyBorder="1" applyAlignment="1" applyProtection="1">
      <alignment horizontal="left" vertical="center" wrapText="1"/>
      <protection locked="0"/>
    </xf>
    <xf numFmtId="0" fontId="44" fillId="0" borderId="1" xfId="0" applyFont="1" applyBorder="1" applyAlignment="1" applyProtection="1">
      <alignment horizontal="left" vertical="top"/>
      <protection locked="0"/>
    </xf>
    <xf numFmtId="0" fontId="44" fillId="0" borderId="1" xfId="0" applyFont="1" applyBorder="1" applyAlignment="1" applyProtection="1">
      <alignment horizontal="center" vertical="top"/>
      <protection locked="0"/>
    </xf>
    <xf numFmtId="0" fontId="44" fillId="0" borderId="35" xfId="0" applyFont="1" applyBorder="1" applyAlignment="1" applyProtection="1">
      <alignment horizontal="left" vertical="center"/>
      <protection locked="0"/>
    </xf>
    <xf numFmtId="0" fontId="44" fillId="0" borderId="36" xfId="0" applyFont="1" applyBorder="1" applyAlignment="1" applyProtection="1">
      <alignment horizontal="left" vertical="center"/>
      <protection locked="0"/>
    </xf>
    <xf numFmtId="0" fontId="46" fillId="0" borderId="0" xfId="0" applyFont="1" applyAlignment="1" applyProtection="1">
      <alignment vertical="center"/>
      <protection locked="0"/>
    </xf>
    <xf numFmtId="0" fontId="43" fillId="0" borderId="1" xfId="0" applyFont="1" applyBorder="1" applyAlignment="1" applyProtection="1">
      <alignment vertical="center"/>
      <protection locked="0"/>
    </xf>
    <xf numFmtId="0" fontId="46" fillId="0" borderId="34" xfId="0" applyFont="1" applyBorder="1" applyAlignment="1" applyProtection="1">
      <alignment vertical="center"/>
      <protection locked="0"/>
    </xf>
    <xf numFmtId="0" fontId="43"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4"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43" fillId="0" borderId="34" xfId="0" applyFont="1" applyBorder="1" applyAlignment="1" applyProtection="1">
      <alignment horizontal="left"/>
      <protection locked="0"/>
    </xf>
    <xf numFmtId="0" fontId="46" fillId="0" borderId="34" xfId="0" applyFont="1" applyBorder="1" applyAlignment="1" applyProtection="1">
      <protection locked="0"/>
    </xf>
    <xf numFmtId="0" fontId="41" fillId="0" borderId="32" xfId="0" applyFont="1" applyBorder="1" applyAlignment="1" applyProtection="1">
      <alignment vertical="top"/>
      <protection locked="0"/>
    </xf>
    <xf numFmtId="0" fontId="41" fillId="0" borderId="33" xfId="0" applyFont="1" applyBorder="1" applyAlignment="1" applyProtection="1">
      <alignment vertical="top"/>
      <protection locked="0"/>
    </xf>
    <xf numFmtId="0" fontId="41" fillId="0" borderId="1" xfId="0" applyFont="1" applyBorder="1" applyAlignment="1" applyProtection="1">
      <alignment horizontal="center" vertical="center"/>
      <protection locked="0"/>
    </xf>
    <xf numFmtId="0" fontId="41" fillId="0" borderId="1" xfId="0" applyFont="1" applyBorder="1" applyAlignment="1" applyProtection="1">
      <alignment horizontal="left" vertical="top"/>
      <protection locked="0"/>
    </xf>
    <xf numFmtId="0" fontId="41" fillId="0" borderId="35" xfId="0" applyFont="1" applyBorder="1" applyAlignment="1" applyProtection="1">
      <alignment vertical="top"/>
      <protection locked="0"/>
    </xf>
    <xf numFmtId="0" fontId="41" fillId="0" borderId="34" xfId="0" applyFont="1" applyBorder="1" applyAlignment="1" applyProtection="1">
      <alignment vertical="top"/>
      <protection locked="0"/>
    </xf>
    <xf numFmtId="0" fontId="41" fillId="0" borderId="36" xfId="0" applyFont="1" applyBorder="1" applyAlignment="1" applyProtection="1">
      <alignment vertical="top"/>
      <protection locked="0"/>
    </xf>
    <xf numFmtId="0" fontId="20" fillId="0" borderId="0" xfId="0" applyFont="1" applyAlignment="1">
      <alignment horizontal="left" vertical="top" wrapText="1"/>
    </xf>
    <xf numFmtId="0" fontId="20"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xf numFmtId="0" fontId="4" fillId="0" borderId="0" xfId="0" applyFont="1" applyBorder="1" applyAlignment="1">
      <alignment horizontal="left" vertical="top" wrapText="1"/>
    </xf>
    <xf numFmtId="49" fontId="3" fillId="4" borderId="0" xfId="0" applyNumberFormat="1" applyFont="1" applyFill="1" applyBorder="1" applyAlignment="1" applyProtection="1">
      <alignment horizontal="left" vertical="center"/>
      <protection locked="0"/>
    </xf>
    <xf numFmtId="49" fontId="3" fillId="0" borderId="0" xfId="0" applyNumberFormat="1" applyFont="1" applyBorder="1" applyAlignment="1">
      <alignment horizontal="left" vertical="center"/>
    </xf>
    <xf numFmtId="0" fontId="3" fillId="0" borderId="0" xfId="0" applyFont="1" applyBorder="1" applyAlignment="1">
      <alignment horizontal="left" vertical="center" wrapText="1"/>
    </xf>
    <xf numFmtId="4" fontId="21" fillId="0" borderId="8" xfId="0" applyNumberFormat="1" applyFont="1" applyBorder="1" applyAlignment="1">
      <alignment vertical="center"/>
    </xf>
    <xf numFmtId="0" fontId="0" fillId="0" borderId="8" xfId="0" applyFont="1" applyBorder="1" applyAlignment="1">
      <alignment vertical="center"/>
    </xf>
    <xf numFmtId="0" fontId="2" fillId="0" borderId="0" xfId="0" applyFont="1" applyBorder="1" applyAlignment="1">
      <alignment horizontal="right" vertical="center"/>
    </xf>
    <xf numFmtId="164" fontId="2" fillId="0" borderId="0" xfId="0" applyNumberFormat="1" applyFont="1" applyBorder="1" applyAlignment="1">
      <alignment horizontal="center" vertical="center"/>
    </xf>
    <xf numFmtId="0" fontId="2" fillId="0" borderId="0" xfId="0" applyFont="1" applyBorder="1" applyAlignment="1">
      <alignment vertical="center"/>
    </xf>
    <xf numFmtId="4" fontId="20" fillId="0" borderId="0" xfId="0" applyNumberFormat="1" applyFont="1" applyBorder="1" applyAlignment="1">
      <alignment vertical="center"/>
    </xf>
    <xf numFmtId="0" fontId="4" fillId="5" borderId="10" xfId="0" applyFont="1" applyFill="1" applyBorder="1" applyAlignment="1">
      <alignment horizontal="left" vertical="center"/>
    </xf>
    <xf numFmtId="0" fontId="0" fillId="5" borderId="10" xfId="0" applyFont="1" applyFill="1" applyBorder="1" applyAlignment="1">
      <alignment vertical="center"/>
    </xf>
    <xf numFmtId="4" fontId="4" fillId="5" borderId="10" xfId="0" applyNumberFormat="1" applyFont="1" applyFill="1" applyBorder="1" applyAlignment="1">
      <alignment vertical="center"/>
    </xf>
    <xf numFmtId="0" fontId="0" fillId="5" borderId="11" xfId="0" applyFont="1" applyFill="1" applyBorder="1" applyAlignment="1">
      <alignment vertical="center"/>
    </xf>
    <xf numFmtId="0" fontId="4" fillId="0" borderId="0" xfId="0" applyFont="1" applyAlignment="1">
      <alignment horizontal="left" vertical="center" wrapText="1"/>
    </xf>
    <xf numFmtId="0" fontId="4" fillId="0" borderId="0" xfId="0" applyFont="1" applyAlignment="1">
      <alignment vertical="center"/>
    </xf>
    <xf numFmtId="165" fontId="3" fillId="0" borderId="0" xfId="0" applyNumberFormat="1" applyFont="1" applyAlignment="1">
      <alignment horizontal="left" vertical="center"/>
    </xf>
    <xf numFmtId="0" fontId="3" fillId="0" borderId="0" xfId="0" applyFont="1" applyAlignment="1">
      <alignment vertical="center"/>
    </xf>
    <xf numFmtId="0" fontId="23" fillId="0" borderId="15" xfId="0" applyFont="1" applyBorder="1" applyAlignment="1">
      <alignment horizontal="center" vertical="center"/>
    </xf>
    <xf numFmtId="0" fontId="23" fillId="0" borderId="16" xfId="0" applyFont="1" applyBorder="1" applyAlignment="1">
      <alignment horizontal="left" vertical="center"/>
    </xf>
    <xf numFmtId="0" fontId="2" fillId="0" borderId="18" xfId="0" applyFont="1" applyBorder="1" applyAlignment="1">
      <alignment horizontal="left" vertical="center"/>
    </xf>
    <xf numFmtId="0" fontId="2" fillId="0" borderId="0" xfId="0" applyFont="1" applyBorder="1" applyAlignment="1">
      <alignment horizontal="left" vertical="center"/>
    </xf>
    <xf numFmtId="0" fontId="3" fillId="6" borderId="9" xfId="0" applyFont="1" applyFill="1" applyBorder="1" applyAlignment="1">
      <alignment horizontal="center" vertical="center"/>
    </xf>
    <xf numFmtId="0" fontId="3" fillId="6" borderId="10" xfId="0" applyFont="1" applyFill="1" applyBorder="1" applyAlignment="1">
      <alignment horizontal="left" vertical="center"/>
    </xf>
    <xf numFmtId="0" fontId="3" fillId="6" borderId="10" xfId="0" applyFont="1" applyFill="1" applyBorder="1" applyAlignment="1">
      <alignment horizontal="center" vertical="center"/>
    </xf>
    <xf numFmtId="0" fontId="3" fillId="6" borderId="10" xfId="0" applyFont="1" applyFill="1" applyBorder="1" applyAlignment="1">
      <alignment horizontal="right" vertical="center"/>
    </xf>
    <xf numFmtId="4" fontId="28" fillId="0" borderId="0" xfId="0" applyNumberFormat="1" applyFont="1" applyAlignment="1">
      <alignment vertical="center"/>
    </xf>
    <xf numFmtId="0" fontId="28" fillId="0" borderId="0" xfId="0" applyFont="1" applyAlignment="1">
      <alignment vertical="center"/>
    </xf>
    <xf numFmtId="0" fontId="27" fillId="0" borderId="0" xfId="0" applyFont="1" applyAlignment="1">
      <alignment horizontal="left" vertical="center" wrapText="1"/>
    </xf>
    <xf numFmtId="4" fontId="28" fillId="0" borderId="0" xfId="0" applyNumberFormat="1" applyFont="1" applyAlignment="1">
      <alignment horizontal="right" vertical="center"/>
    </xf>
    <xf numFmtId="4" fontId="8" fillId="0" borderId="0" xfId="0" applyNumberFormat="1" applyFont="1" applyAlignment="1">
      <alignment vertical="center"/>
    </xf>
    <xf numFmtId="0" fontId="8" fillId="0" borderId="0" xfId="0" applyFont="1" applyAlignment="1">
      <alignment vertical="center"/>
    </xf>
    <xf numFmtId="0" fontId="31" fillId="0" borderId="0" xfId="0" applyFont="1" applyAlignment="1">
      <alignment horizontal="left" vertical="center" wrapText="1"/>
    </xf>
    <xf numFmtId="4" fontId="24" fillId="0" borderId="0" xfId="0" applyNumberFormat="1" applyFont="1" applyAlignment="1">
      <alignment horizontal="right" vertical="center"/>
    </xf>
    <xf numFmtId="4" fontId="24" fillId="0" borderId="0" xfId="0" applyNumberFormat="1" applyFont="1" applyAlignment="1">
      <alignment vertical="center"/>
    </xf>
    <xf numFmtId="0" fontId="16" fillId="3" borderId="0" xfId="0" applyFont="1" applyFill="1" applyAlignment="1">
      <alignment horizontal="center" vertical="center"/>
    </xf>
    <xf numFmtId="0" fontId="0" fillId="0" borderId="0" xfId="0"/>
    <xf numFmtId="0" fontId="19" fillId="0" borderId="0" xfId="0" applyFont="1" applyBorder="1" applyAlignment="1">
      <alignment horizontal="left" vertical="center" wrapText="1"/>
    </xf>
    <xf numFmtId="0" fontId="19" fillId="0" borderId="0" xfId="0" applyFont="1" applyBorder="1" applyAlignment="1">
      <alignment horizontal="left" vertical="center"/>
    </xf>
    <xf numFmtId="0" fontId="4" fillId="0" borderId="0" xfId="0" applyFont="1" applyBorder="1" applyAlignment="1">
      <alignment horizontal="left" vertical="center" wrapText="1"/>
    </xf>
    <xf numFmtId="0" fontId="0" fillId="0" borderId="0" xfId="0" applyFont="1" applyBorder="1" applyAlignment="1">
      <alignment vertical="center"/>
    </xf>
    <xf numFmtId="0" fontId="0" fillId="0" borderId="0" xfId="0" applyFont="1" applyBorder="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0" fillId="0" borderId="0" xfId="0" applyFont="1" applyAlignment="1">
      <alignment vertical="center"/>
    </xf>
    <xf numFmtId="0" fontId="33" fillId="2" borderId="0" xfId="1" applyFont="1" applyFill="1" applyAlignment="1">
      <alignment vertical="center"/>
    </xf>
    <xf numFmtId="0" fontId="44" fillId="0" borderId="1" xfId="0" applyFont="1" applyBorder="1" applyAlignment="1" applyProtection="1">
      <alignment horizontal="left" vertical="center"/>
      <protection locked="0"/>
    </xf>
    <xf numFmtId="0" fontId="44" fillId="0" borderId="1" xfId="0" applyFont="1" applyBorder="1" applyAlignment="1" applyProtection="1">
      <alignment horizontal="left" vertical="top"/>
      <protection locked="0"/>
    </xf>
    <xf numFmtId="0" fontId="43" fillId="0" borderId="34" xfId="0" applyFont="1" applyBorder="1" applyAlignment="1" applyProtection="1">
      <alignment horizontal="left"/>
      <protection locked="0"/>
    </xf>
    <xf numFmtId="0" fontId="42" fillId="0" borderId="1"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protection locked="0"/>
    </xf>
    <xf numFmtId="49" fontId="44" fillId="0" borderId="1" xfId="0" applyNumberFormat="1" applyFont="1" applyBorder="1" applyAlignment="1" applyProtection="1">
      <alignment horizontal="left" vertical="center" wrapText="1"/>
      <protection locked="0"/>
    </xf>
    <xf numFmtId="0" fontId="44" fillId="0" borderId="1" xfId="0" applyFont="1" applyBorder="1" applyAlignment="1" applyProtection="1">
      <alignment horizontal="left" vertical="center" wrapText="1"/>
      <protection locked="0"/>
    </xf>
    <xf numFmtId="0" fontId="43" fillId="0" borderId="34" xfId="0" applyFont="1" applyBorder="1" applyAlignment="1" applyProtection="1">
      <alignment horizontal="left" wrapText="1"/>
      <protection locked="0"/>
    </xf>
    <xf numFmtId="0" fontId="50" fillId="0" borderId="1" xfId="2" applyFont="1" applyAlignment="1">
      <alignment horizontal="left" vertical="center"/>
    </xf>
    <xf numFmtId="4" fontId="50" fillId="0" borderId="1" xfId="2" applyNumberFormat="1" applyFont="1" applyAlignment="1">
      <alignment horizontal="right" vertical="center"/>
    </xf>
    <xf numFmtId="2" fontId="50" fillId="0" borderId="1" xfId="2" applyNumberFormat="1" applyFont="1" applyAlignment="1">
      <alignment horizontal="center" vertical="center"/>
    </xf>
    <xf numFmtId="0" fontId="50" fillId="0" borderId="1" xfId="2" applyNumberFormat="1" applyFont="1" applyAlignment="1">
      <alignment horizontal="center" vertical="center"/>
    </xf>
    <xf numFmtId="0" fontId="50" fillId="0" borderId="1" xfId="2" applyFont="1" applyAlignment="1">
      <alignment horizontal="center" vertical="center"/>
    </xf>
    <xf numFmtId="49" fontId="50" fillId="0" borderId="1" xfId="2" applyNumberFormat="1" applyFont="1" applyAlignment="1">
      <alignment horizontal="left" vertical="center"/>
    </xf>
    <xf numFmtId="0" fontId="51" fillId="0" borderId="1" xfId="2" applyFont="1" applyAlignment="1">
      <alignment horizontal="right" vertical="center"/>
    </xf>
    <xf numFmtId="0" fontId="51" fillId="0" borderId="1" xfId="2" applyFont="1" applyAlignment="1">
      <alignment horizontal="left" vertical="center"/>
    </xf>
    <xf numFmtId="2" fontId="51" fillId="0" borderId="1" xfId="2" applyNumberFormat="1" applyFont="1" applyAlignment="1">
      <alignment horizontal="center" vertical="center"/>
    </xf>
    <xf numFmtId="0" fontId="52" fillId="0" borderId="37" xfId="2" applyFont="1" applyBorder="1" applyAlignment="1">
      <alignment horizontal="left" vertical="center"/>
    </xf>
    <xf numFmtId="4" fontId="52" fillId="0" borderId="37" xfId="2" applyNumberFormat="1" applyFont="1" applyFill="1" applyBorder="1" applyAlignment="1">
      <alignment vertical="center"/>
    </xf>
    <xf numFmtId="4" fontId="53" fillId="0" borderId="37" xfId="2" applyNumberFormat="1" applyFont="1" applyFill="1" applyBorder="1" applyAlignment="1" applyProtection="1">
      <alignment horizontal="right" vertical="center"/>
      <protection hidden="1"/>
    </xf>
    <xf numFmtId="0" fontId="52" fillId="0" borderId="37" xfId="2" applyNumberFormat="1" applyFont="1" applyFill="1" applyBorder="1" applyAlignment="1">
      <alignment horizontal="center" vertical="center"/>
    </xf>
    <xf numFmtId="49" fontId="52" fillId="0" borderId="37" xfId="2" applyNumberFormat="1" applyFont="1" applyFill="1" applyBorder="1" applyAlignment="1">
      <alignment horizontal="center" vertical="center"/>
    </xf>
    <xf numFmtId="0" fontId="52" fillId="0" borderId="37" xfId="2" applyFont="1" applyFill="1" applyBorder="1" applyAlignment="1">
      <alignment horizontal="left" vertical="center"/>
    </xf>
    <xf numFmtId="49" fontId="52" fillId="0" borderId="37" xfId="2" applyNumberFormat="1" applyFont="1" applyBorder="1" applyAlignment="1">
      <alignment horizontal="center" vertical="center"/>
    </xf>
    <xf numFmtId="4" fontId="52" fillId="0" borderId="37" xfId="2" applyNumberFormat="1" applyFont="1" applyBorder="1" applyAlignment="1">
      <alignment horizontal="right" vertical="center" wrapText="1"/>
    </xf>
    <xf numFmtId="0" fontId="52" fillId="0" borderId="37" xfId="2" applyNumberFormat="1" applyFont="1" applyBorder="1" applyAlignment="1">
      <alignment horizontal="center" vertical="center" wrapText="1"/>
    </xf>
    <xf numFmtId="0" fontId="52" fillId="7" borderId="37" xfId="2" applyFont="1" applyFill="1" applyBorder="1" applyAlignment="1">
      <alignment horizontal="center" vertical="center"/>
    </xf>
    <xf numFmtId="0" fontId="50" fillId="7" borderId="37" xfId="2" applyFont="1" applyFill="1" applyBorder="1" applyAlignment="1">
      <alignment horizontal="left" vertical="center"/>
    </xf>
    <xf numFmtId="49" fontId="52" fillId="0" borderId="37" xfId="2" applyNumberFormat="1" applyFont="1" applyBorder="1" applyAlignment="1">
      <alignment horizontal="left" vertical="center" wrapText="1"/>
    </xf>
    <xf numFmtId="0" fontId="52" fillId="7" borderId="37" xfId="2" applyFont="1" applyFill="1" applyBorder="1" applyAlignment="1">
      <alignment horizontal="left" vertical="center"/>
    </xf>
    <xf numFmtId="4" fontId="54" fillId="8" borderId="37" xfId="2" applyNumberFormat="1" applyFont="1" applyFill="1" applyBorder="1" applyAlignment="1">
      <alignment horizontal="right" vertical="center" wrapText="1"/>
    </xf>
    <xf numFmtId="0" fontId="54" fillId="8" borderId="37" xfId="2" applyFont="1" applyFill="1" applyBorder="1" applyAlignment="1">
      <alignment vertical="center"/>
    </xf>
    <xf numFmtId="49" fontId="54" fillId="8" borderId="37" xfId="2" applyNumberFormat="1" applyFont="1" applyFill="1" applyBorder="1" applyAlignment="1">
      <alignment horizontal="center" vertical="center"/>
    </xf>
    <xf numFmtId="4" fontId="53" fillId="0" borderId="37" xfId="2" applyNumberFormat="1" applyFont="1" applyFill="1" applyBorder="1" applyAlignment="1" applyProtection="1">
      <alignment vertical="center" wrapText="1"/>
      <protection hidden="1"/>
    </xf>
    <xf numFmtId="0" fontId="52" fillId="0" borderId="37" xfId="2" applyFont="1" applyBorder="1" applyAlignment="1">
      <alignment horizontal="center" vertical="center" wrapText="1"/>
    </xf>
    <xf numFmtId="49" fontId="55" fillId="0" borderId="37" xfId="2" applyNumberFormat="1" applyFont="1" applyFill="1" applyBorder="1" applyAlignment="1">
      <alignment horizontal="left" vertical="center" wrapText="1"/>
    </xf>
    <xf numFmtId="4" fontId="52" fillId="0" borderId="37" xfId="2" applyNumberFormat="1" applyFont="1" applyFill="1" applyBorder="1" applyAlignment="1" applyProtection="1">
      <alignment vertical="center"/>
      <protection hidden="1"/>
    </xf>
    <xf numFmtId="49" fontId="52" fillId="0" borderId="37" xfId="2" applyNumberFormat="1" applyFont="1" applyFill="1" applyBorder="1" applyAlignment="1">
      <alignment horizontal="left" vertical="center" wrapText="1"/>
    </xf>
    <xf numFmtId="4" fontId="56" fillId="0" borderId="37" xfId="2" applyNumberFormat="1" applyFont="1" applyBorder="1" applyAlignment="1">
      <alignment horizontal="center" vertical="center" wrapText="1"/>
    </xf>
    <xf numFmtId="0" fontId="56" fillId="0" borderId="37" xfId="2" applyNumberFormat="1" applyFont="1" applyBorder="1" applyAlignment="1">
      <alignment horizontal="center" vertical="center" wrapText="1"/>
    </xf>
    <xf numFmtId="0" fontId="56" fillId="0" borderId="37" xfId="2" applyFont="1" applyBorder="1" applyAlignment="1">
      <alignment horizontal="center" vertical="center"/>
    </xf>
    <xf numFmtId="49" fontId="56" fillId="0" borderId="37" xfId="2" applyNumberFormat="1" applyFont="1" applyBorder="1" applyAlignment="1">
      <alignment horizontal="center" vertical="center"/>
    </xf>
    <xf numFmtId="4" fontId="57" fillId="0" borderId="37" xfId="2" applyNumberFormat="1" applyFont="1" applyFill="1" applyBorder="1" applyAlignment="1">
      <alignment horizontal="right" vertical="center"/>
    </xf>
    <xf numFmtId="0" fontId="58" fillId="0" borderId="37" xfId="2" applyFont="1" applyFill="1" applyBorder="1" applyAlignment="1">
      <alignment horizontal="right" vertical="center"/>
    </xf>
    <xf numFmtId="0" fontId="58" fillId="8" borderId="38" xfId="2" applyFont="1" applyFill="1" applyBorder="1" applyAlignment="1">
      <alignment horizontal="center" vertical="center"/>
    </xf>
    <xf numFmtId="0" fontId="58" fillId="8" borderId="39" xfId="2" applyFont="1" applyFill="1" applyBorder="1" applyAlignment="1">
      <alignment horizontal="center" vertical="center"/>
    </xf>
    <xf numFmtId="0" fontId="58" fillId="8" borderId="40" xfId="2" applyFont="1" applyFill="1" applyBorder="1" applyAlignment="1">
      <alignment horizontal="center" vertical="center"/>
    </xf>
    <xf numFmtId="0" fontId="50" fillId="0" borderId="1" xfId="2" applyFont="1" applyAlignment="1" applyProtection="1">
      <alignment horizontal="left" vertical="center"/>
    </xf>
    <xf numFmtId="4" fontId="52" fillId="0" borderId="1" xfId="2" applyNumberFormat="1" applyFont="1" applyAlignment="1" applyProtection="1">
      <alignment horizontal="right" vertical="center"/>
    </xf>
    <xf numFmtId="4" fontId="50" fillId="0" borderId="1" xfId="2" applyNumberFormat="1" applyFont="1" applyAlignment="1" applyProtection="1">
      <alignment horizontal="center" vertical="center"/>
    </xf>
    <xf numFmtId="0" fontId="50" fillId="0" borderId="1" xfId="2" applyNumberFormat="1" applyFont="1" applyAlignment="1" applyProtection="1">
      <alignment horizontal="center" vertical="center"/>
    </xf>
    <xf numFmtId="0" fontId="50" fillId="0" borderId="1" xfId="2" applyFont="1" applyAlignment="1" applyProtection="1">
      <alignment horizontal="center" vertical="center" wrapText="1"/>
    </xf>
    <xf numFmtId="49" fontId="50" fillId="0" borderId="1" xfId="2" applyNumberFormat="1" applyFont="1" applyAlignment="1" applyProtection="1">
      <alignment horizontal="center" vertical="center"/>
    </xf>
    <xf numFmtId="49" fontId="50" fillId="0" borderId="1" xfId="2" applyNumberFormat="1" applyFont="1" applyAlignment="1" applyProtection="1">
      <alignment horizontal="left" vertical="center"/>
    </xf>
    <xf numFmtId="4" fontId="52" fillId="0" borderId="1" xfId="2" applyNumberFormat="1" applyFont="1" applyFill="1" applyAlignment="1" applyProtection="1">
      <alignment horizontal="right" vertical="center"/>
    </xf>
    <xf numFmtId="4" fontId="50" fillId="0" borderId="1" xfId="2" applyNumberFormat="1" applyFont="1" applyFill="1" applyAlignment="1" applyProtection="1">
      <alignment horizontal="center" vertical="center"/>
    </xf>
    <xf numFmtId="0" fontId="50" fillId="0" borderId="1" xfId="2" applyNumberFormat="1" applyFont="1" applyFill="1" applyAlignment="1" applyProtection="1">
      <alignment horizontal="center" vertical="center"/>
    </xf>
    <xf numFmtId="0" fontId="50" fillId="0" borderId="1" xfId="2" applyFont="1" applyFill="1" applyAlignment="1" applyProtection="1">
      <alignment horizontal="center" vertical="center" wrapText="1"/>
    </xf>
    <xf numFmtId="49" fontId="50" fillId="0" borderId="1" xfId="2" applyNumberFormat="1" applyFont="1" applyFill="1" applyAlignment="1" applyProtection="1">
      <alignment horizontal="center" vertical="center"/>
    </xf>
    <xf numFmtId="49" fontId="50" fillId="0" borderId="1" xfId="2" applyNumberFormat="1" applyFont="1" applyFill="1" applyAlignment="1" applyProtection="1">
      <alignment horizontal="left" vertical="center"/>
    </xf>
    <xf numFmtId="4" fontId="51" fillId="0" borderId="37" xfId="2" applyNumberFormat="1" applyFont="1" applyFill="1" applyBorder="1" applyAlignment="1" applyProtection="1">
      <alignment horizontal="right" vertical="center" wrapText="1"/>
      <protection locked="0"/>
    </xf>
    <xf numFmtId="4" fontId="59" fillId="0" borderId="37" xfId="2" applyNumberFormat="1" applyFont="1" applyFill="1" applyBorder="1" applyAlignment="1" applyProtection="1">
      <alignment vertical="center"/>
      <protection locked="0"/>
    </xf>
    <xf numFmtId="0" fontId="59" fillId="0" borderId="37" xfId="2" applyNumberFormat="1" applyFont="1" applyFill="1" applyBorder="1" applyAlignment="1" applyProtection="1">
      <alignment horizontal="center" vertical="center"/>
      <protection locked="0"/>
    </xf>
    <xf numFmtId="0" fontId="51" fillId="0" borderId="37" xfId="2" applyFont="1" applyFill="1" applyBorder="1" applyAlignment="1" applyProtection="1">
      <alignment horizontal="center" vertical="center"/>
    </xf>
    <xf numFmtId="49" fontId="51" fillId="0" borderId="37" xfId="2" applyNumberFormat="1" applyFont="1" applyFill="1" applyBorder="1" applyAlignment="1" applyProtection="1">
      <alignment horizontal="center" vertical="center" wrapText="1"/>
      <protection locked="0"/>
    </xf>
    <xf numFmtId="49" fontId="51" fillId="0" borderId="37" xfId="2" applyNumberFormat="1" applyFont="1" applyFill="1" applyBorder="1" applyAlignment="1" applyProtection="1">
      <alignment horizontal="center" vertical="center"/>
      <protection locked="0"/>
    </xf>
    <xf numFmtId="0" fontId="59" fillId="0" borderId="37" xfId="2" applyFont="1" applyFill="1" applyBorder="1" applyAlignment="1">
      <alignment horizontal="left" vertical="center" wrapText="1"/>
    </xf>
    <xf numFmtId="0" fontId="51" fillId="0" borderId="1" xfId="2" applyFont="1" applyAlignment="1" applyProtection="1">
      <alignment horizontal="left" vertical="center"/>
    </xf>
    <xf numFmtId="4" fontId="52" fillId="0" borderId="37" xfId="2" applyNumberFormat="1" applyFont="1" applyBorder="1" applyAlignment="1" applyProtection="1">
      <alignment horizontal="right" vertical="center" wrapText="1"/>
      <protection locked="0"/>
    </xf>
    <xf numFmtId="4" fontId="52" fillId="0" borderId="37" xfId="2" applyNumberFormat="1" applyFont="1" applyFill="1" applyBorder="1" applyAlignment="1" applyProtection="1">
      <alignment vertical="center" wrapText="1"/>
      <protection locked="0"/>
    </xf>
    <xf numFmtId="0" fontId="52" fillId="0" borderId="37" xfId="2" applyNumberFormat="1" applyFont="1" applyFill="1" applyBorder="1" applyAlignment="1" applyProtection="1">
      <alignment horizontal="center" vertical="center"/>
      <protection locked="0"/>
    </xf>
    <xf numFmtId="0" fontId="52" fillId="0" borderId="37" xfId="2" applyFont="1" applyFill="1" applyBorder="1" applyAlignment="1" applyProtection="1">
      <alignment horizontal="center" vertical="center"/>
      <protection hidden="1"/>
    </xf>
    <xf numFmtId="0" fontId="52" fillId="0" borderId="41" xfId="2" applyFont="1" applyFill="1" applyBorder="1" applyAlignment="1" applyProtection="1">
      <alignment horizontal="center" vertical="center" wrapText="1"/>
      <protection hidden="1"/>
    </xf>
    <xf numFmtId="0" fontId="52" fillId="0" borderId="37" xfId="2" applyFont="1" applyFill="1" applyBorder="1" applyAlignment="1" applyProtection="1">
      <alignment horizontal="center" vertical="center" wrapText="1"/>
      <protection hidden="1"/>
    </xf>
    <xf numFmtId="0" fontId="52" fillId="0" borderId="37" xfId="2" applyNumberFormat="1" applyFont="1" applyFill="1" applyBorder="1" applyAlignment="1" applyProtection="1">
      <alignment horizontal="left" vertical="center" wrapText="1"/>
      <protection hidden="1"/>
    </xf>
    <xf numFmtId="49" fontId="52" fillId="0" borderId="37" xfId="2" applyNumberFormat="1" applyFont="1" applyFill="1" applyBorder="1" applyAlignment="1" applyProtection="1">
      <alignment horizontal="center" vertical="center"/>
      <protection locked="0"/>
    </xf>
    <xf numFmtId="0" fontId="52" fillId="0" borderId="37" xfId="2" applyFont="1" applyFill="1" applyBorder="1" applyAlignment="1" applyProtection="1">
      <alignment horizontal="center" vertical="center"/>
      <protection locked="0"/>
    </xf>
    <xf numFmtId="0" fontId="52" fillId="9" borderId="37" xfId="2" applyNumberFormat="1" applyFont="1" applyFill="1" applyBorder="1" applyAlignment="1" applyProtection="1">
      <alignment horizontal="center" vertical="center"/>
      <protection locked="0"/>
    </xf>
    <xf numFmtId="0" fontId="52" fillId="9" borderId="37" xfId="2" applyFont="1" applyFill="1" applyBorder="1" applyAlignment="1" applyProtection="1">
      <alignment horizontal="center" vertical="center"/>
      <protection locked="0"/>
    </xf>
    <xf numFmtId="0" fontId="52" fillId="9" borderId="37" xfId="2" applyFont="1" applyFill="1" applyBorder="1" applyAlignment="1" applyProtection="1">
      <alignment horizontal="center" vertical="center" wrapText="1"/>
      <protection hidden="1"/>
    </xf>
    <xf numFmtId="0" fontId="52" fillId="0" borderId="37" xfId="2" applyFont="1" applyFill="1" applyBorder="1" applyAlignment="1" applyProtection="1">
      <alignment horizontal="left" vertical="center" wrapText="1"/>
      <protection hidden="1"/>
    </xf>
    <xf numFmtId="4" fontId="52" fillId="0" borderId="37" xfId="2" applyNumberFormat="1" applyFont="1" applyFill="1" applyBorder="1" applyAlignment="1" applyProtection="1">
      <alignment horizontal="right" vertical="center" wrapText="1"/>
      <protection locked="0"/>
    </xf>
    <xf numFmtId="4" fontId="55" fillId="0" borderId="37" xfId="2" applyNumberFormat="1" applyFont="1" applyFill="1" applyBorder="1" applyAlignment="1" applyProtection="1">
      <alignment horizontal="right" vertical="center" wrapText="1"/>
      <protection locked="0"/>
    </xf>
    <xf numFmtId="0" fontId="52" fillId="0" borderId="37" xfId="2" applyFont="1" applyFill="1" applyBorder="1" applyAlignment="1">
      <alignment horizontal="center" vertical="center" wrapText="1"/>
    </xf>
    <xf numFmtId="0" fontId="60" fillId="0" borderId="37" xfId="2" applyFont="1" applyFill="1" applyBorder="1" applyAlignment="1">
      <alignment horizontal="center" vertical="center" wrapText="1"/>
    </xf>
    <xf numFmtId="49" fontId="52" fillId="0" borderId="37" xfId="2" applyNumberFormat="1" applyFont="1" applyFill="1" applyBorder="1" applyAlignment="1" applyProtection="1">
      <alignment horizontal="left" vertical="center" wrapText="1"/>
      <protection hidden="1"/>
    </xf>
    <xf numFmtId="0" fontId="52" fillId="0" borderId="37" xfId="2" applyNumberFormat="1" applyFont="1" applyFill="1" applyBorder="1" applyAlignment="1" applyProtection="1">
      <alignment horizontal="center" vertical="center" wrapText="1"/>
      <protection locked="0"/>
    </xf>
    <xf numFmtId="0" fontId="52" fillId="0" borderId="37" xfId="2" applyFont="1" applyFill="1" applyBorder="1" applyAlignment="1" applyProtection="1">
      <alignment horizontal="center" vertical="center" wrapText="1"/>
    </xf>
    <xf numFmtId="49" fontId="52" fillId="0" borderId="37" xfId="2" applyNumberFormat="1" applyFont="1" applyFill="1" applyBorder="1" applyAlignment="1" applyProtection="1">
      <alignment horizontal="center" vertical="center" wrapText="1"/>
      <protection hidden="1"/>
    </xf>
    <xf numFmtId="4" fontId="52" fillId="0" borderId="37" xfId="2" applyNumberFormat="1" applyFont="1" applyFill="1" applyBorder="1" applyAlignment="1" applyProtection="1">
      <alignment horizontal="right" vertical="center"/>
      <protection locked="0"/>
    </xf>
    <xf numFmtId="0" fontId="52" fillId="0" borderId="37" xfId="2" applyFont="1" applyBorder="1" applyAlignment="1" applyProtection="1">
      <alignment horizontal="center" vertical="center" wrapText="1"/>
      <protection hidden="1"/>
    </xf>
    <xf numFmtId="0" fontId="52" fillId="0" borderId="37" xfId="2" applyFont="1" applyFill="1" applyBorder="1" applyAlignment="1">
      <alignment horizontal="left" vertical="center" wrapText="1"/>
    </xf>
    <xf numFmtId="0" fontId="52" fillId="0" borderId="37" xfId="2" applyFont="1" applyFill="1" applyBorder="1" applyAlignment="1">
      <alignment horizontal="center" vertical="center"/>
    </xf>
    <xf numFmtId="0" fontId="52" fillId="7" borderId="37" xfId="2" applyNumberFormat="1" applyFont="1" applyFill="1" applyBorder="1" applyAlignment="1" applyProtection="1">
      <alignment horizontal="left" vertical="center" wrapText="1"/>
      <protection hidden="1"/>
    </xf>
    <xf numFmtId="0" fontId="52" fillId="0" borderId="37" xfId="2" applyNumberFormat="1" applyFont="1" applyFill="1" applyBorder="1" applyAlignment="1" applyProtection="1">
      <alignment vertical="center" wrapText="1"/>
      <protection hidden="1"/>
    </xf>
    <xf numFmtId="4" fontId="52" fillId="0" borderId="37" xfId="2" applyNumberFormat="1" applyFont="1" applyFill="1" applyBorder="1" applyAlignment="1" applyProtection="1">
      <alignment vertical="center"/>
      <protection locked="0"/>
    </xf>
    <xf numFmtId="0" fontId="52" fillId="0" borderId="37" xfId="2" applyFont="1" applyFill="1" applyBorder="1" applyAlignment="1" applyProtection="1">
      <alignment horizontal="center" vertical="center" wrapText="1"/>
      <protection locked="0"/>
    </xf>
    <xf numFmtId="49" fontId="52" fillId="0" borderId="37" xfId="2" applyNumberFormat="1" applyFont="1" applyFill="1" applyBorder="1" applyAlignment="1" applyProtection="1">
      <alignment horizontal="center" vertical="center" wrapText="1"/>
      <protection locked="0"/>
    </xf>
    <xf numFmtId="0" fontId="52" fillId="0" borderId="41" xfId="2" applyFont="1" applyBorder="1" applyAlignment="1" applyProtection="1">
      <alignment horizontal="center" vertical="center" wrapText="1"/>
      <protection hidden="1"/>
    </xf>
    <xf numFmtId="0" fontId="52" fillId="9" borderId="37" xfId="2" applyFont="1" applyFill="1" applyBorder="1" applyAlignment="1" applyProtection="1">
      <alignment horizontal="left" vertical="center" wrapText="1"/>
      <protection hidden="1"/>
    </xf>
    <xf numFmtId="0" fontId="52" fillId="0" borderId="1" xfId="2" applyFont="1" applyAlignment="1" applyProtection="1">
      <alignment horizontal="left" vertical="center"/>
    </xf>
    <xf numFmtId="49" fontId="52" fillId="0" borderId="37" xfId="2" applyNumberFormat="1" applyFont="1" applyFill="1" applyBorder="1" applyAlignment="1" applyProtection="1">
      <alignment vertical="center" wrapText="1"/>
      <protection hidden="1"/>
    </xf>
    <xf numFmtId="49" fontId="52" fillId="0" borderId="41" xfId="2" applyNumberFormat="1" applyFont="1" applyFill="1" applyBorder="1" applyAlignment="1" applyProtection="1">
      <alignment horizontal="center" vertical="center" wrapText="1"/>
      <protection hidden="1"/>
    </xf>
    <xf numFmtId="0" fontId="50" fillId="0" borderId="37" xfId="2" applyFont="1" applyFill="1" applyBorder="1" applyAlignment="1" applyProtection="1">
      <alignment horizontal="center" vertical="center"/>
      <protection hidden="1"/>
    </xf>
    <xf numFmtId="49" fontId="52" fillId="0" borderId="41" xfId="2" applyNumberFormat="1" applyFont="1" applyFill="1" applyBorder="1" applyAlignment="1" applyProtection="1">
      <alignment horizontal="center" vertical="center" wrapText="1"/>
      <protection locked="0"/>
    </xf>
    <xf numFmtId="0" fontId="52" fillId="0" borderId="37" xfId="2" quotePrefix="1" applyFont="1" applyFill="1" applyBorder="1" applyAlignment="1" applyProtection="1">
      <alignment horizontal="center" vertical="center" wrapText="1"/>
      <protection hidden="1"/>
    </xf>
    <xf numFmtId="0" fontId="52" fillId="0" borderId="37" xfId="2" applyNumberFormat="1" applyFont="1" applyFill="1" applyBorder="1" applyAlignment="1" applyProtection="1">
      <alignment horizontal="left" vertical="center" wrapText="1"/>
      <protection locked="0"/>
    </xf>
    <xf numFmtId="4" fontId="53" fillId="0" borderId="37" xfId="2" applyNumberFormat="1" applyFont="1" applyFill="1" applyBorder="1" applyAlignment="1" applyProtection="1">
      <alignment horizontal="right" vertical="center"/>
      <protection locked="0"/>
    </xf>
    <xf numFmtId="4" fontId="54" fillId="8" borderId="37" xfId="2" applyNumberFormat="1" applyFont="1" applyFill="1" applyBorder="1" applyAlignment="1" applyProtection="1">
      <alignment horizontal="right" vertical="center"/>
      <protection locked="0"/>
    </xf>
    <xf numFmtId="0" fontId="54" fillId="8" borderId="37" xfId="2" applyFont="1" applyFill="1" applyBorder="1" applyAlignment="1" applyProtection="1">
      <alignment horizontal="left" vertical="center"/>
      <protection locked="0"/>
    </xf>
    <xf numFmtId="0" fontId="54" fillId="8" borderId="37" xfId="2" applyFont="1" applyFill="1" applyBorder="1" applyAlignment="1" applyProtection="1">
      <alignment horizontal="left" vertical="center" wrapText="1"/>
      <protection locked="0"/>
    </xf>
    <xf numFmtId="49" fontId="54" fillId="8" borderId="37" xfId="2" applyNumberFormat="1" applyFont="1" applyFill="1" applyBorder="1" applyAlignment="1" applyProtection="1">
      <alignment horizontal="center" vertical="center"/>
      <protection locked="0"/>
    </xf>
    <xf numFmtId="4" fontId="51" fillId="0" borderId="37" xfId="2" applyNumberFormat="1" applyFont="1" applyBorder="1" applyAlignment="1" applyProtection="1">
      <alignment horizontal="left" vertical="center"/>
    </xf>
    <xf numFmtId="0" fontId="51" fillId="0" borderId="37" xfId="2" applyFont="1" applyBorder="1" applyAlignment="1" applyProtection="1">
      <alignment horizontal="left" vertical="center"/>
    </xf>
    <xf numFmtId="49" fontId="51" fillId="0" borderId="37" xfId="2" applyNumberFormat="1" applyFont="1" applyBorder="1" applyAlignment="1" applyProtection="1">
      <alignment horizontal="left" vertical="center"/>
    </xf>
    <xf numFmtId="0" fontId="52" fillId="0" borderId="37" xfId="2" applyNumberFormat="1" applyFont="1" applyBorder="1" applyAlignment="1">
      <alignment horizontal="center" vertical="center"/>
    </xf>
    <xf numFmtId="0" fontId="53" fillId="0" borderId="37" xfId="3" applyFont="1" applyFill="1" applyBorder="1" applyProtection="1"/>
    <xf numFmtId="0" fontId="62" fillId="0" borderId="37" xfId="2" applyFont="1" applyFill="1" applyBorder="1" applyAlignment="1" applyProtection="1">
      <alignment horizontal="center" vertical="center" wrapText="1"/>
      <protection hidden="1"/>
    </xf>
    <xf numFmtId="49" fontId="55" fillId="0" borderId="37" xfId="2" applyNumberFormat="1" applyFont="1" applyFill="1" applyBorder="1" applyAlignment="1" applyProtection="1">
      <alignment horizontal="left" vertical="center" wrapText="1"/>
      <protection locked="0"/>
    </xf>
    <xf numFmtId="0" fontId="50" fillId="0" borderId="37" xfId="2" applyFont="1" applyFill="1" applyBorder="1" applyAlignment="1" applyProtection="1">
      <alignment horizontal="center" vertical="center" wrapText="1"/>
      <protection hidden="1"/>
    </xf>
    <xf numFmtId="0" fontId="50" fillId="0" borderId="37" xfId="2" applyFont="1" applyBorder="1" applyAlignment="1">
      <alignment horizontal="left" vertical="center"/>
    </xf>
    <xf numFmtId="0" fontId="50" fillId="0" borderId="37" xfId="2" applyFont="1" applyBorder="1" applyAlignment="1" applyProtection="1">
      <alignment horizontal="center" vertical="center"/>
      <protection locked="0"/>
    </xf>
    <xf numFmtId="49" fontId="50" fillId="0" borderId="37" xfId="2" applyNumberFormat="1" applyFont="1" applyBorder="1" applyAlignment="1" applyProtection="1">
      <alignment horizontal="center" vertical="center" wrapText="1"/>
      <protection locked="0"/>
    </xf>
    <xf numFmtId="0" fontId="50" fillId="0" borderId="37" xfId="2" applyFont="1" applyFill="1" applyBorder="1" applyAlignment="1">
      <alignment horizontal="left" vertical="center"/>
    </xf>
    <xf numFmtId="49" fontId="55" fillId="0" borderId="37" xfId="2" applyNumberFormat="1" applyFont="1" applyFill="1" applyBorder="1" applyAlignment="1" applyProtection="1">
      <alignment horizontal="left" vertical="center" wrapText="1"/>
      <protection hidden="1"/>
    </xf>
    <xf numFmtId="49" fontId="52" fillId="0" borderId="37" xfId="2" applyNumberFormat="1" applyFont="1" applyFill="1" applyBorder="1" applyAlignment="1" applyProtection="1">
      <alignment horizontal="left" vertical="center"/>
      <protection locked="0"/>
    </xf>
    <xf numFmtId="49" fontId="52" fillId="0" borderId="41" xfId="2" applyNumberFormat="1" applyFont="1" applyFill="1" applyBorder="1" applyAlignment="1" applyProtection="1">
      <alignment horizontal="center" vertical="center"/>
      <protection locked="0"/>
    </xf>
    <xf numFmtId="0" fontId="54" fillId="8" borderId="38" xfId="2" applyFont="1" applyFill="1" applyBorder="1" applyAlignment="1" applyProtection="1">
      <alignment vertical="center"/>
      <protection locked="0"/>
    </xf>
    <xf numFmtId="0" fontId="54" fillId="8" borderId="39" xfId="2" applyFont="1" applyFill="1" applyBorder="1" applyAlignment="1" applyProtection="1">
      <alignment vertical="center"/>
      <protection locked="0"/>
    </xf>
    <xf numFmtId="0" fontId="54" fillId="8" borderId="40" xfId="2" applyFont="1" applyFill="1" applyBorder="1" applyAlignment="1" applyProtection="1">
      <alignment vertical="center"/>
      <protection locked="0"/>
    </xf>
    <xf numFmtId="4" fontId="51" fillId="0" borderId="37" xfId="2" applyNumberFormat="1" applyFont="1" applyFill="1" applyBorder="1" applyAlignment="1" applyProtection="1">
      <alignment vertical="center"/>
      <protection locked="0"/>
    </xf>
    <xf numFmtId="4" fontId="59" fillId="0" borderId="37" xfId="2" applyNumberFormat="1" applyFont="1" applyFill="1" applyBorder="1" applyAlignment="1" applyProtection="1">
      <alignment vertical="center"/>
      <protection hidden="1"/>
    </xf>
    <xf numFmtId="0" fontId="51" fillId="0" borderId="37" xfId="2" applyNumberFormat="1" applyFont="1" applyFill="1" applyBorder="1" applyAlignment="1" applyProtection="1">
      <alignment horizontal="center" vertical="center"/>
      <protection hidden="1"/>
    </xf>
    <xf numFmtId="0" fontId="51" fillId="0" borderId="37" xfId="2" applyFont="1" applyFill="1" applyBorder="1" applyAlignment="1" applyProtection="1">
      <alignment horizontal="center" vertical="center" wrapText="1"/>
      <protection hidden="1"/>
    </xf>
    <xf numFmtId="0" fontId="51" fillId="0" borderId="37" xfId="2" applyFont="1" applyFill="1" applyBorder="1" applyAlignment="1">
      <alignment horizontal="center" vertical="center" wrapText="1"/>
    </xf>
    <xf numFmtId="49" fontId="59" fillId="0" borderId="37" xfId="2" applyNumberFormat="1" applyFont="1" applyFill="1" applyBorder="1" applyAlignment="1">
      <alignment horizontal="left" vertical="center" wrapText="1"/>
    </xf>
    <xf numFmtId="0" fontId="52" fillId="0" borderId="37" xfId="2" applyNumberFormat="1" applyFont="1" applyBorder="1" applyAlignment="1" applyProtection="1">
      <alignment horizontal="center" vertical="center"/>
      <protection locked="0"/>
    </xf>
    <xf numFmtId="0" fontId="52" fillId="0" borderId="37" xfId="2" applyNumberFormat="1" applyFont="1" applyFill="1" applyBorder="1" applyAlignment="1" applyProtection="1">
      <alignment horizontal="center" vertical="center"/>
      <protection hidden="1"/>
    </xf>
    <xf numFmtId="4" fontId="54" fillId="8" borderId="37" xfId="2" applyNumberFormat="1" applyFont="1" applyFill="1" applyBorder="1" applyAlignment="1" applyProtection="1">
      <alignment horizontal="right" vertical="center" wrapText="1"/>
      <protection locked="0"/>
    </xf>
    <xf numFmtId="49" fontId="54" fillId="8" borderId="37" xfId="2" applyNumberFormat="1" applyFont="1" applyFill="1" applyBorder="1" applyAlignment="1" applyProtection="1">
      <alignment horizontal="center" vertical="center" wrapText="1"/>
      <protection locked="0"/>
    </xf>
    <xf numFmtId="4" fontId="51" fillId="0" borderId="37" xfId="2" applyNumberFormat="1" applyFont="1" applyFill="1" applyBorder="1" applyAlignment="1" applyProtection="1">
      <alignment vertical="center"/>
      <protection hidden="1"/>
    </xf>
    <xf numFmtId="0" fontId="51" fillId="0" borderId="37" xfId="2" applyNumberFormat="1" applyFont="1" applyFill="1" applyBorder="1" applyAlignment="1" applyProtection="1">
      <alignment horizontal="center" vertical="center"/>
      <protection locked="0"/>
    </xf>
    <xf numFmtId="0" fontId="51" fillId="0" borderId="37" xfId="2" applyFont="1" applyFill="1" applyBorder="1" applyAlignment="1" applyProtection="1">
      <alignment horizontal="center" vertical="center" wrapText="1"/>
      <protection locked="0"/>
    </xf>
    <xf numFmtId="0" fontId="51" fillId="0" borderId="41" xfId="2" applyFont="1" applyFill="1" applyBorder="1" applyAlignment="1" applyProtection="1">
      <alignment horizontal="center" vertical="center" wrapText="1"/>
      <protection hidden="1"/>
    </xf>
    <xf numFmtId="0" fontId="51" fillId="0" borderId="37" xfId="2" applyNumberFormat="1" applyFont="1" applyFill="1" applyBorder="1" applyAlignment="1" applyProtection="1">
      <alignment horizontal="left" vertical="center" wrapText="1"/>
      <protection hidden="1"/>
    </xf>
    <xf numFmtId="4" fontId="51" fillId="0" borderId="37" xfId="2" applyNumberFormat="1" applyFont="1" applyBorder="1" applyAlignment="1" applyProtection="1">
      <alignment horizontal="right" vertical="center" wrapText="1"/>
      <protection locked="0"/>
    </xf>
    <xf numFmtId="0" fontId="51" fillId="0" borderId="37" xfId="2" applyNumberFormat="1" applyFont="1" applyBorder="1" applyAlignment="1" applyProtection="1">
      <alignment horizontal="center" vertical="center"/>
      <protection locked="0"/>
    </xf>
    <xf numFmtId="0" fontId="51" fillId="7" borderId="37" xfId="2" applyFont="1" applyFill="1" applyBorder="1" applyAlignment="1" applyProtection="1">
      <alignment horizontal="center" vertical="center" wrapText="1"/>
      <protection hidden="1"/>
    </xf>
    <xf numFmtId="0" fontId="51" fillId="0" borderId="37" xfId="2" applyFont="1" applyBorder="1" applyAlignment="1" applyProtection="1">
      <alignment horizontal="center" vertical="center" wrapText="1"/>
      <protection hidden="1"/>
    </xf>
    <xf numFmtId="0" fontId="51" fillId="7" borderId="37" xfId="2" applyFont="1" applyFill="1" applyBorder="1" applyAlignment="1" applyProtection="1">
      <alignment horizontal="left" vertical="center" wrapText="1"/>
      <protection hidden="1"/>
    </xf>
    <xf numFmtId="49" fontId="51" fillId="0" borderId="37" xfId="2" applyNumberFormat="1" applyFont="1" applyBorder="1" applyAlignment="1" applyProtection="1">
      <alignment horizontal="center" vertical="center"/>
      <protection locked="0"/>
    </xf>
    <xf numFmtId="0" fontId="52" fillId="7" borderId="37" xfId="2" applyFont="1" applyFill="1" applyBorder="1" applyAlignment="1" applyProtection="1">
      <alignment horizontal="center" vertical="center" wrapText="1"/>
      <protection hidden="1"/>
    </xf>
    <xf numFmtId="49" fontId="52" fillId="0" borderId="37" xfId="2" applyNumberFormat="1" applyFont="1" applyBorder="1" applyAlignment="1" applyProtection="1">
      <alignment horizontal="center" vertical="center"/>
      <protection locked="0"/>
    </xf>
    <xf numFmtId="49" fontId="52" fillId="0" borderId="37" xfId="2" applyNumberFormat="1" applyFont="1" applyFill="1" applyBorder="1" applyAlignment="1" applyProtection="1">
      <alignment horizontal="left" vertical="center" wrapText="1"/>
      <protection locked="0"/>
    </xf>
    <xf numFmtId="4" fontId="63" fillId="0" borderId="37" xfId="2" applyNumberFormat="1" applyFont="1" applyBorder="1" applyAlignment="1" applyProtection="1">
      <alignment horizontal="center" vertical="center"/>
    </xf>
    <xf numFmtId="4" fontId="56" fillId="0" borderId="37" xfId="2" applyNumberFormat="1" applyFont="1" applyBorder="1" applyAlignment="1" applyProtection="1">
      <alignment horizontal="center" vertical="center"/>
    </xf>
    <xf numFmtId="0" fontId="56" fillId="0" borderId="37" xfId="2" applyNumberFormat="1" applyFont="1" applyBorder="1" applyAlignment="1" applyProtection="1">
      <alignment horizontal="center" vertical="center"/>
    </xf>
    <xf numFmtId="0" fontId="56" fillId="0" borderId="37" xfId="2" applyFont="1" applyBorder="1" applyAlignment="1" applyProtection="1">
      <alignment horizontal="center" vertical="center" wrapText="1"/>
    </xf>
    <xf numFmtId="49" fontId="56" fillId="0" borderId="37" xfId="2" applyNumberFormat="1" applyFont="1" applyBorder="1" applyAlignment="1" applyProtection="1">
      <alignment horizontal="center" vertical="center"/>
    </xf>
    <xf numFmtId="0" fontId="64" fillId="0" borderId="1" xfId="2" applyFont="1" applyAlignment="1" applyProtection="1">
      <alignment horizontal="left" vertical="center"/>
    </xf>
    <xf numFmtId="4" fontId="57" fillId="0" borderId="37" xfId="2" applyNumberFormat="1" applyFont="1" applyFill="1" applyBorder="1" applyAlignment="1" applyProtection="1">
      <alignment horizontal="right" vertical="center"/>
      <protection locked="0"/>
    </xf>
    <xf numFmtId="0" fontId="58" fillId="0" borderId="38" xfId="2" applyFont="1" applyFill="1" applyBorder="1" applyAlignment="1" applyProtection="1">
      <alignment vertical="center"/>
    </xf>
    <xf numFmtId="0" fontId="58" fillId="0" borderId="39" xfId="2" applyFont="1" applyFill="1" applyBorder="1" applyAlignment="1" applyProtection="1">
      <alignment vertical="center"/>
    </xf>
    <xf numFmtId="49" fontId="58" fillId="0" borderId="40" xfId="2" applyNumberFormat="1" applyFont="1" applyFill="1" applyBorder="1" applyAlignment="1" applyProtection="1">
      <alignment vertical="center"/>
    </xf>
    <xf numFmtId="0" fontId="50" fillId="0" borderId="1" xfId="2" applyFont="1" applyFill="1" applyAlignment="1" applyProtection="1">
      <alignment horizontal="left" vertical="center"/>
    </xf>
    <xf numFmtId="0" fontId="58" fillId="8" borderId="38" xfId="2" applyFont="1" applyFill="1" applyBorder="1" applyAlignment="1" applyProtection="1">
      <alignment vertical="center"/>
    </xf>
    <xf numFmtId="0" fontId="58" fillId="8" borderId="39" xfId="2" applyFont="1" applyFill="1" applyBorder="1" applyAlignment="1" applyProtection="1">
      <alignment vertical="center"/>
    </xf>
    <xf numFmtId="49" fontId="58" fillId="8" borderId="40" xfId="2" applyNumberFormat="1" applyFont="1" applyFill="1" applyBorder="1" applyAlignment="1" applyProtection="1">
      <alignment vertical="center"/>
    </xf>
    <xf numFmtId="0" fontId="50" fillId="0" borderId="1" xfId="2" applyFont="1" applyProtection="1"/>
    <xf numFmtId="0" fontId="65" fillId="0" borderId="1" xfId="2" applyFont="1" applyProtection="1"/>
    <xf numFmtId="0" fontId="50" fillId="0" borderId="1" xfId="2" applyFont="1" applyProtection="1">
      <protection locked="0"/>
    </xf>
    <xf numFmtId="0" fontId="65" fillId="0" borderId="1" xfId="2" applyFont="1" applyProtection="1">
      <protection locked="0"/>
    </xf>
    <xf numFmtId="0" fontId="52" fillId="0" borderId="37" xfId="2" applyFont="1" applyBorder="1" applyAlignment="1">
      <alignment horizontal="left" vertical="center" wrapText="1"/>
    </xf>
    <xf numFmtId="0" fontId="50" fillId="0" borderId="1" xfId="2" applyFont="1" applyFill="1" applyProtection="1"/>
    <xf numFmtId="0" fontId="50" fillId="0" borderId="1" xfId="2" applyFont="1" applyFill="1" applyProtection="1">
      <protection locked="0"/>
    </xf>
    <xf numFmtId="0" fontId="50" fillId="0" borderId="37" xfId="2" applyFont="1" applyBorder="1" applyProtection="1">
      <protection locked="0"/>
    </xf>
    <xf numFmtId="0" fontId="50" fillId="0" borderId="38" xfId="2" applyFont="1" applyBorder="1" applyProtection="1">
      <protection locked="0"/>
    </xf>
    <xf numFmtId="0" fontId="50" fillId="0" borderId="39" xfId="2" applyFont="1" applyBorder="1" applyProtection="1">
      <protection locked="0"/>
    </xf>
    <xf numFmtId="0" fontId="50" fillId="0" borderId="40" xfId="2" applyFont="1" applyBorder="1" applyProtection="1">
      <protection locked="0"/>
    </xf>
    <xf numFmtId="0" fontId="65" fillId="0" borderId="37" xfId="2" applyFont="1" applyBorder="1" applyProtection="1">
      <protection locked="0"/>
    </xf>
    <xf numFmtId="4" fontId="50" fillId="0" borderId="37" xfId="4" applyNumberFormat="1" applyFont="1" applyBorder="1" applyAlignment="1" applyProtection="1">
      <alignment horizontal="right" vertical="center"/>
      <protection locked="0"/>
    </xf>
    <xf numFmtId="0" fontId="52" fillId="0" borderId="37" xfId="2" applyNumberFormat="1" applyFont="1" applyBorder="1" applyAlignment="1" applyProtection="1">
      <alignment horizontal="left" vertical="center"/>
      <protection locked="0"/>
    </xf>
    <xf numFmtId="4" fontId="65" fillId="8" borderId="37" xfId="4" applyNumberFormat="1" applyFont="1" applyFill="1" applyBorder="1" applyAlignment="1" applyProtection="1">
      <alignment horizontal="right" vertical="center"/>
      <protection locked="0"/>
    </xf>
    <xf numFmtId="0" fontId="65" fillId="8" borderId="37" xfId="2" applyNumberFormat="1" applyFont="1" applyFill="1" applyBorder="1" applyAlignment="1" applyProtection="1">
      <alignment horizontal="center" vertical="center"/>
      <protection locked="0"/>
    </xf>
    <xf numFmtId="0" fontId="65" fillId="8" borderId="37" xfId="2" applyNumberFormat="1" applyFont="1" applyFill="1" applyBorder="1" applyAlignment="1" applyProtection="1">
      <alignment horizontal="center" vertical="center"/>
      <protection locked="0"/>
    </xf>
    <xf numFmtId="0" fontId="52" fillId="0" borderId="38" xfId="2" applyNumberFormat="1" applyFont="1" applyBorder="1" applyAlignment="1" applyProtection="1">
      <alignment horizontal="left" vertical="center"/>
      <protection locked="0"/>
    </xf>
    <xf numFmtId="0" fontId="52" fillId="0" borderId="39" xfId="2" applyNumberFormat="1" applyFont="1" applyBorder="1" applyAlignment="1" applyProtection="1">
      <alignment horizontal="left" vertical="center"/>
      <protection locked="0"/>
    </xf>
    <xf numFmtId="0" fontId="52" fillId="0" borderId="40" xfId="2" applyNumberFormat="1" applyFont="1" applyBorder="1" applyAlignment="1" applyProtection="1">
      <alignment horizontal="left" vertical="center"/>
      <protection locked="0"/>
    </xf>
    <xf numFmtId="0" fontId="65" fillId="8" borderId="38" xfId="2" applyNumberFormat="1" applyFont="1" applyFill="1" applyBorder="1" applyAlignment="1" applyProtection="1">
      <alignment horizontal="center" vertical="center"/>
      <protection locked="0"/>
    </xf>
    <xf numFmtId="0" fontId="65" fillId="8" borderId="39" xfId="2" applyNumberFormat="1" applyFont="1" applyFill="1" applyBorder="1" applyAlignment="1" applyProtection="1">
      <alignment horizontal="center" vertical="center"/>
      <protection locked="0"/>
    </xf>
    <xf numFmtId="0" fontId="65" fillId="8" borderId="40" xfId="2" applyNumberFormat="1" applyFont="1" applyFill="1" applyBorder="1" applyAlignment="1" applyProtection="1">
      <alignment horizontal="center" vertical="center"/>
      <protection locked="0"/>
    </xf>
    <xf numFmtId="49" fontId="56" fillId="0" borderId="37" xfId="4" applyNumberFormat="1" applyFont="1" applyBorder="1" applyAlignment="1" applyProtection="1">
      <alignment horizontal="right" vertical="center"/>
    </xf>
    <xf numFmtId="49" fontId="56" fillId="0" borderId="37" xfId="2" applyNumberFormat="1" applyFont="1" applyBorder="1" applyAlignment="1" applyProtection="1">
      <alignment horizontal="center" vertical="center"/>
    </xf>
    <xf numFmtId="0" fontId="67" fillId="0" borderId="1" xfId="2" applyFont="1" applyProtection="1"/>
    <xf numFmtId="4" fontId="68" fillId="0" borderId="37" xfId="4" applyNumberFormat="1" applyFont="1" applyBorder="1" applyAlignment="1" applyProtection="1">
      <alignment horizontal="right" vertical="center"/>
      <protection locked="0"/>
    </xf>
    <xf numFmtId="49" fontId="69" fillId="0" borderId="38" xfId="2" applyNumberFormat="1" applyFont="1" applyBorder="1" applyAlignment="1" applyProtection="1">
      <alignment horizontal="right" vertical="center"/>
    </xf>
    <xf numFmtId="49" fontId="69" fillId="0" borderId="39" xfId="2" applyNumberFormat="1" applyFont="1" applyBorder="1" applyAlignment="1" applyProtection="1">
      <alignment horizontal="right" vertical="center"/>
    </xf>
    <xf numFmtId="49" fontId="68" fillId="0" borderId="40" xfId="2" applyNumberFormat="1" applyFont="1" applyBorder="1" applyAlignment="1" applyProtection="1">
      <alignment horizontal="right" vertical="center"/>
    </xf>
    <xf numFmtId="49" fontId="58" fillId="8" borderId="38" xfId="2" applyNumberFormat="1" applyFont="1" applyFill="1" applyBorder="1" applyAlignment="1" applyProtection="1">
      <alignment horizontal="center" vertical="center"/>
    </xf>
    <xf numFmtId="49" fontId="58" fillId="8" borderId="39" xfId="2" applyNumberFormat="1" applyFont="1" applyFill="1" applyBorder="1" applyAlignment="1" applyProtection="1">
      <alignment horizontal="center" vertical="center"/>
    </xf>
    <xf numFmtId="49" fontId="58" fillId="8" borderId="40" xfId="2" applyNumberFormat="1" applyFont="1" applyFill="1" applyBorder="1" applyAlignment="1" applyProtection="1">
      <alignment horizontal="center" vertical="center"/>
    </xf>
    <xf numFmtId="49" fontId="50" fillId="0" borderId="38" xfId="2" applyNumberFormat="1" applyFont="1" applyBorder="1" applyAlignment="1" applyProtection="1">
      <alignment horizontal="center"/>
    </xf>
    <xf numFmtId="49" fontId="50" fillId="0" borderId="39" xfId="2" applyNumberFormat="1" applyFont="1" applyBorder="1" applyAlignment="1" applyProtection="1">
      <alignment horizontal="center"/>
    </xf>
    <xf numFmtId="49" fontId="50" fillId="0" borderId="36" xfId="2" applyNumberFormat="1" applyFont="1" applyBorder="1" applyAlignment="1" applyProtection="1">
      <alignment horizontal="center"/>
    </xf>
    <xf numFmtId="49" fontId="50" fillId="0" borderId="34" xfId="2" applyNumberFormat="1" applyFont="1" applyBorder="1" applyAlignment="1" applyProtection="1">
      <alignment horizontal="center"/>
    </xf>
    <xf numFmtId="49" fontId="50" fillId="0" borderId="35" xfId="2" applyNumberFormat="1" applyFont="1" applyBorder="1" applyAlignment="1" applyProtection="1">
      <alignment horizontal="center"/>
    </xf>
    <xf numFmtId="14" fontId="50" fillId="0" borderId="33" xfId="2" applyNumberFormat="1" applyFont="1" applyBorder="1" applyAlignment="1" applyProtection="1">
      <alignment horizontal="left"/>
      <protection locked="0"/>
    </xf>
    <xf numFmtId="14" fontId="50" fillId="0" borderId="1" xfId="2" applyNumberFormat="1" applyFont="1" applyBorder="1" applyAlignment="1" applyProtection="1">
      <alignment horizontal="left"/>
      <protection locked="0"/>
    </xf>
    <xf numFmtId="49" fontId="50" fillId="0" borderId="1" xfId="2" applyNumberFormat="1" applyFont="1" applyBorder="1" applyAlignment="1" applyProtection="1">
      <alignment horizontal="left"/>
    </xf>
    <xf numFmtId="49" fontId="50" fillId="0" borderId="32" xfId="2" applyNumberFormat="1" applyFont="1" applyBorder="1" applyAlignment="1" applyProtection="1">
      <alignment horizontal="left"/>
    </xf>
    <xf numFmtId="49" fontId="50" fillId="0" borderId="33" xfId="2" applyNumberFormat="1" applyFont="1" applyBorder="1" applyAlignment="1" applyProtection="1">
      <alignment horizontal="left"/>
      <protection locked="0"/>
    </xf>
    <xf numFmtId="49" fontId="50" fillId="0" borderId="1" xfId="2" applyNumberFormat="1" applyFont="1" applyBorder="1" applyAlignment="1" applyProtection="1">
      <alignment horizontal="left"/>
      <protection locked="0"/>
    </xf>
    <xf numFmtId="49" fontId="50" fillId="0" borderId="33" xfId="2" applyNumberFormat="1" applyFont="1" applyBorder="1" applyAlignment="1" applyProtection="1">
      <alignment horizontal="left"/>
    </xf>
    <xf numFmtId="49" fontId="50" fillId="0" borderId="31" xfId="2" applyNumberFormat="1" applyFont="1" applyBorder="1" applyAlignment="1" applyProtection="1">
      <alignment horizontal="center"/>
    </xf>
    <xf numFmtId="49" fontId="50" fillId="0" borderId="30" xfId="2" applyNumberFormat="1" applyFont="1" applyBorder="1" applyAlignment="1" applyProtection="1">
      <alignment horizontal="center"/>
    </xf>
    <xf numFmtId="49" fontId="50" fillId="0" borderId="29" xfId="2" applyNumberFormat="1" applyFont="1" applyBorder="1" applyAlignment="1" applyProtection="1">
      <alignment horizontal="center"/>
    </xf>
    <xf numFmtId="49" fontId="58" fillId="8" borderId="36" xfId="2" applyNumberFormat="1" applyFont="1" applyFill="1" applyBorder="1" applyAlignment="1" applyProtection="1">
      <alignment horizontal="center" vertical="center"/>
      <protection locked="0"/>
    </xf>
    <xf numFmtId="49" fontId="58" fillId="8" borderId="34" xfId="2" applyNumberFormat="1" applyFont="1" applyFill="1" applyBorder="1" applyAlignment="1" applyProtection="1">
      <alignment horizontal="center" vertical="center"/>
      <protection locked="0"/>
    </xf>
    <xf numFmtId="49" fontId="58" fillId="8" borderId="35" xfId="2" applyNumberFormat="1" applyFont="1" applyFill="1" applyBorder="1" applyAlignment="1" applyProtection="1">
      <alignment horizontal="center" vertical="center" wrapText="1"/>
      <protection locked="0"/>
    </xf>
    <xf numFmtId="49" fontId="50" fillId="8" borderId="33" xfId="2" applyNumberFormat="1" applyFont="1" applyFill="1" applyBorder="1" applyAlignment="1" applyProtection="1">
      <alignment horizontal="center"/>
    </xf>
    <xf numFmtId="49" fontId="50" fillId="8" borderId="1" xfId="2" applyNumberFormat="1" applyFont="1" applyFill="1" applyBorder="1" applyAlignment="1" applyProtection="1">
      <alignment horizontal="center"/>
    </xf>
    <xf numFmtId="49" fontId="50" fillId="8" borderId="32" xfId="2" applyNumberFormat="1" applyFont="1" applyFill="1" applyBorder="1" applyAlignment="1" applyProtection="1">
      <alignment horizontal="center"/>
    </xf>
    <xf numFmtId="49" fontId="50" fillId="8" borderId="31" xfId="2" applyNumberFormat="1" applyFont="1" applyFill="1" applyBorder="1" applyAlignment="1" applyProtection="1">
      <alignment horizontal="left"/>
    </xf>
    <xf numFmtId="49" fontId="50" fillId="8" borderId="30" xfId="2" applyNumberFormat="1" applyFont="1" applyFill="1" applyBorder="1" applyAlignment="1" applyProtection="1">
      <alignment horizontal="left"/>
    </xf>
    <xf numFmtId="49" fontId="50" fillId="8" borderId="29" xfId="2" applyNumberFormat="1" applyFont="1" applyFill="1" applyBorder="1" applyAlignment="1" applyProtection="1">
      <alignment horizontal="left"/>
    </xf>
    <xf numFmtId="0" fontId="71" fillId="0" borderId="1" xfId="5" applyFont="1" applyAlignment="1">
      <alignment vertical="top" wrapText="1"/>
    </xf>
    <xf numFmtId="168" fontId="71" fillId="0" borderId="1" xfId="5" applyNumberFormat="1" applyFont="1" applyAlignment="1">
      <alignment horizontal="center" vertical="top" wrapText="1"/>
    </xf>
    <xf numFmtId="0" fontId="71" fillId="0" borderId="1" xfId="5" applyFont="1" applyAlignment="1">
      <alignment horizontal="center" vertical="top" wrapText="1"/>
    </xf>
    <xf numFmtId="0" fontId="71" fillId="0" borderId="1" xfId="5" applyFont="1" applyAlignment="1">
      <alignment horizontal="left" vertical="top" wrapText="1"/>
    </xf>
    <xf numFmtId="49" fontId="71" fillId="0" borderId="1" xfId="5" applyNumberFormat="1" applyFont="1" applyAlignment="1">
      <alignment horizontal="left" vertical="top" wrapText="1"/>
    </xf>
    <xf numFmtId="49" fontId="71" fillId="0" borderId="1" xfId="5" applyNumberFormat="1" applyFont="1" applyAlignment="1">
      <alignment horizontal="left" vertical="top"/>
    </xf>
    <xf numFmtId="0" fontId="61" fillId="0" borderId="1" xfId="5" applyFont="1" applyBorder="1" applyAlignment="1">
      <alignment horizontal="center" vertical="top" wrapText="1"/>
    </xf>
    <xf numFmtId="0" fontId="61" fillId="0" borderId="1" xfId="5" applyFont="1" applyAlignment="1">
      <alignment horizontal="center" vertical="top" wrapText="1"/>
    </xf>
    <xf numFmtId="0" fontId="71" fillId="0" borderId="1" xfId="5" applyFont="1" applyBorder="1" applyAlignment="1">
      <alignment horizontal="center" vertical="top" wrapText="1"/>
    </xf>
    <xf numFmtId="0" fontId="70" fillId="0" borderId="1" xfId="5" applyAlignment="1">
      <alignment horizontal="center"/>
    </xf>
    <xf numFmtId="0" fontId="71" fillId="0" borderId="1" xfId="5" applyFont="1" applyAlignment="1">
      <alignment horizontal="center" vertical="top"/>
    </xf>
    <xf numFmtId="0" fontId="61" fillId="0" borderId="1" xfId="5" applyFont="1" applyAlignment="1">
      <alignment horizontal="left" vertical="top" wrapText="1"/>
    </xf>
    <xf numFmtId="0" fontId="71" fillId="0" borderId="1" xfId="5" applyFont="1" applyAlignment="1">
      <alignment wrapText="1"/>
    </xf>
    <xf numFmtId="0" fontId="61" fillId="0" borderId="1" xfId="5" applyFont="1" applyAlignment="1">
      <alignment horizontal="left"/>
    </xf>
    <xf numFmtId="0" fontId="70" fillId="0" borderId="1" xfId="5" applyAlignment="1">
      <alignment horizontal="center" vertical="top"/>
    </xf>
    <xf numFmtId="0" fontId="61" fillId="0" borderId="1" xfId="5" applyFont="1" applyAlignment="1" applyProtection="1">
      <alignment horizontal="left" vertical="top" wrapText="1"/>
      <protection locked="0"/>
    </xf>
    <xf numFmtId="0" fontId="72" fillId="0" borderId="1" xfId="5" applyFont="1" applyBorder="1" applyAlignment="1">
      <alignment horizontal="left" vertical="top" wrapText="1"/>
    </xf>
    <xf numFmtId="0" fontId="72" fillId="0" borderId="1" xfId="5" applyFont="1" applyAlignment="1">
      <alignment horizontal="left" vertical="top" wrapText="1"/>
    </xf>
    <xf numFmtId="0" fontId="73" fillId="0" borderId="1" xfId="5" applyFont="1" applyBorder="1" applyAlignment="1">
      <alignment horizontal="center" vertical="top" wrapText="1"/>
    </xf>
    <xf numFmtId="0" fontId="73" fillId="0" borderId="1" xfId="5" applyFont="1" applyAlignment="1">
      <alignment horizontal="center" vertical="top" wrapText="1"/>
    </xf>
    <xf numFmtId="0" fontId="71" fillId="0" borderId="1" xfId="5" applyFont="1" applyAlignment="1">
      <alignment horizontal="justify"/>
    </xf>
    <xf numFmtId="49" fontId="71" fillId="0" borderId="1" xfId="5" applyNumberFormat="1" applyFont="1" applyBorder="1" applyAlignment="1">
      <alignment horizontal="left" vertical="top" wrapText="1"/>
    </xf>
    <xf numFmtId="168" fontId="71" fillId="0" borderId="1" xfId="5" applyNumberFormat="1" applyFont="1" applyBorder="1" applyAlignment="1">
      <alignment horizontal="center" vertical="top" wrapText="1"/>
    </xf>
    <xf numFmtId="0" fontId="61" fillId="0" borderId="1" xfId="5" applyFont="1" applyBorder="1" applyAlignment="1">
      <alignment horizontal="left" vertical="top" wrapText="1"/>
    </xf>
    <xf numFmtId="0" fontId="74" fillId="0" borderId="1" xfId="5" applyFont="1" applyBorder="1" applyAlignment="1">
      <alignment horizontal="left" vertical="top" wrapText="1"/>
    </xf>
    <xf numFmtId="49" fontId="61" fillId="0" borderId="1" xfId="5" applyNumberFormat="1" applyFont="1" applyBorder="1" applyAlignment="1">
      <alignment horizontal="left" vertical="top" wrapText="1"/>
    </xf>
    <xf numFmtId="0" fontId="71" fillId="0" borderId="1" xfId="5" applyFont="1" applyBorder="1" applyAlignment="1">
      <alignment horizontal="left" vertical="top" wrapText="1"/>
    </xf>
    <xf numFmtId="49" fontId="71" fillId="0" borderId="1" xfId="5" applyNumberFormat="1" applyFont="1" applyBorder="1" applyAlignment="1">
      <alignment horizontal="left" vertical="center" wrapText="1"/>
    </xf>
    <xf numFmtId="49" fontId="74" fillId="0" borderId="1" xfId="5" applyNumberFormat="1" applyFont="1" applyBorder="1" applyAlignment="1">
      <alignment horizontal="left" vertical="center" wrapText="1"/>
    </xf>
    <xf numFmtId="49" fontId="75" fillId="0" borderId="1" xfId="5" applyNumberFormat="1" applyFont="1" applyBorder="1" applyAlignment="1">
      <alignment horizontal="left" vertical="center" wrapText="1"/>
    </xf>
    <xf numFmtId="49" fontId="61" fillId="0" borderId="1" xfId="5" applyNumberFormat="1" applyFont="1" applyBorder="1" applyAlignment="1">
      <alignment horizontal="left" vertical="center" wrapText="1"/>
    </xf>
    <xf numFmtId="0" fontId="71" fillId="0" borderId="1" xfId="5" applyFont="1" applyBorder="1" applyAlignment="1">
      <alignment horizontal="center"/>
    </xf>
    <xf numFmtId="49" fontId="75" fillId="0" borderId="1" xfId="5" applyNumberFormat="1" applyFont="1" applyBorder="1" applyAlignment="1">
      <alignment horizontal="left" vertical="center" wrapText="1"/>
    </xf>
    <xf numFmtId="0" fontId="71" fillId="0" borderId="1" xfId="5" applyFont="1" applyAlignment="1" applyProtection="1">
      <alignment horizontal="left" vertical="top" wrapText="1"/>
      <protection locked="0"/>
    </xf>
    <xf numFmtId="0" fontId="76" fillId="0" borderId="1" xfId="5" applyFont="1" applyAlignment="1">
      <alignment horizontal="left" vertical="top" wrapText="1"/>
    </xf>
    <xf numFmtId="0" fontId="70" fillId="0" borderId="1" xfId="5" applyFont="1" applyAlignment="1">
      <alignment horizontal="left" vertical="top" wrapText="1"/>
    </xf>
    <xf numFmtId="49" fontId="77" fillId="0" borderId="1" xfId="5" applyNumberFormat="1" applyFont="1" applyAlignment="1">
      <alignment horizontal="left" vertical="top" wrapText="1"/>
    </xf>
    <xf numFmtId="0" fontId="78" fillId="0" borderId="1" xfId="5" applyFont="1" applyAlignment="1">
      <alignment vertical="top" wrapText="1"/>
    </xf>
    <xf numFmtId="168" fontId="78" fillId="0" borderId="1" xfId="5" applyNumberFormat="1" applyFont="1" applyAlignment="1">
      <alignment horizontal="center" vertical="top" wrapText="1"/>
    </xf>
    <xf numFmtId="0" fontId="79" fillId="0" borderId="1" xfId="5" applyFont="1" applyBorder="1" applyAlignment="1">
      <alignment horizontal="center" vertical="top" wrapText="1"/>
    </xf>
    <xf numFmtId="0" fontId="79" fillId="0" borderId="1" xfId="5" applyFont="1" applyAlignment="1">
      <alignment horizontal="justify" vertical="top" wrapText="1"/>
    </xf>
    <xf numFmtId="49" fontId="78" fillId="0" borderId="1" xfId="5" applyNumberFormat="1" applyFont="1" applyAlignment="1">
      <alignment horizontal="left" vertical="top" wrapText="1"/>
    </xf>
    <xf numFmtId="0" fontId="79" fillId="0" borderId="1" xfId="5" applyFont="1" applyAlignment="1">
      <alignment horizontal="left" vertical="top" wrapText="1"/>
    </xf>
    <xf numFmtId="0" fontId="79" fillId="0" borderId="1" xfId="5" applyFont="1" applyAlignment="1" applyProtection="1">
      <alignment horizontal="left" vertical="top" wrapText="1"/>
      <protection locked="0"/>
    </xf>
    <xf numFmtId="3" fontId="78" fillId="0" borderId="1" xfId="5" applyNumberFormat="1" applyFont="1" applyBorder="1" applyAlignment="1">
      <alignment horizontal="center" vertical="top" wrapText="1"/>
    </xf>
    <xf numFmtId="3" fontId="78" fillId="0" borderId="1" xfId="5" applyNumberFormat="1" applyFont="1" applyFill="1" applyBorder="1" applyAlignment="1">
      <alignment horizontal="center" vertical="top" wrapText="1"/>
    </xf>
    <xf numFmtId="0" fontId="79" fillId="0" borderId="1" xfId="5" applyFont="1" applyBorder="1" applyAlignment="1">
      <alignment horizontal="left" vertical="top" wrapText="1"/>
    </xf>
    <xf numFmtId="49" fontId="78" fillId="0" borderId="1" xfId="5" applyNumberFormat="1" applyFont="1" applyBorder="1" applyAlignment="1">
      <alignment horizontal="left" vertical="top" wrapText="1"/>
    </xf>
    <xf numFmtId="0" fontId="78" fillId="0" borderId="1" xfId="5" applyFont="1" applyAlignment="1">
      <alignment horizontal="left" vertical="top" wrapText="1"/>
    </xf>
    <xf numFmtId="3" fontId="79" fillId="0" borderId="1" xfId="5" applyNumberFormat="1" applyFont="1" applyBorder="1" applyAlignment="1">
      <alignment horizontal="center" vertical="top" wrapText="1"/>
    </xf>
    <xf numFmtId="0" fontId="78" fillId="0" borderId="1" xfId="5" applyFont="1" applyAlignment="1" applyProtection="1">
      <alignment horizontal="left" vertical="top" wrapText="1"/>
      <protection locked="0"/>
    </xf>
    <xf numFmtId="0" fontId="80" fillId="0" borderId="1" xfId="5" applyFont="1" applyBorder="1" applyAlignment="1">
      <alignment horizontal="center" vertical="top" wrapText="1"/>
    </xf>
    <xf numFmtId="3" fontId="81" fillId="0" borderId="1" xfId="5" applyNumberFormat="1" applyFont="1" applyBorder="1" applyAlignment="1">
      <alignment horizontal="center" vertical="top" wrapText="1"/>
    </xf>
    <xf numFmtId="3" fontId="81" fillId="0" borderId="1" xfId="5" applyNumberFormat="1" applyFont="1" applyFill="1" applyBorder="1" applyAlignment="1">
      <alignment horizontal="center" vertical="top" wrapText="1"/>
    </xf>
    <xf numFmtId="0" fontId="80" fillId="0" borderId="1" xfId="5" applyFont="1" applyAlignment="1">
      <alignment horizontal="left" vertical="top" wrapText="1"/>
    </xf>
    <xf numFmtId="49" fontId="81" fillId="0" borderId="1" xfId="5" applyNumberFormat="1" applyFont="1" applyBorder="1" applyAlignment="1">
      <alignment horizontal="left" vertical="top" wrapText="1"/>
    </xf>
    <xf numFmtId="0" fontId="80" fillId="0" borderId="37" xfId="5" applyFont="1" applyBorder="1" applyAlignment="1">
      <alignment horizontal="center" vertical="top" wrapText="1"/>
    </xf>
    <xf numFmtId="3" fontId="78" fillId="0" borderId="37" xfId="5" applyNumberFormat="1" applyFont="1" applyBorder="1" applyAlignment="1">
      <alignment horizontal="center" vertical="top" wrapText="1"/>
    </xf>
    <xf numFmtId="3" fontId="78" fillId="8" borderId="37" xfId="5" applyNumberFormat="1" applyFont="1" applyFill="1" applyBorder="1" applyAlignment="1">
      <alignment horizontal="center" vertical="top" wrapText="1"/>
    </xf>
    <xf numFmtId="0" fontId="79" fillId="0" borderId="37" xfId="5" applyFont="1" applyBorder="1" applyAlignment="1">
      <alignment horizontal="center" vertical="top" wrapText="1"/>
    </xf>
    <xf numFmtId="0" fontId="82" fillId="0" borderId="37" xfId="5" applyFont="1" applyBorder="1" applyAlignment="1">
      <alignment horizontal="left" vertical="top" wrapText="1"/>
    </xf>
    <xf numFmtId="49" fontId="78" fillId="0" borderId="37" xfId="5" applyNumberFormat="1" applyFont="1" applyBorder="1" applyAlignment="1">
      <alignment horizontal="left" vertical="top" wrapText="1"/>
    </xf>
    <xf numFmtId="0" fontId="78" fillId="0" borderId="37" xfId="5" applyFont="1" applyBorder="1" applyAlignment="1">
      <alignment horizontal="left" vertical="top" wrapText="1"/>
    </xf>
    <xf numFmtId="3" fontId="78" fillId="0" borderId="1" xfId="5" applyNumberFormat="1" applyFont="1" applyAlignment="1">
      <alignment horizontal="left" vertical="top" wrapText="1"/>
    </xf>
    <xf numFmtId="0" fontId="78" fillId="0" borderId="1" xfId="5" applyFont="1" applyBorder="1" applyAlignment="1">
      <alignment horizontal="left" vertical="top" wrapText="1"/>
    </xf>
    <xf numFmtId="49" fontId="83" fillId="0" borderId="1" xfId="5" applyNumberFormat="1" applyFont="1" applyAlignment="1">
      <alignment horizontal="left" vertical="top" wrapText="1"/>
    </xf>
    <xf numFmtId="3" fontId="71" fillId="0" borderId="1" xfId="5" applyNumberFormat="1" applyFont="1" applyAlignment="1">
      <alignment vertical="top" wrapText="1"/>
    </xf>
    <xf numFmtId="0" fontId="61" fillId="0" borderId="1" xfId="5" applyFont="1" applyFill="1" applyAlignment="1" applyProtection="1">
      <alignment wrapText="1"/>
      <protection locked="0"/>
    </xf>
    <xf numFmtId="0" fontId="78" fillId="0" borderId="37" xfId="5" applyFont="1" applyBorder="1" applyAlignment="1">
      <alignment horizontal="center" vertical="top" wrapText="1"/>
    </xf>
    <xf numFmtId="0" fontId="79" fillId="0" borderId="37" xfId="5" applyFont="1" applyBorder="1" applyAlignment="1">
      <alignment horizontal="left" vertical="top" wrapText="1"/>
    </xf>
    <xf numFmtId="0" fontId="80" fillId="0" borderId="37" xfId="5" applyFont="1" applyBorder="1" applyAlignment="1">
      <alignment horizontal="left" vertical="top" wrapText="1"/>
    </xf>
    <xf numFmtId="0" fontId="79" fillId="0" borderId="37" xfId="5" applyFont="1" applyFill="1" applyBorder="1" applyAlignment="1">
      <alignment horizontal="center" vertical="top" wrapText="1"/>
    </xf>
    <xf numFmtId="1" fontId="78" fillId="0" borderId="1" xfId="5" applyNumberFormat="1" applyFont="1" applyAlignment="1">
      <alignment horizontal="center" vertical="top" wrapText="1"/>
    </xf>
    <xf numFmtId="1" fontId="78" fillId="0" borderId="1" xfId="5" applyNumberFormat="1" applyFont="1" applyFill="1" applyAlignment="1">
      <alignment horizontal="center" vertical="top" wrapText="1"/>
    </xf>
    <xf numFmtId="0" fontId="90" fillId="0" borderId="1" xfId="5" applyFont="1" applyAlignment="1">
      <alignment horizontal="left" vertical="top" wrapText="1"/>
    </xf>
    <xf numFmtId="49" fontId="83" fillId="0" borderId="1" xfId="5" applyNumberFormat="1" applyFont="1" applyAlignment="1">
      <alignment horizontal="left" vertical="top" wrapText="1"/>
    </xf>
    <xf numFmtId="0" fontId="90" fillId="0" borderId="1" xfId="5" applyFont="1" applyAlignment="1">
      <alignment horizontal="left" vertical="top" wrapText="1"/>
    </xf>
    <xf numFmtId="0" fontId="78" fillId="0" borderId="1" xfId="5" applyFont="1" applyAlignment="1">
      <alignment horizontal="center" vertical="top" wrapText="1"/>
    </xf>
    <xf numFmtId="49" fontId="91" fillId="0" borderId="1" xfId="5" applyNumberFormat="1" applyFont="1" applyFill="1" applyBorder="1" applyAlignment="1">
      <alignment horizontal="left" vertical="center" wrapText="1"/>
    </xf>
    <xf numFmtId="3" fontId="79" fillId="8" borderId="37" xfId="5" applyNumberFormat="1" applyFont="1" applyFill="1" applyBorder="1" applyAlignment="1">
      <alignment horizontal="center" vertical="top" wrapText="1"/>
    </xf>
    <xf numFmtId="0" fontId="79" fillId="8" borderId="37" xfId="5" applyFont="1" applyFill="1" applyBorder="1" applyAlignment="1">
      <alignment horizontal="center" vertical="top" wrapText="1"/>
    </xf>
    <xf numFmtId="0" fontId="78" fillId="0" borderId="37" xfId="5" applyNumberFormat="1" applyFont="1" applyFill="1" applyBorder="1" applyAlignment="1" applyProtection="1">
      <alignment horizontal="left" vertical="top" wrapText="1"/>
      <protection locked="0"/>
    </xf>
    <xf numFmtId="0" fontId="78" fillId="0" borderId="37" xfId="6" applyFont="1" applyBorder="1" applyAlignment="1" applyProtection="1">
      <alignment horizontal="left" vertical="top" wrapText="1"/>
    </xf>
    <xf numFmtId="0" fontId="79" fillId="0" borderId="37" xfId="5" applyNumberFormat="1" applyFont="1" applyFill="1" applyBorder="1" applyAlignment="1" applyProtection="1">
      <alignment horizontal="left" vertical="top" wrapText="1"/>
      <protection locked="0"/>
    </xf>
    <xf numFmtId="49" fontId="91" fillId="8" borderId="1" xfId="5" applyNumberFormat="1" applyFont="1" applyFill="1" applyBorder="1" applyAlignment="1">
      <alignment horizontal="left" vertical="center" wrapText="1"/>
    </xf>
    <xf numFmtId="49" fontId="91" fillId="0" borderId="1" xfId="5" applyNumberFormat="1" applyFont="1" applyBorder="1" applyAlignment="1">
      <alignment horizontal="left" vertical="center" wrapText="1"/>
    </xf>
    <xf numFmtId="49" fontId="91" fillId="0" borderId="1" xfId="5" applyNumberFormat="1" applyFont="1" applyBorder="1" applyAlignment="1">
      <alignment horizontal="left" vertical="center" wrapText="1"/>
    </xf>
    <xf numFmtId="0" fontId="78" fillId="0" borderId="1" xfId="5" applyFont="1" applyBorder="1" applyAlignment="1">
      <alignment horizontal="center" vertical="center" wrapText="1"/>
    </xf>
    <xf numFmtId="169" fontId="78" fillId="0" borderId="1" xfId="5" applyNumberFormat="1" applyFont="1" applyBorder="1" applyAlignment="1">
      <alignment horizontal="center" vertical="top" wrapText="1"/>
    </xf>
    <xf numFmtId="49" fontId="78" fillId="0" borderId="1" xfId="5" applyNumberFormat="1" applyFont="1" applyBorder="1" applyAlignment="1">
      <alignment horizontal="center" vertical="center" wrapText="1"/>
    </xf>
    <xf numFmtId="0" fontId="78" fillId="0" borderId="1" xfId="5" applyFont="1" applyBorder="1" applyAlignment="1">
      <alignment horizontal="center" vertical="center" wrapText="1"/>
    </xf>
    <xf numFmtId="49" fontId="78" fillId="0" borderId="1" xfId="5" applyNumberFormat="1" applyFont="1" applyBorder="1" applyAlignment="1">
      <alignment horizontal="center" vertical="center" wrapText="1"/>
    </xf>
    <xf numFmtId="0" fontId="61" fillId="0" borderId="1" xfId="5" applyFont="1" applyFill="1"/>
    <xf numFmtId="168" fontId="94" fillId="10" borderId="42" xfId="7" applyNumberFormat="1" applyFont="1" applyFill="1" applyBorder="1" applyAlignment="1">
      <alignment vertical="center"/>
    </xf>
    <xf numFmtId="168" fontId="95" fillId="10" borderId="43" xfId="7" applyNumberFormat="1" applyFont="1" applyFill="1" applyBorder="1" applyAlignment="1">
      <alignment vertical="center"/>
    </xf>
    <xf numFmtId="168" fontId="95" fillId="10" borderId="44" xfId="7" applyNumberFormat="1" applyFont="1" applyFill="1" applyBorder="1" applyAlignment="1">
      <alignment vertical="center"/>
    </xf>
    <xf numFmtId="0" fontId="95" fillId="10" borderId="45" xfId="5" applyFont="1" applyFill="1" applyBorder="1" applyAlignment="1"/>
    <xf numFmtId="0" fontId="95" fillId="10" borderId="46" xfId="5" applyFont="1" applyFill="1" applyBorder="1" applyAlignment="1"/>
    <xf numFmtId="0" fontId="94" fillId="10" borderId="47" xfId="7" applyFont="1" applyFill="1" applyBorder="1" applyAlignment="1">
      <alignment vertical="center"/>
    </xf>
    <xf numFmtId="3" fontId="70" fillId="0" borderId="48" xfId="7" applyNumberFormat="1" applyFill="1" applyBorder="1" applyAlignment="1">
      <alignment vertical="center"/>
    </xf>
    <xf numFmtId="3" fontId="70" fillId="0" borderId="49" xfId="7" applyNumberFormat="1" applyFill="1" applyBorder="1" applyAlignment="1">
      <alignment vertical="center"/>
    </xf>
    <xf numFmtId="49" fontId="0" fillId="0" borderId="50" xfId="7" applyNumberFormat="1" applyFont="1" applyFill="1" applyBorder="1" applyAlignment="1">
      <alignment horizontal="left" vertical="center" wrapText="1"/>
    </xf>
    <xf numFmtId="49" fontId="0" fillId="0" borderId="51" xfId="7" applyNumberFormat="1" applyFont="1" applyFill="1" applyBorder="1" applyAlignment="1">
      <alignment horizontal="left" vertical="center" wrapText="1"/>
    </xf>
    <xf numFmtId="0" fontId="70" fillId="0" borderId="52" xfId="7" applyNumberFormat="1" applyFill="1" applyBorder="1" applyAlignment="1">
      <alignment vertical="center"/>
    </xf>
    <xf numFmtId="0" fontId="70" fillId="0" borderId="53" xfId="7" applyNumberFormat="1" applyFill="1" applyBorder="1" applyAlignment="1">
      <alignment vertical="center"/>
    </xf>
    <xf numFmtId="3" fontId="70" fillId="0" borderId="54" xfId="7" applyNumberFormat="1" applyFill="1" applyBorder="1" applyAlignment="1">
      <alignment vertical="center"/>
    </xf>
    <xf numFmtId="3" fontId="70" fillId="0" borderId="54" xfId="7" applyNumberFormat="1" applyFont="1" applyFill="1" applyBorder="1" applyAlignment="1">
      <alignment vertical="center"/>
    </xf>
    <xf numFmtId="3" fontId="70" fillId="0" borderId="49" xfId="7" applyNumberFormat="1" applyFont="1" applyFill="1" applyBorder="1" applyAlignment="1">
      <alignment vertical="center"/>
    </xf>
    <xf numFmtId="0" fontId="70" fillId="0" borderId="53" xfId="7" applyNumberFormat="1" applyFont="1" applyFill="1" applyBorder="1" applyAlignment="1">
      <alignment horizontal="center" vertical="center"/>
    </xf>
    <xf numFmtId="3" fontId="70" fillId="0" borderId="55" xfId="7" applyNumberFormat="1" applyFill="1" applyBorder="1" applyAlignment="1">
      <alignment vertical="center"/>
    </xf>
    <xf numFmtId="49" fontId="96" fillId="0" borderId="50" xfId="7" applyNumberFormat="1" applyFont="1" applyFill="1" applyBorder="1" applyAlignment="1">
      <alignment horizontal="left" vertical="center" wrapText="1"/>
    </xf>
    <xf numFmtId="49" fontId="96" fillId="0" borderId="51" xfId="7" applyNumberFormat="1" applyFont="1" applyFill="1" applyBorder="1" applyAlignment="1">
      <alignment horizontal="left" vertical="center" wrapText="1"/>
    </xf>
    <xf numFmtId="0" fontId="0" fillId="0" borderId="53" xfId="7" applyNumberFormat="1" applyFont="1" applyFill="1" applyBorder="1" applyAlignment="1">
      <alignment horizontal="center" vertical="center"/>
    </xf>
    <xf numFmtId="3" fontId="70" fillId="0" borderId="56" xfId="7" applyNumberFormat="1" applyFill="1" applyBorder="1" applyAlignment="1">
      <alignment vertical="center"/>
    </xf>
    <xf numFmtId="49" fontId="70" fillId="0" borderId="50" xfId="7" applyNumberFormat="1" applyFont="1" applyFill="1" applyBorder="1" applyAlignment="1">
      <alignment horizontal="left" vertical="center" wrapText="1"/>
    </xf>
    <xf numFmtId="49" fontId="70" fillId="0" borderId="51" xfId="7" applyNumberFormat="1" applyFont="1" applyFill="1" applyBorder="1" applyAlignment="1">
      <alignment horizontal="left" vertical="center" wrapText="1"/>
    </xf>
    <xf numFmtId="3" fontId="96" fillId="0" borderId="54" xfId="7" applyNumberFormat="1" applyFont="1" applyFill="1" applyBorder="1" applyAlignment="1">
      <alignment vertical="center"/>
    </xf>
    <xf numFmtId="3" fontId="96" fillId="0" borderId="49" xfId="7" applyNumberFormat="1" applyFont="1" applyFill="1" applyBorder="1" applyAlignment="1">
      <alignment vertical="center"/>
    </xf>
    <xf numFmtId="3" fontId="70" fillId="0" borderId="56" xfId="7" applyNumberFormat="1" applyFont="1" applyFill="1" applyBorder="1" applyAlignment="1">
      <alignment vertical="center"/>
    </xf>
    <xf numFmtId="49" fontId="70" fillId="0" borderId="50" xfId="7" applyNumberFormat="1" applyFont="1" applyFill="1" applyBorder="1" applyAlignment="1">
      <alignment horizontal="left" vertical="center" wrapText="1"/>
    </xf>
    <xf numFmtId="49" fontId="70" fillId="0" borderId="51" xfId="7" applyNumberFormat="1" applyFont="1" applyFill="1" applyBorder="1" applyAlignment="1">
      <alignment horizontal="left" vertical="center" wrapText="1"/>
    </xf>
    <xf numFmtId="3" fontId="70" fillId="0" borderId="55" xfId="7" applyNumberFormat="1" applyFont="1" applyFill="1" applyBorder="1" applyAlignment="1">
      <alignment vertical="center"/>
    </xf>
    <xf numFmtId="3" fontId="70" fillId="0" borderId="57" xfId="7" applyNumberFormat="1" applyFont="1" applyFill="1" applyBorder="1" applyAlignment="1">
      <alignment vertical="center"/>
    </xf>
    <xf numFmtId="49" fontId="70" fillId="0" borderId="58" xfId="7" applyNumberFormat="1" applyFont="1" applyFill="1" applyBorder="1" applyAlignment="1">
      <alignment horizontal="left" vertical="center" wrapText="1"/>
    </xf>
    <xf numFmtId="49" fontId="70" fillId="0" borderId="59" xfId="7" applyNumberFormat="1" applyFont="1" applyFill="1" applyBorder="1" applyAlignment="1">
      <alignment horizontal="left" vertical="center" wrapText="1"/>
    </xf>
    <xf numFmtId="0" fontId="70" fillId="0" borderId="60" xfId="7" applyNumberFormat="1" applyFill="1" applyBorder="1" applyAlignment="1">
      <alignment vertical="center"/>
    </xf>
    <xf numFmtId="0" fontId="70" fillId="0" borderId="61" xfId="7" applyNumberFormat="1" applyFont="1" applyFill="1" applyBorder="1" applyAlignment="1">
      <alignment horizontal="center" vertical="center"/>
    </xf>
    <xf numFmtId="0" fontId="53" fillId="0" borderId="42" xfId="8" applyNumberFormat="1" applyFont="1" applyFill="1" applyBorder="1" applyAlignment="1" applyProtection="1">
      <alignment horizontal="center" vertical="center" wrapText="1"/>
    </xf>
    <xf numFmtId="0" fontId="53" fillId="0" borderId="43" xfId="8" applyNumberFormat="1" applyFont="1" applyFill="1" applyBorder="1" applyAlignment="1" applyProtection="1">
      <alignment horizontal="center" vertical="center" wrapText="1"/>
    </xf>
    <xf numFmtId="0" fontId="53" fillId="0" borderId="44" xfId="8" applyNumberFormat="1" applyFont="1" applyFill="1" applyBorder="1" applyAlignment="1" applyProtection="1">
      <alignment horizontal="center" vertical="center" wrapText="1"/>
    </xf>
    <xf numFmtId="0" fontId="53" fillId="0" borderId="45" xfId="8" applyNumberFormat="1" applyFont="1" applyFill="1" applyBorder="1" applyAlignment="1" applyProtection="1">
      <alignment horizontal="center" vertical="center" wrapText="1"/>
    </xf>
    <xf numFmtId="0" fontId="53" fillId="0" borderId="46" xfId="8" applyNumberFormat="1" applyFont="1" applyFill="1" applyBorder="1" applyAlignment="1" applyProtection="1">
      <alignment horizontal="center" vertical="center" wrapText="1"/>
    </xf>
    <xf numFmtId="0" fontId="53" fillId="0" borderId="47" xfId="8" applyNumberFormat="1" applyFont="1" applyFill="1" applyBorder="1" applyAlignment="1" applyProtection="1">
      <alignment horizontal="center" vertical="center" wrapText="1"/>
    </xf>
    <xf numFmtId="0" fontId="53" fillId="0" borderId="62" xfId="8" applyNumberFormat="1" applyFont="1" applyFill="1" applyBorder="1" applyAlignment="1" applyProtection="1">
      <alignment horizontal="center"/>
    </xf>
    <xf numFmtId="0" fontId="53" fillId="0" borderId="63" xfId="8" applyNumberFormat="1" applyFont="1" applyFill="1" applyBorder="1" applyAlignment="1" applyProtection="1"/>
    <xf numFmtId="0" fontId="53" fillId="0" borderId="1" xfId="8" applyNumberFormat="1" applyFont="1" applyFill="1" applyBorder="1" applyAlignment="1" applyProtection="1"/>
    <xf numFmtId="0" fontId="53" fillId="0" borderId="64" xfId="8" applyNumberFormat="1" applyFont="1" applyFill="1" applyBorder="1" applyAlignment="1" applyProtection="1"/>
    <xf numFmtId="14" fontId="53" fillId="0" borderId="65" xfId="8" applyNumberFormat="1" applyFont="1" applyFill="1" applyBorder="1" applyAlignment="1" applyProtection="1">
      <alignment horizontal="left"/>
    </xf>
    <xf numFmtId="14" fontId="53" fillId="0" borderId="1" xfId="8" applyNumberFormat="1" applyFont="1" applyFill="1" applyBorder="1" applyAlignment="1" applyProtection="1"/>
    <xf numFmtId="0" fontId="61" fillId="0" borderId="65" xfId="5" applyFont="1" applyBorder="1"/>
    <xf numFmtId="0" fontId="61" fillId="0" borderId="1" xfId="5" applyFont="1" applyBorder="1"/>
    <xf numFmtId="170" fontId="53" fillId="0" borderId="1" xfId="9" applyNumberFormat="1" applyFont="1" applyFill="1" applyBorder="1" applyAlignment="1" applyProtection="1">
      <alignment vertical="center"/>
      <protection locked="0"/>
    </xf>
    <xf numFmtId="0" fontId="53" fillId="0" borderId="65" xfId="8" applyNumberFormat="1" applyFont="1" applyFill="1" applyBorder="1" applyAlignment="1" applyProtection="1"/>
    <xf numFmtId="0" fontId="97" fillId="0" borderId="1" xfId="8" applyNumberFormat="1" applyFont="1" applyFill="1" applyBorder="1" applyAlignment="1" applyProtection="1"/>
    <xf numFmtId="0" fontId="97" fillId="0" borderId="64" xfId="8" applyNumberFormat="1" applyFont="1" applyFill="1" applyBorder="1" applyAlignment="1" applyProtection="1"/>
    <xf numFmtId="0" fontId="53" fillId="0" borderId="65" xfId="8" applyNumberFormat="1" applyFont="1" applyFill="1" applyBorder="1" applyAlignment="1" applyProtection="1">
      <alignment horizontal="center"/>
    </xf>
    <xf numFmtId="0" fontId="98" fillId="0" borderId="66" xfId="8" applyNumberFormat="1" applyFont="1" applyFill="1" applyBorder="1" applyAlignment="1" applyProtection="1">
      <alignment horizontal="center"/>
    </xf>
    <xf numFmtId="0" fontId="98" fillId="0" borderId="67" xfId="8" applyNumberFormat="1" applyFont="1" applyFill="1" applyBorder="1" applyAlignment="1" applyProtection="1"/>
    <xf numFmtId="0" fontId="99" fillId="0" borderId="68" xfId="8" applyNumberFormat="1" applyFont="1" applyFill="1" applyBorder="1" applyAlignment="1" applyProtection="1"/>
  </cellXfs>
  <cellStyles count="10">
    <cellStyle name="Hypertextový odkaz" xfId="1" builtinId="8"/>
    <cellStyle name="Měna 2" xfId="4"/>
    <cellStyle name="Normální" xfId="0" builtinId="0" customBuiltin="1"/>
    <cellStyle name="Normální 2" xfId="2"/>
    <cellStyle name="normální 2 2" xfId="3"/>
    <cellStyle name="normální 2 3" xfId="6"/>
    <cellStyle name="Normální 3" xfId="5"/>
    <cellStyle name="normální_krycí list_soupis výkonů_vzt_stavební úpravy učiliště v Jh 306A" xfId="9"/>
    <cellStyle name="normální_soupis vykonu MaR- BOSCH III - Jh 306 Zvýšení výkonu chlazení" xfId="7"/>
    <cellStyle name="normální_soupis výkonů_vzt_stavební úpravy učiliště v Jh 306A" xfId="8"/>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66"/>
  <sheetViews>
    <sheetView showGridLines="0" tabSelected="1"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6" t="s">
        <v>0</v>
      </c>
      <c r="B1" s="17"/>
      <c r="C1" s="17"/>
      <c r="D1" s="18" t="s">
        <v>1</v>
      </c>
      <c r="E1" s="17"/>
      <c r="F1" s="17"/>
      <c r="G1" s="17"/>
      <c r="H1" s="17"/>
      <c r="I1" s="17"/>
      <c r="J1" s="17"/>
      <c r="K1" s="19" t="s">
        <v>2</v>
      </c>
      <c r="L1" s="19"/>
      <c r="M1" s="19"/>
      <c r="N1" s="19"/>
      <c r="O1" s="19"/>
      <c r="P1" s="19"/>
      <c r="Q1" s="19"/>
      <c r="R1" s="19"/>
      <c r="S1" s="19"/>
      <c r="T1" s="17"/>
      <c r="U1" s="17"/>
      <c r="V1" s="17"/>
      <c r="W1" s="19" t="s">
        <v>3</v>
      </c>
      <c r="X1" s="19"/>
      <c r="Y1" s="19"/>
      <c r="Z1" s="19"/>
      <c r="AA1" s="19"/>
      <c r="AB1" s="19"/>
      <c r="AC1" s="19"/>
      <c r="AD1" s="19"/>
      <c r="AE1" s="19"/>
      <c r="AF1" s="19"/>
      <c r="AG1" s="19"/>
      <c r="AH1" s="19"/>
      <c r="AI1" s="20"/>
      <c r="AJ1" s="21"/>
      <c r="AK1" s="21"/>
      <c r="AL1" s="21"/>
      <c r="AM1" s="21"/>
      <c r="AN1" s="21"/>
      <c r="AO1" s="21"/>
      <c r="AP1" s="21"/>
      <c r="AQ1" s="21"/>
      <c r="AR1" s="21"/>
      <c r="AS1" s="21"/>
      <c r="AT1" s="21"/>
      <c r="AU1" s="21"/>
      <c r="AV1" s="21"/>
      <c r="AW1" s="21"/>
      <c r="AX1" s="21"/>
      <c r="AY1" s="21"/>
      <c r="AZ1" s="21"/>
      <c r="BA1" s="22" t="s">
        <v>4</v>
      </c>
      <c r="BB1" s="22" t="s">
        <v>5</v>
      </c>
      <c r="BC1" s="21"/>
      <c r="BD1" s="21"/>
      <c r="BE1" s="21"/>
      <c r="BF1" s="21"/>
      <c r="BG1" s="21"/>
      <c r="BH1" s="21"/>
      <c r="BI1" s="21"/>
      <c r="BJ1" s="21"/>
      <c r="BK1" s="21"/>
      <c r="BL1" s="21"/>
      <c r="BM1" s="21"/>
      <c r="BN1" s="21"/>
      <c r="BO1" s="21"/>
      <c r="BP1" s="21"/>
      <c r="BQ1" s="21"/>
      <c r="BR1" s="21"/>
      <c r="BT1" s="23" t="s">
        <v>6</v>
      </c>
      <c r="BU1" s="23" t="s">
        <v>6</v>
      </c>
      <c r="BV1" s="23" t="s">
        <v>7</v>
      </c>
    </row>
    <row r="2" spans="1:74" ht="36.950000000000003" customHeight="1">
      <c r="AR2" s="358" t="s">
        <v>8</v>
      </c>
      <c r="AS2" s="359"/>
      <c r="AT2" s="359"/>
      <c r="AU2" s="359"/>
      <c r="AV2" s="359"/>
      <c r="AW2" s="359"/>
      <c r="AX2" s="359"/>
      <c r="AY2" s="359"/>
      <c r="AZ2" s="359"/>
      <c r="BA2" s="359"/>
      <c r="BB2" s="359"/>
      <c r="BC2" s="359"/>
      <c r="BD2" s="359"/>
      <c r="BE2" s="359"/>
      <c r="BS2" s="24" t="s">
        <v>9</v>
      </c>
      <c r="BT2" s="24" t="s">
        <v>10</v>
      </c>
    </row>
    <row r="3" spans="1:74" ht="6.95" customHeight="1">
      <c r="B3" s="25"/>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7"/>
      <c r="BS3" s="24" t="s">
        <v>9</v>
      </c>
      <c r="BT3" s="24" t="s">
        <v>11</v>
      </c>
    </row>
    <row r="4" spans="1:74" ht="36.950000000000003" customHeight="1">
      <c r="B4" s="28"/>
      <c r="C4" s="29"/>
      <c r="D4" s="30" t="s">
        <v>12</v>
      </c>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31"/>
      <c r="AS4" s="32" t="s">
        <v>13</v>
      </c>
      <c r="BE4" s="33" t="s">
        <v>14</v>
      </c>
      <c r="BS4" s="24" t="s">
        <v>15</v>
      </c>
    </row>
    <row r="5" spans="1:74" ht="14.45" customHeight="1">
      <c r="B5" s="28"/>
      <c r="C5" s="29"/>
      <c r="D5" s="34" t="s">
        <v>16</v>
      </c>
      <c r="E5" s="29"/>
      <c r="F5" s="29"/>
      <c r="G5" s="29"/>
      <c r="H5" s="29"/>
      <c r="I5" s="29"/>
      <c r="J5" s="29"/>
      <c r="K5" s="321" t="s">
        <v>17</v>
      </c>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2"/>
      <c r="AM5" s="322"/>
      <c r="AN5" s="322"/>
      <c r="AO5" s="322"/>
      <c r="AP5" s="29"/>
      <c r="AQ5" s="31"/>
      <c r="BE5" s="319" t="s">
        <v>18</v>
      </c>
      <c r="BS5" s="24" t="s">
        <v>9</v>
      </c>
    </row>
    <row r="6" spans="1:74" ht="36.950000000000003" customHeight="1">
      <c r="B6" s="28"/>
      <c r="C6" s="29"/>
      <c r="D6" s="36" t="s">
        <v>19</v>
      </c>
      <c r="E6" s="29"/>
      <c r="F6" s="29"/>
      <c r="G6" s="29"/>
      <c r="H6" s="29"/>
      <c r="I6" s="29"/>
      <c r="J6" s="29"/>
      <c r="K6" s="323" t="s">
        <v>20</v>
      </c>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322"/>
      <c r="AP6" s="29"/>
      <c r="AQ6" s="31"/>
      <c r="BE6" s="320"/>
      <c r="BS6" s="24" t="s">
        <v>9</v>
      </c>
    </row>
    <row r="7" spans="1:74" ht="14.45" customHeight="1">
      <c r="B7" s="28"/>
      <c r="C7" s="29"/>
      <c r="D7" s="37" t="s">
        <v>21</v>
      </c>
      <c r="E7" s="29"/>
      <c r="F7" s="29"/>
      <c r="G7" s="29"/>
      <c r="H7" s="29"/>
      <c r="I7" s="29"/>
      <c r="J7" s="29"/>
      <c r="K7" s="35" t="s">
        <v>22</v>
      </c>
      <c r="L7" s="29"/>
      <c r="M7" s="29"/>
      <c r="N7" s="29"/>
      <c r="O7" s="29"/>
      <c r="P7" s="29"/>
      <c r="Q7" s="29"/>
      <c r="R7" s="29"/>
      <c r="S7" s="29"/>
      <c r="T7" s="29"/>
      <c r="U7" s="29"/>
      <c r="V7" s="29"/>
      <c r="W7" s="29"/>
      <c r="X7" s="29"/>
      <c r="Y7" s="29"/>
      <c r="Z7" s="29"/>
      <c r="AA7" s="29"/>
      <c r="AB7" s="29"/>
      <c r="AC7" s="29"/>
      <c r="AD7" s="29"/>
      <c r="AE7" s="29"/>
      <c r="AF7" s="29"/>
      <c r="AG7" s="29"/>
      <c r="AH7" s="29"/>
      <c r="AI7" s="29"/>
      <c r="AJ7" s="29"/>
      <c r="AK7" s="37" t="s">
        <v>23</v>
      </c>
      <c r="AL7" s="29"/>
      <c r="AM7" s="29"/>
      <c r="AN7" s="35" t="s">
        <v>24</v>
      </c>
      <c r="AO7" s="29"/>
      <c r="AP7" s="29"/>
      <c r="AQ7" s="31"/>
      <c r="BE7" s="320"/>
      <c r="BS7" s="24" t="s">
        <v>9</v>
      </c>
    </row>
    <row r="8" spans="1:74" ht="14.45" customHeight="1">
      <c r="B8" s="28"/>
      <c r="C8" s="29"/>
      <c r="D8" s="37" t="s">
        <v>25</v>
      </c>
      <c r="E8" s="29"/>
      <c r="F8" s="29"/>
      <c r="G8" s="29"/>
      <c r="H8" s="29"/>
      <c r="I8" s="29"/>
      <c r="J8" s="29"/>
      <c r="K8" s="35" t="s">
        <v>26</v>
      </c>
      <c r="L8" s="29"/>
      <c r="M8" s="29"/>
      <c r="N8" s="29"/>
      <c r="O8" s="29"/>
      <c r="P8" s="29"/>
      <c r="Q8" s="29"/>
      <c r="R8" s="29"/>
      <c r="S8" s="29"/>
      <c r="T8" s="29"/>
      <c r="U8" s="29"/>
      <c r="V8" s="29"/>
      <c r="W8" s="29"/>
      <c r="X8" s="29"/>
      <c r="Y8" s="29"/>
      <c r="Z8" s="29"/>
      <c r="AA8" s="29"/>
      <c r="AB8" s="29"/>
      <c r="AC8" s="29"/>
      <c r="AD8" s="29"/>
      <c r="AE8" s="29"/>
      <c r="AF8" s="29"/>
      <c r="AG8" s="29"/>
      <c r="AH8" s="29"/>
      <c r="AI8" s="29"/>
      <c r="AJ8" s="29"/>
      <c r="AK8" s="37" t="s">
        <v>27</v>
      </c>
      <c r="AL8" s="29"/>
      <c r="AM8" s="29"/>
      <c r="AN8" s="38" t="s">
        <v>28</v>
      </c>
      <c r="AO8" s="29"/>
      <c r="AP8" s="29"/>
      <c r="AQ8" s="31"/>
      <c r="BE8" s="320"/>
      <c r="BS8" s="24" t="s">
        <v>9</v>
      </c>
    </row>
    <row r="9" spans="1:74" ht="29.25" customHeight="1">
      <c r="B9" s="28"/>
      <c r="C9" s="29"/>
      <c r="D9" s="34" t="s">
        <v>29</v>
      </c>
      <c r="E9" s="29"/>
      <c r="F9" s="29"/>
      <c r="G9" s="29"/>
      <c r="H9" s="29"/>
      <c r="I9" s="29"/>
      <c r="J9" s="29"/>
      <c r="K9" s="39" t="s">
        <v>30</v>
      </c>
      <c r="L9" s="29"/>
      <c r="M9" s="29"/>
      <c r="N9" s="29"/>
      <c r="O9" s="29"/>
      <c r="P9" s="29"/>
      <c r="Q9" s="29"/>
      <c r="R9" s="29"/>
      <c r="S9" s="29"/>
      <c r="T9" s="29"/>
      <c r="U9" s="29"/>
      <c r="V9" s="29"/>
      <c r="W9" s="29"/>
      <c r="X9" s="29"/>
      <c r="Y9" s="29"/>
      <c r="Z9" s="29"/>
      <c r="AA9" s="29"/>
      <c r="AB9" s="29"/>
      <c r="AC9" s="29"/>
      <c r="AD9" s="29"/>
      <c r="AE9" s="29"/>
      <c r="AF9" s="29"/>
      <c r="AG9" s="29"/>
      <c r="AH9" s="29"/>
      <c r="AI9" s="29"/>
      <c r="AJ9" s="29"/>
      <c r="AK9" s="34" t="s">
        <v>31</v>
      </c>
      <c r="AL9" s="29"/>
      <c r="AM9" s="29"/>
      <c r="AN9" s="39" t="s">
        <v>32</v>
      </c>
      <c r="AO9" s="29"/>
      <c r="AP9" s="29"/>
      <c r="AQ9" s="31"/>
      <c r="BE9" s="320"/>
      <c r="BS9" s="24" t="s">
        <v>9</v>
      </c>
    </row>
    <row r="10" spans="1:74" ht="14.45" customHeight="1">
      <c r="B10" s="28"/>
      <c r="C10" s="29"/>
      <c r="D10" s="37" t="s">
        <v>33</v>
      </c>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37" t="s">
        <v>34</v>
      </c>
      <c r="AL10" s="29"/>
      <c r="AM10" s="29"/>
      <c r="AN10" s="35" t="s">
        <v>35</v>
      </c>
      <c r="AO10" s="29"/>
      <c r="AP10" s="29"/>
      <c r="AQ10" s="31"/>
      <c r="BE10" s="320"/>
      <c r="BS10" s="24" t="s">
        <v>9</v>
      </c>
    </row>
    <row r="11" spans="1:74" ht="18.399999999999999" customHeight="1">
      <c r="B11" s="28"/>
      <c r="C11" s="29"/>
      <c r="D11" s="29"/>
      <c r="E11" s="35" t="s">
        <v>36</v>
      </c>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37" t="s">
        <v>37</v>
      </c>
      <c r="AL11" s="29"/>
      <c r="AM11" s="29"/>
      <c r="AN11" s="35" t="s">
        <v>5</v>
      </c>
      <c r="AO11" s="29"/>
      <c r="AP11" s="29"/>
      <c r="AQ11" s="31"/>
      <c r="BE11" s="320"/>
      <c r="BS11" s="24" t="s">
        <v>9</v>
      </c>
    </row>
    <row r="12" spans="1:74" ht="6.95" customHeight="1">
      <c r="B12" s="28"/>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1"/>
      <c r="BE12" s="320"/>
      <c r="BS12" s="24" t="s">
        <v>9</v>
      </c>
    </row>
    <row r="13" spans="1:74" ht="14.45" customHeight="1">
      <c r="B13" s="28"/>
      <c r="C13" s="29"/>
      <c r="D13" s="37" t="s">
        <v>38</v>
      </c>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37" t="s">
        <v>34</v>
      </c>
      <c r="AL13" s="29"/>
      <c r="AM13" s="29"/>
      <c r="AN13" s="40" t="s">
        <v>39</v>
      </c>
      <c r="AO13" s="29"/>
      <c r="AP13" s="29"/>
      <c r="AQ13" s="31"/>
      <c r="BE13" s="320"/>
      <c r="BS13" s="24" t="s">
        <v>9</v>
      </c>
    </row>
    <row r="14" spans="1:74">
      <c r="B14" s="28"/>
      <c r="C14" s="29"/>
      <c r="D14" s="29"/>
      <c r="E14" s="324" t="s">
        <v>39</v>
      </c>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7" t="s">
        <v>37</v>
      </c>
      <c r="AL14" s="29"/>
      <c r="AM14" s="29"/>
      <c r="AN14" s="40" t="s">
        <v>39</v>
      </c>
      <c r="AO14" s="29"/>
      <c r="AP14" s="29"/>
      <c r="AQ14" s="31"/>
      <c r="BE14" s="320"/>
      <c r="BS14" s="24" t="s">
        <v>9</v>
      </c>
    </row>
    <row r="15" spans="1:74" ht="6.95" customHeight="1">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31"/>
      <c r="BE15" s="320"/>
      <c r="BS15" s="24" t="s">
        <v>6</v>
      </c>
    </row>
    <row r="16" spans="1:74" ht="14.45" customHeight="1">
      <c r="B16" s="28"/>
      <c r="C16" s="29"/>
      <c r="D16" s="37" t="s">
        <v>40</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37" t="s">
        <v>34</v>
      </c>
      <c r="AL16" s="29"/>
      <c r="AM16" s="29"/>
      <c r="AN16" s="35" t="s">
        <v>41</v>
      </c>
      <c r="AO16" s="29"/>
      <c r="AP16" s="29"/>
      <c r="AQ16" s="31"/>
      <c r="BE16" s="320"/>
      <c r="BS16" s="24" t="s">
        <v>6</v>
      </c>
    </row>
    <row r="17" spans="2:71" ht="18.399999999999999" customHeight="1">
      <c r="B17" s="28"/>
      <c r="C17" s="29"/>
      <c r="D17" s="29"/>
      <c r="E17" s="35" t="s">
        <v>42</v>
      </c>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37" t="s">
        <v>37</v>
      </c>
      <c r="AL17" s="29"/>
      <c r="AM17" s="29"/>
      <c r="AN17" s="35" t="s">
        <v>43</v>
      </c>
      <c r="AO17" s="29"/>
      <c r="AP17" s="29"/>
      <c r="AQ17" s="31"/>
      <c r="BE17" s="320"/>
      <c r="BS17" s="24" t="s">
        <v>44</v>
      </c>
    </row>
    <row r="18" spans="2:71" ht="6.95" customHeight="1">
      <c r="B18" s="28"/>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31"/>
      <c r="BE18" s="320"/>
      <c r="BS18" s="24" t="s">
        <v>9</v>
      </c>
    </row>
    <row r="19" spans="2:71" ht="14.45" customHeight="1">
      <c r="B19" s="28"/>
      <c r="C19" s="29"/>
      <c r="D19" s="37" t="s">
        <v>45</v>
      </c>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31"/>
      <c r="BE19" s="320"/>
      <c r="BS19" s="24" t="s">
        <v>9</v>
      </c>
    </row>
    <row r="20" spans="2:71" ht="57" customHeight="1">
      <c r="B20" s="28"/>
      <c r="C20" s="29"/>
      <c r="D20" s="29"/>
      <c r="E20" s="326" t="s">
        <v>46</v>
      </c>
      <c r="F20" s="326"/>
      <c r="G20" s="326"/>
      <c r="H20" s="326"/>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326"/>
      <c r="AL20" s="326"/>
      <c r="AM20" s="326"/>
      <c r="AN20" s="326"/>
      <c r="AO20" s="29"/>
      <c r="AP20" s="29"/>
      <c r="AQ20" s="31"/>
      <c r="BE20" s="320"/>
      <c r="BS20" s="24" t="s">
        <v>6</v>
      </c>
    </row>
    <row r="21" spans="2:71" ht="6.95" customHeight="1">
      <c r="B21" s="28"/>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31"/>
      <c r="BE21" s="320"/>
    </row>
    <row r="22" spans="2:71" ht="6.95" customHeight="1">
      <c r="B22" s="28"/>
      <c r="C22" s="29"/>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29"/>
      <c r="AQ22" s="31"/>
      <c r="BE22" s="320"/>
    </row>
    <row r="23" spans="2:71" s="1" customFormat="1" ht="25.9" customHeight="1">
      <c r="B23" s="42"/>
      <c r="C23" s="43"/>
      <c r="D23" s="44" t="s">
        <v>47</v>
      </c>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327">
        <f>ROUND(AG51,2)</f>
        <v>0</v>
      </c>
      <c r="AL23" s="328"/>
      <c r="AM23" s="328"/>
      <c r="AN23" s="328"/>
      <c r="AO23" s="328"/>
      <c r="AP23" s="43"/>
      <c r="AQ23" s="46"/>
      <c r="BE23" s="320"/>
    </row>
    <row r="24" spans="2:71" s="1" customFormat="1" ht="6.95" customHeight="1">
      <c r="B24" s="42"/>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6"/>
      <c r="BE24" s="320"/>
    </row>
    <row r="25" spans="2:71" s="1" customFormat="1" ht="13.5">
      <c r="B25" s="42"/>
      <c r="C25" s="43"/>
      <c r="D25" s="43"/>
      <c r="E25" s="43"/>
      <c r="F25" s="43"/>
      <c r="G25" s="43"/>
      <c r="H25" s="43"/>
      <c r="I25" s="43"/>
      <c r="J25" s="43"/>
      <c r="K25" s="43"/>
      <c r="L25" s="329" t="s">
        <v>48</v>
      </c>
      <c r="M25" s="329"/>
      <c r="N25" s="329"/>
      <c r="O25" s="329"/>
      <c r="P25" s="43"/>
      <c r="Q25" s="43"/>
      <c r="R25" s="43"/>
      <c r="S25" s="43"/>
      <c r="T25" s="43"/>
      <c r="U25" s="43"/>
      <c r="V25" s="43"/>
      <c r="W25" s="329" t="s">
        <v>49</v>
      </c>
      <c r="X25" s="329"/>
      <c r="Y25" s="329"/>
      <c r="Z25" s="329"/>
      <c r="AA25" s="329"/>
      <c r="AB25" s="329"/>
      <c r="AC25" s="329"/>
      <c r="AD25" s="329"/>
      <c r="AE25" s="329"/>
      <c r="AF25" s="43"/>
      <c r="AG25" s="43"/>
      <c r="AH25" s="43"/>
      <c r="AI25" s="43"/>
      <c r="AJ25" s="43"/>
      <c r="AK25" s="329" t="s">
        <v>50</v>
      </c>
      <c r="AL25" s="329"/>
      <c r="AM25" s="329"/>
      <c r="AN25" s="329"/>
      <c r="AO25" s="329"/>
      <c r="AP25" s="43"/>
      <c r="AQ25" s="46"/>
      <c r="BE25" s="320"/>
    </row>
    <row r="26" spans="2:71" s="2" customFormat="1" ht="14.45" customHeight="1">
      <c r="B26" s="48"/>
      <c r="C26" s="49"/>
      <c r="D26" s="50" t="s">
        <v>51</v>
      </c>
      <c r="E26" s="49"/>
      <c r="F26" s="50" t="s">
        <v>52</v>
      </c>
      <c r="G26" s="49"/>
      <c r="H26" s="49"/>
      <c r="I26" s="49"/>
      <c r="J26" s="49"/>
      <c r="K26" s="49"/>
      <c r="L26" s="330">
        <v>0.21</v>
      </c>
      <c r="M26" s="331"/>
      <c r="N26" s="331"/>
      <c r="O26" s="331"/>
      <c r="P26" s="49"/>
      <c r="Q26" s="49"/>
      <c r="R26" s="49"/>
      <c r="S26" s="49"/>
      <c r="T26" s="49"/>
      <c r="U26" s="49"/>
      <c r="V26" s="49"/>
      <c r="W26" s="332">
        <f>ROUND(AZ51,2)</f>
        <v>0</v>
      </c>
      <c r="X26" s="331"/>
      <c r="Y26" s="331"/>
      <c r="Z26" s="331"/>
      <c r="AA26" s="331"/>
      <c r="AB26" s="331"/>
      <c r="AC26" s="331"/>
      <c r="AD26" s="331"/>
      <c r="AE26" s="331"/>
      <c r="AF26" s="49"/>
      <c r="AG26" s="49"/>
      <c r="AH26" s="49"/>
      <c r="AI26" s="49"/>
      <c r="AJ26" s="49"/>
      <c r="AK26" s="332">
        <f>ROUND(AV51,2)</f>
        <v>0</v>
      </c>
      <c r="AL26" s="331"/>
      <c r="AM26" s="331"/>
      <c r="AN26" s="331"/>
      <c r="AO26" s="331"/>
      <c r="AP26" s="49"/>
      <c r="AQ26" s="51"/>
      <c r="BE26" s="320"/>
    </row>
    <row r="27" spans="2:71" s="2" customFormat="1" ht="14.45" customHeight="1">
      <c r="B27" s="48"/>
      <c r="C27" s="49"/>
      <c r="D27" s="49"/>
      <c r="E27" s="49"/>
      <c r="F27" s="50" t="s">
        <v>53</v>
      </c>
      <c r="G27" s="49"/>
      <c r="H27" s="49"/>
      <c r="I27" s="49"/>
      <c r="J27" s="49"/>
      <c r="K27" s="49"/>
      <c r="L27" s="330">
        <v>0.15</v>
      </c>
      <c r="M27" s="331"/>
      <c r="N27" s="331"/>
      <c r="O27" s="331"/>
      <c r="P27" s="49"/>
      <c r="Q27" s="49"/>
      <c r="R27" s="49"/>
      <c r="S27" s="49"/>
      <c r="T27" s="49"/>
      <c r="U27" s="49"/>
      <c r="V27" s="49"/>
      <c r="W27" s="332">
        <f>ROUND(BA51,2)</f>
        <v>0</v>
      </c>
      <c r="X27" s="331"/>
      <c r="Y27" s="331"/>
      <c r="Z27" s="331"/>
      <c r="AA27" s="331"/>
      <c r="AB27" s="331"/>
      <c r="AC27" s="331"/>
      <c r="AD27" s="331"/>
      <c r="AE27" s="331"/>
      <c r="AF27" s="49"/>
      <c r="AG27" s="49"/>
      <c r="AH27" s="49"/>
      <c r="AI27" s="49"/>
      <c r="AJ27" s="49"/>
      <c r="AK27" s="332">
        <f>ROUND(AW51,2)</f>
        <v>0</v>
      </c>
      <c r="AL27" s="331"/>
      <c r="AM27" s="331"/>
      <c r="AN27" s="331"/>
      <c r="AO27" s="331"/>
      <c r="AP27" s="49"/>
      <c r="AQ27" s="51"/>
      <c r="BE27" s="320"/>
    </row>
    <row r="28" spans="2:71" s="2" customFormat="1" ht="14.45" hidden="1" customHeight="1">
      <c r="B28" s="48"/>
      <c r="C28" s="49"/>
      <c r="D28" s="49"/>
      <c r="E28" s="49"/>
      <c r="F28" s="50" t="s">
        <v>54</v>
      </c>
      <c r="G28" s="49"/>
      <c r="H28" s="49"/>
      <c r="I28" s="49"/>
      <c r="J28" s="49"/>
      <c r="K28" s="49"/>
      <c r="L28" s="330">
        <v>0.21</v>
      </c>
      <c r="M28" s="331"/>
      <c r="N28" s="331"/>
      <c r="O28" s="331"/>
      <c r="P28" s="49"/>
      <c r="Q28" s="49"/>
      <c r="R28" s="49"/>
      <c r="S28" s="49"/>
      <c r="T28" s="49"/>
      <c r="U28" s="49"/>
      <c r="V28" s="49"/>
      <c r="W28" s="332">
        <f>ROUND(BB51,2)</f>
        <v>0</v>
      </c>
      <c r="X28" s="331"/>
      <c r="Y28" s="331"/>
      <c r="Z28" s="331"/>
      <c r="AA28" s="331"/>
      <c r="AB28" s="331"/>
      <c r="AC28" s="331"/>
      <c r="AD28" s="331"/>
      <c r="AE28" s="331"/>
      <c r="AF28" s="49"/>
      <c r="AG28" s="49"/>
      <c r="AH28" s="49"/>
      <c r="AI28" s="49"/>
      <c r="AJ28" s="49"/>
      <c r="AK28" s="332">
        <v>0</v>
      </c>
      <c r="AL28" s="331"/>
      <c r="AM28" s="331"/>
      <c r="AN28" s="331"/>
      <c r="AO28" s="331"/>
      <c r="AP28" s="49"/>
      <c r="AQ28" s="51"/>
      <c r="BE28" s="320"/>
    </row>
    <row r="29" spans="2:71" s="2" customFormat="1" ht="14.45" hidden="1" customHeight="1">
      <c r="B29" s="48"/>
      <c r="C29" s="49"/>
      <c r="D29" s="49"/>
      <c r="E29" s="49"/>
      <c r="F29" s="50" t="s">
        <v>55</v>
      </c>
      <c r="G29" s="49"/>
      <c r="H29" s="49"/>
      <c r="I29" s="49"/>
      <c r="J29" s="49"/>
      <c r="K29" s="49"/>
      <c r="L29" s="330">
        <v>0.15</v>
      </c>
      <c r="M29" s="331"/>
      <c r="N29" s="331"/>
      <c r="O29" s="331"/>
      <c r="P29" s="49"/>
      <c r="Q29" s="49"/>
      <c r="R29" s="49"/>
      <c r="S29" s="49"/>
      <c r="T29" s="49"/>
      <c r="U29" s="49"/>
      <c r="V29" s="49"/>
      <c r="W29" s="332">
        <f>ROUND(BC51,2)</f>
        <v>0</v>
      </c>
      <c r="X29" s="331"/>
      <c r="Y29" s="331"/>
      <c r="Z29" s="331"/>
      <c r="AA29" s="331"/>
      <c r="AB29" s="331"/>
      <c r="AC29" s="331"/>
      <c r="AD29" s="331"/>
      <c r="AE29" s="331"/>
      <c r="AF29" s="49"/>
      <c r="AG29" s="49"/>
      <c r="AH29" s="49"/>
      <c r="AI29" s="49"/>
      <c r="AJ29" s="49"/>
      <c r="AK29" s="332">
        <v>0</v>
      </c>
      <c r="AL29" s="331"/>
      <c r="AM29" s="331"/>
      <c r="AN29" s="331"/>
      <c r="AO29" s="331"/>
      <c r="AP29" s="49"/>
      <c r="AQ29" s="51"/>
      <c r="BE29" s="320"/>
    </row>
    <row r="30" spans="2:71" s="2" customFormat="1" ht="14.45" hidden="1" customHeight="1">
      <c r="B30" s="48"/>
      <c r="C30" s="49"/>
      <c r="D30" s="49"/>
      <c r="E30" s="49"/>
      <c r="F30" s="50" t="s">
        <v>56</v>
      </c>
      <c r="G30" s="49"/>
      <c r="H30" s="49"/>
      <c r="I30" s="49"/>
      <c r="J30" s="49"/>
      <c r="K30" s="49"/>
      <c r="L30" s="330">
        <v>0</v>
      </c>
      <c r="M30" s="331"/>
      <c r="N30" s="331"/>
      <c r="O30" s="331"/>
      <c r="P30" s="49"/>
      <c r="Q30" s="49"/>
      <c r="R30" s="49"/>
      <c r="S30" s="49"/>
      <c r="T30" s="49"/>
      <c r="U30" s="49"/>
      <c r="V30" s="49"/>
      <c r="W30" s="332">
        <f>ROUND(BD51,2)</f>
        <v>0</v>
      </c>
      <c r="X30" s="331"/>
      <c r="Y30" s="331"/>
      <c r="Z30" s="331"/>
      <c r="AA30" s="331"/>
      <c r="AB30" s="331"/>
      <c r="AC30" s="331"/>
      <c r="AD30" s="331"/>
      <c r="AE30" s="331"/>
      <c r="AF30" s="49"/>
      <c r="AG30" s="49"/>
      <c r="AH30" s="49"/>
      <c r="AI30" s="49"/>
      <c r="AJ30" s="49"/>
      <c r="AK30" s="332">
        <v>0</v>
      </c>
      <c r="AL30" s="331"/>
      <c r="AM30" s="331"/>
      <c r="AN30" s="331"/>
      <c r="AO30" s="331"/>
      <c r="AP30" s="49"/>
      <c r="AQ30" s="51"/>
      <c r="BE30" s="320"/>
    </row>
    <row r="31" spans="2:71" s="1" customFormat="1" ht="6.95" customHeight="1">
      <c r="B31" s="42"/>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6"/>
      <c r="BE31" s="320"/>
    </row>
    <row r="32" spans="2:71" s="1" customFormat="1" ht="25.9" customHeight="1">
      <c r="B32" s="42"/>
      <c r="C32" s="52"/>
      <c r="D32" s="53" t="s">
        <v>57</v>
      </c>
      <c r="E32" s="54"/>
      <c r="F32" s="54"/>
      <c r="G32" s="54"/>
      <c r="H32" s="54"/>
      <c r="I32" s="54"/>
      <c r="J32" s="54"/>
      <c r="K32" s="54"/>
      <c r="L32" s="54"/>
      <c r="M32" s="54"/>
      <c r="N32" s="54"/>
      <c r="O32" s="54"/>
      <c r="P32" s="54"/>
      <c r="Q32" s="54"/>
      <c r="R32" s="54"/>
      <c r="S32" s="54"/>
      <c r="T32" s="55" t="s">
        <v>58</v>
      </c>
      <c r="U32" s="54"/>
      <c r="V32" s="54"/>
      <c r="W32" s="54"/>
      <c r="X32" s="333" t="s">
        <v>59</v>
      </c>
      <c r="Y32" s="334"/>
      <c r="Z32" s="334"/>
      <c r="AA32" s="334"/>
      <c r="AB32" s="334"/>
      <c r="AC32" s="54"/>
      <c r="AD32" s="54"/>
      <c r="AE32" s="54"/>
      <c r="AF32" s="54"/>
      <c r="AG32" s="54"/>
      <c r="AH32" s="54"/>
      <c r="AI32" s="54"/>
      <c r="AJ32" s="54"/>
      <c r="AK32" s="335">
        <f>SUM(AK23:AK30)</f>
        <v>0</v>
      </c>
      <c r="AL32" s="334"/>
      <c r="AM32" s="334"/>
      <c r="AN32" s="334"/>
      <c r="AO32" s="336"/>
      <c r="AP32" s="52"/>
      <c r="AQ32" s="56"/>
      <c r="BE32" s="320"/>
    </row>
    <row r="33" spans="2:56" s="1" customFormat="1" ht="6.95" customHeight="1">
      <c r="B33" s="42"/>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6"/>
    </row>
    <row r="34" spans="2:56" s="1" customFormat="1" ht="6.95" customHeight="1">
      <c r="B34" s="57"/>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9"/>
    </row>
    <row r="38" spans="2:56" s="1" customFormat="1" ht="6.95" customHeight="1">
      <c r="B38" s="60"/>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42"/>
    </row>
    <row r="39" spans="2:56" s="1" customFormat="1" ht="36.950000000000003" customHeight="1">
      <c r="B39" s="42"/>
      <c r="C39" s="62" t="s">
        <v>60</v>
      </c>
      <c r="AR39" s="42"/>
    </row>
    <row r="40" spans="2:56" s="1" customFormat="1" ht="6.95" customHeight="1">
      <c r="B40" s="42"/>
      <c r="AR40" s="42"/>
    </row>
    <row r="41" spans="2:56" s="3" customFormat="1" ht="14.45" customHeight="1">
      <c r="B41" s="63"/>
      <c r="C41" s="64" t="s">
        <v>16</v>
      </c>
      <c r="L41" s="3" t="str">
        <f>K5</f>
        <v>2018/02/02</v>
      </c>
      <c r="AR41" s="63"/>
    </row>
    <row r="42" spans="2:56" s="4" customFormat="1" ht="36.950000000000003" customHeight="1">
      <c r="B42" s="65"/>
      <c r="C42" s="66" t="s">
        <v>19</v>
      </c>
      <c r="L42" s="337" t="str">
        <f>K6</f>
        <v>Kanalizace a ČOV Jankov</v>
      </c>
      <c r="M42" s="338"/>
      <c r="N42" s="338"/>
      <c r="O42" s="338"/>
      <c r="P42" s="338"/>
      <c r="Q42" s="338"/>
      <c r="R42" s="338"/>
      <c r="S42" s="338"/>
      <c r="T42" s="338"/>
      <c r="U42" s="338"/>
      <c r="V42" s="338"/>
      <c r="W42" s="338"/>
      <c r="X42" s="338"/>
      <c r="Y42" s="338"/>
      <c r="Z42" s="338"/>
      <c r="AA42" s="338"/>
      <c r="AB42" s="338"/>
      <c r="AC42" s="338"/>
      <c r="AD42" s="338"/>
      <c r="AE42" s="338"/>
      <c r="AF42" s="338"/>
      <c r="AG42" s="338"/>
      <c r="AH42" s="338"/>
      <c r="AI42" s="338"/>
      <c r="AJ42" s="338"/>
      <c r="AK42" s="338"/>
      <c r="AL42" s="338"/>
      <c r="AM42" s="338"/>
      <c r="AN42" s="338"/>
      <c r="AO42" s="338"/>
      <c r="AR42" s="65"/>
    </row>
    <row r="43" spans="2:56" s="1" customFormat="1" ht="6.95" customHeight="1">
      <c r="B43" s="42"/>
      <c r="AR43" s="42"/>
    </row>
    <row r="44" spans="2:56" s="1" customFormat="1">
      <c r="B44" s="42"/>
      <c r="C44" s="64" t="s">
        <v>25</v>
      </c>
      <c r="L44" s="67" t="str">
        <f>IF(K8="","",K8)</f>
        <v>Jankov u Českých Budějovic</v>
      </c>
      <c r="AI44" s="64" t="s">
        <v>27</v>
      </c>
      <c r="AM44" s="339" t="str">
        <f>IF(AN8= "","",AN8)</f>
        <v>19. 2. 2018</v>
      </c>
      <c r="AN44" s="339"/>
      <c r="AR44" s="42"/>
    </row>
    <row r="45" spans="2:56" s="1" customFormat="1" ht="6.95" customHeight="1">
      <c r="B45" s="42"/>
      <c r="AR45" s="42"/>
    </row>
    <row r="46" spans="2:56" s="1" customFormat="1">
      <c r="B46" s="42"/>
      <c r="C46" s="64" t="s">
        <v>33</v>
      </c>
      <c r="L46" s="3" t="str">
        <f>IF(E11= "","",E11)</f>
        <v>Obec Jankov</v>
      </c>
      <c r="AI46" s="64" t="s">
        <v>40</v>
      </c>
      <c r="AM46" s="340" t="str">
        <f>IF(E17="","",E17)</f>
        <v>VAK projekt s.r.o.</v>
      </c>
      <c r="AN46" s="340"/>
      <c r="AO46" s="340"/>
      <c r="AP46" s="340"/>
      <c r="AR46" s="42"/>
      <c r="AS46" s="341" t="s">
        <v>61</v>
      </c>
      <c r="AT46" s="342"/>
      <c r="AU46" s="69"/>
      <c r="AV46" s="69"/>
      <c r="AW46" s="69"/>
      <c r="AX46" s="69"/>
      <c r="AY46" s="69"/>
      <c r="AZ46" s="69"/>
      <c r="BA46" s="69"/>
      <c r="BB46" s="69"/>
      <c r="BC46" s="69"/>
      <c r="BD46" s="70"/>
    </row>
    <row r="47" spans="2:56" s="1" customFormat="1">
      <c r="B47" s="42"/>
      <c r="C47" s="64" t="s">
        <v>38</v>
      </c>
      <c r="L47" s="3" t="str">
        <f>IF(E14= "Vyplň údaj","",E14)</f>
        <v/>
      </c>
      <c r="AR47" s="42"/>
      <c r="AS47" s="343"/>
      <c r="AT47" s="344"/>
      <c r="AU47" s="43"/>
      <c r="AV47" s="43"/>
      <c r="AW47" s="43"/>
      <c r="AX47" s="43"/>
      <c r="AY47" s="43"/>
      <c r="AZ47" s="43"/>
      <c r="BA47" s="43"/>
      <c r="BB47" s="43"/>
      <c r="BC47" s="43"/>
      <c r="BD47" s="71"/>
    </row>
    <row r="48" spans="2:56" s="1" customFormat="1" ht="10.9" customHeight="1">
      <c r="B48" s="42"/>
      <c r="AR48" s="42"/>
      <c r="AS48" s="343"/>
      <c r="AT48" s="344"/>
      <c r="AU48" s="43"/>
      <c r="AV48" s="43"/>
      <c r="AW48" s="43"/>
      <c r="AX48" s="43"/>
      <c r="AY48" s="43"/>
      <c r="AZ48" s="43"/>
      <c r="BA48" s="43"/>
      <c r="BB48" s="43"/>
      <c r="BC48" s="43"/>
      <c r="BD48" s="71"/>
    </row>
    <row r="49" spans="1:91" s="1" customFormat="1" ht="29.25" customHeight="1">
      <c r="B49" s="42"/>
      <c r="C49" s="345" t="s">
        <v>62</v>
      </c>
      <c r="D49" s="346"/>
      <c r="E49" s="346"/>
      <c r="F49" s="346"/>
      <c r="G49" s="346"/>
      <c r="H49" s="72"/>
      <c r="I49" s="347" t="s">
        <v>63</v>
      </c>
      <c r="J49" s="346"/>
      <c r="K49" s="346"/>
      <c r="L49" s="346"/>
      <c r="M49" s="346"/>
      <c r="N49" s="346"/>
      <c r="O49" s="346"/>
      <c r="P49" s="346"/>
      <c r="Q49" s="346"/>
      <c r="R49" s="346"/>
      <c r="S49" s="346"/>
      <c r="T49" s="346"/>
      <c r="U49" s="346"/>
      <c r="V49" s="346"/>
      <c r="W49" s="346"/>
      <c r="X49" s="346"/>
      <c r="Y49" s="346"/>
      <c r="Z49" s="346"/>
      <c r="AA49" s="346"/>
      <c r="AB49" s="346"/>
      <c r="AC49" s="346"/>
      <c r="AD49" s="346"/>
      <c r="AE49" s="346"/>
      <c r="AF49" s="346"/>
      <c r="AG49" s="348" t="s">
        <v>64</v>
      </c>
      <c r="AH49" s="346"/>
      <c r="AI49" s="346"/>
      <c r="AJ49" s="346"/>
      <c r="AK49" s="346"/>
      <c r="AL49" s="346"/>
      <c r="AM49" s="346"/>
      <c r="AN49" s="347" t="s">
        <v>65</v>
      </c>
      <c r="AO49" s="346"/>
      <c r="AP49" s="346"/>
      <c r="AQ49" s="73" t="s">
        <v>66</v>
      </c>
      <c r="AR49" s="42"/>
      <c r="AS49" s="74" t="s">
        <v>67</v>
      </c>
      <c r="AT49" s="75" t="s">
        <v>68</v>
      </c>
      <c r="AU49" s="75" t="s">
        <v>69</v>
      </c>
      <c r="AV49" s="75" t="s">
        <v>70</v>
      </c>
      <c r="AW49" s="75" t="s">
        <v>71</v>
      </c>
      <c r="AX49" s="75" t="s">
        <v>72</v>
      </c>
      <c r="AY49" s="75" t="s">
        <v>73</v>
      </c>
      <c r="AZ49" s="75" t="s">
        <v>74</v>
      </c>
      <c r="BA49" s="75" t="s">
        <v>75</v>
      </c>
      <c r="BB49" s="75" t="s">
        <v>76</v>
      </c>
      <c r="BC49" s="75" t="s">
        <v>77</v>
      </c>
      <c r="BD49" s="76" t="s">
        <v>78</v>
      </c>
    </row>
    <row r="50" spans="1:91" s="1" customFormat="1" ht="10.9" customHeight="1">
      <c r="B50" s="42"/>
      <c r="AR50" s="42"/>
      <c r="AS50" s="77"/>
      <c r="AT50" s="69"/>
      <c r="AU50" s="69"/>
      <c r="AV50" s="69"/>
      <c r="AW50" s="69"/>
      <c r="AX50" s="69"/>
      <c r="AY50" s="69"/>
      <c r="AZ50" s="69"/>
      <c r="BA50" s="69"/>
      <c r="BB50" s="69"/>
      <c r="BC50" s="69"/>
      <c r="BD50" s="70"/>
    </row>
    <row r="51" spans="1:91" s="4" customFormat="1" ht="32.450000000000003" customHeight="1">
      <c r="B51" s="65"/>
      <c r="C51" s="78" t="s">
        <v>79</v>
      </c>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356">
        <f>ROUND(AG52+SUM(AG53:AG55)+SUM(AG59:AG64),2)</f>
        <v>0</v>
      </c>
      <c r="AH51" s="356"/>
      <c r="AI51" s="356"/>
      <c r="AJ51" s="356"/>
      <c r="AK51" s="356"/>
      <c r="AL51" s="356"/>
      <c r="AM51" s="356"/>
      <c r="AN51" s="357">
        <f t="shared" ref="AN51:AN64" si="0">SUM(AG51,AT51)</f>
        <v>0</v>
      </c>
      <c r="AO51" s="357"/>
      <c r="AP51" s="357"/>
      <c r="AQ51" s="80" t="s">
        <v>5</v>
      </c>
      <c r="AR51" s="65"/>
      <c r="AS51" s="81">
        <f>ROUND(AS52+SUM(AS53:AS55)+SUM(AS59:AS64),2)</f>
        <v>0</v>
      </c>
      <c r="AT51" s="82">
        <f t="shared" ref="AT51:AT64" si="1">ROUND(SUM(AV51:AW51),2)</f>
        <v>0</v>
      </c>
      <c r="AU51" s="83">
        <f>ROUND(AU52+SUM(AU53:AU55)+SUM(AU59:AU64),5)</f>
        <v>0</v>
      </c>
      <c r="AV51" s="82">
        <f>ROUND(AZ51*L26,2)</f>
        <v>0</v>
      </c>
      <c r="AW51" s="82">
        <f>ROUND(BA51*L27,2)</f>
        <v>0</v>
      </c>
      <c r="AX51" s="82">
        <f>ROUND(BB51*L26,2)</f>
        <v>0</v>
      </c>
      <c r="AY51" s="82">
        <f>ROUND(BC51*L27,2)</f>
        <v>0</v>
      </c>
      <c r="AZ51" s="82">
        <f>ROUND(AZ52+SUM(AZ53:AZ55)+SUM(AZ59:AZ64),2)</f>
        <v>0</v>
      </c>
      <c r="BA51" s="82">
        <f>ROUND(BA52+SUM(BA53:BA55)+SUM(BA59:BA64),2)</f>
        <v>0</v>
      </c>
      <c r="BB51" s="82">
        <f>ROUND(BB52+SUM(BB53:BB55)+SUM(BB59:BB64),2)</f>
        <v>0</v>
      </c>
      <c r="BC51" s="82">
        <f>ROUND(BC52+SUM(BC53:BC55)+SUM(BC59:BC64),2)</f>
        <v>0</v>
      </c>
      <c r="BD51" s="84">
        <f>ROUND(BD52+SUM(BD53:BD55)+SUM(BD59:BD64),2)</f>
        <v>0</v>
      </c>
      <c r="BS51" s="66" t="s">
        <v>80</v>
      </c>
      <c r="BT51" s="66" t="s">
        <v>81</v>
      </c>
      <c r="BU51" s="85" t="s">
        <v>82</v>
      </c>
      <c r="BV51" s="66" t="s">
        <v>83</v>
      </c>
      <c r="BW51" s="66" t="s">
        <v>7</v>
      </c>
      <c r="BX51" s="66" t="s">
        <v>84</v>
      </c>
      <c r="CL51" s="66" t="s">
        <v>22</v>
      </c>
    </row>
    <row r="52" spans="1:91" s="5" customFormat="1" ht="16.5" customHeight="1">
      <c r="A52" s="86" t="s">
        <v>85</v>
      </c>
      <c r="B52" s="87"/>
      <c r="C52" s="88"/>
      <c r="D52" s="351" t="s">
        <v>86</v>
      </c>
      <c r="E52" s="351"/>
      <c r="F52" s="351"/>
      <c r="G52" s="351"/>
      <c r="H52" s="351"/>
      <c r="I52" s="89"/>
      <c r="J52" s="351" t="s">
        <v>87</v>
      </c>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49">
        <f>'VRN-00 - Vedlejší rozpočt...'!J27</f>
        <v>0</v>
      </c>
      <c r="AH52" s="350"/>
      <c r="AI52" s="350"/>
      <c r="AJ52" s="350"/>
      <c r="AK52" s="350"/>
      <c r="AL52" s="350"/>
      <c r="AM52" s="350"/>
      <c r="AN52" s="349">
        <f t="shared" si="0"/>
        <v>0</v>
      </c>
      <c r="AO52" s="350"/>
      <c r="AP52" s="350"/>
      <c r="AQ52" s="90" t="s">
        <v>88</v>
      </c>
      <c r="AR52" s="87"/>
      <c r="AS52" s="91">
        <v>0</v>
      </c>
      <c r="AT52" s="92">
        <f t="shared" si="1"/>
        <v>0</v>
      </c>
      <c r="AU52" s="93">
        <f>'VRN-00 - Vedlejší rozpočt...'!P80</f>
        <v>0</v>
      </c>
      <c r="AV52" s="92">
        <f>'VRN-00 - Vedlejší rozpočt...'!J30</f>
        <v>0</v>
      </c>
      <c r="AW52" s="92">
        <f>'VRN-00 - Vedlejší rozpočt...'!J31</f>
        <v>0</v>
      </c>
      <c r="AX52" s="92">
        <f>'VRN-00 - Vedlejší rozpočt...'!J32</f>
        <v>0</v>
      </c>
      <c r="AY52" s="92">
        <f>'VRN-00 - Vedlejší rozpočt...'!J33</f>
        <v>0</v>
      </c>
      <c r="AZ52" s="92">
        <f>'VRN-00 - Vedlejší rozpočt...'!F30</f>
        <v>0</v>
      </c>
      <c r="BA52" s="92">
        <f>'VRN-00 - Vedlejší rozpočt...'!F31</f>
        <v>0</v>
      </c>
      <c r="BB52" s="92">
        <f>'VRN-00 - Vedlejší rozpočt...'!F32</f>
        <v>0</v>
      </c>
      <c r="BC52" s="92">
        <f>'VRN-00 - Vedlejší rozpočt...'!F33</f>
        <v>0</v>
      </c>
      <c r="BD52" s="94">
        <f>'VRN-00 - Vedlejší rozpočt...'!F34</f>
        <v>0</v>
      </c>
      <c r="BT52" s="95" t="s">
        <v>89</v>
      </c>
      <c r="BV52" s="95" t="s">
        <v>83</v>
      </c>
      <c r="BW52" s="95" t="s">
        <v>90</v>
      </c>
      <c r="BX52" s="95" t="s">
        <v>7</v>
      </c>
      <c r="CL52" s="95" t="s">
        <v>91</v>
      </c>
      <c r="CM52" s="95" t="s">
        <v>24</v>
      </c>
    </row>
    <row r="53" spans="1:91" s="5" customFormat="1" ht="16.5" customHeight="1">
      <c r="A53" s="86" t="s">
        <v>85</v>
      </c>
      <c r="B53" s="87"/>
      <c r="C53" s="88"/>
      <c r="D53" s="351" t="s">
        <v>92</v>
      </c>
      <c r="E53" s="351"/>
      <c r="F53" s="351"/>
      <c r="G53" s="351"/>
      <c r="H53" s="351"/>
      <c r="I53" s="89"/>
      <c r="J53" s="351" t="s">
        <v>93</v>
      </c>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49">
        <f>'SO-01 - Kanalizace oddíln...'!J27</f>
        <v>0</v>
      </c>
      <c r="AH53" s="350"/>
      <c r="AI53" s="350"/>
      <c r="AJ53" s="350"/>
      <c r="AK53" s="350"/>
      <c r="AL53" s="350"/>
      <c r="AM53" s="350"/>
      <c r="AN53" s="349">
        <f t="shared" si="0"/>
        <v>0</v>
      </c>
      <c r="AO53" s="350"/>
      <c r="AP53" s="350"/>
      <c r="AQ53" s="90" t="s">
        <v>94</v>
      </c>
      <c r="AR53" s="87"/>
      <c r="AS53" s="91">
        <v>0</v>
      </c>
      <c r="AT53" s="92">
        <f t="shared" si="1"/>
        <v>0</v>
      </c>
      <c r="AU53" s="93">
        <f>'SO-01 - Kanalizace oddíln...'!P86</f>
        <v>0</v>
      </c>
      <c r="AV53" s="92">
        <f>'SO-01 - Kanalizace oddíln...'!J30</f>
        <v>0</v>
      </c>
      <c r="AW53" s="92">
        <f>'SO-01 - Kanalizace oddíln...'!J31</f>
        <v>0</v>
      </c>
      <c r="AX53" s="92">
        <f>'SO-01 - Kanalizace oddíln...'!J32</f>
        <v>0</v>
      </c>
      <c r="AY53" s="92">
        <f>'SO-01 - Kanalizace oddíln...'!J33</f>
        <v>0</v>
      </c>
      <c r="AZ53" s="92">
        <f>'SO-01 - Kanalizace oddíln...'!F30</f>
        <v>0</v>
      </c>
      <c r="BA53" s="92">
        <f>'SO-01 - Kanalizace oddíln...'!F31</f>
        <v>0</v>
      </c>
      <c r="BB53" s="92">
        <f>'SO-01 - Kanalizace oddíln...'!F32</f>
        <v>0</v>
      </c>
      <c r="BC53" s="92">
        <f>'SO-01 - Kanalizace oddíln...'!F33</f>
        <v>0</v>
      </c>
      <c r="BD53" s="94">
        <f>'SO-01 - Kanalizace oddíln...'!F34</f>
        <v>0</v>
      </c>
      <c r="BT53" s="95" t="s">
        <v>89</v>
      </c>
      <c r="BV53" s="95" t="s">
        <v>83</v>
      </c>
      <c r="BW53" s="95" t="s">
        <v>95</v>
      </c>
      <c r="BX53" s="95" t="s">
        <v>7</v>
      </c>
      <c r="CL53" s="95" t="s">
        <v>91</v>
      </c>
      <c r="CM53" s="95" t="s">
        <v>24</v>
      </c>
    </row>
    <row r="54" spans="1:91" s="5" customFormat="1" ht="16.5" customHeight="1">
      <c r="A54" s="86" t="s">
        <v>85</v>
      </c>
      <c r="B54" s="87"/>
      <c r="C54" s="88"/>
      <c r="D54" s="351" t="s">
        <v>96</v>
      </c>
      <c r="E54" s="351"/>
      <c r="F54" s="351"/>
      <c r="G54" s="351"/>
      <c r="H54" s="351"/>
      <c r="I54" s="89"/>
      <c r="J54" s="351" t="s">
        <v>97</v>
      </c>
      <c r="K54" s="351"/>
      <c r="L54" s="351"/>
      <c r="M54" s="351"/>
      <c r="N54" s="351"/>
      <c r="O54" s="351"/>
      <c r="P54" s="351"/>
      <c r="Q54" s="351"/>
      <c r="R54" s="351"/>
      <c r="S54" s="351"/>
      <c r="T54" s="351"/>
      <c r="U54" s="351"/>
      <c r="V54" s="351"/>
      <c r="W54" s="351"/>
      <c r="X54" s="351"/>
      <c r="Y54" s="351"/>
      <c r="Z54" s="351"/>
      <c r="AA54" s="351"/>
      <c r="AB54" s="351"/>
      <c r="AC54" s="351"/>
      <c r="AD54" s="351"/>
      <c r="AE54" s="351"/>
      <c r="AF54" s="351"/>
      <c r="AG54" s="349">
        <f>'SO-02 - Přípojky kanaliza...'!J27</f>
        <v>0</v>
      </c>
      <c r="AH54" s="350"/>
      <c r="AI54" s="350"/>
      <c r="AJ54" s="350"/>
      <c r="AK54" s="350"/>
      <c r="AL54" s="350"/>
      <c r="AM54" s="350"/>
      <c r="AN54" s="349">
        <f t="shared" si="0"/>
        <v>0</v>
      </c>
      <c r="AO54" s="350"/>
      <c r="AP54" s="350"/>
      <c r="AQ54" s="90" t="s">
        <v>94</v>
      </c>
      <c r="AR54" s="87"/>
      <c r="AS54" s="91">
        <v>0</v>
      </c>
      <c r="AT54" s="92">
        <f t="shared" si="1"/>
        <v>0</v>
      </c>
      <c r="AU54" s="93">
        <f>'SO-02 - Přípojky kanaliza...'!P84</f>
        <v>0</v>
      </c>
      <c r="AV54" s="92">
        <f>'SO-02 - Přípojky kanaliza...'!J30</f>
        <v>0</v>
      </c>
      <c r="AW54" s="92">
        <f>'SO-02 - Přípojky kanaliza...'!J31</f>
        <v>0</v>
      </c>
      <c r="AX54" s="92">
        <f>'SO-02 - Přípojky kanaliza...'!J32</f>
        <v>0</v>
      </c>
      <c r="AY54" s="92">
        <f>'SO-02 - Přípojky kanaliza...'!J33</f>
        <v>0</v>
      </c>
      <c r="AZ54" s="92">
        <f>'SO-02 - Přípojky kanaliza...'!F30</f>
        <v>0</v>
      </c>
      <c r="BA54" s="92">
        <f>'SO-02 - Přípojky kanaliza...'!F31</f>
        <v>0</v>
      </c>
      <c r="BB54" s="92">
        <f>'SO-02 - Přípojky kanaliza...'!F32</f>
        <v>0</v>
      </c>
      <c r="BC54" s="92">
        <f>'SO-02 - Přípojky kanaliza...'!F33</f>
        <v>0</v>
      </c>
      <c r="BD54" s="94">
        <f>'SO-02 - Přípojky kanaliza...'!F34</f>
        <v>0</v>
      </c>
      <c r="BT54" s="95" t="s">
        <v>89</v>
      </c>
      <c r="BV54" s="95" t="s">
        <v>83</v>
      </c>
      <c r="BW54" s="95" t="s">
        <v>98</v>
      </c>
      <c r="BX54" s="95" t="s">
        <v>7</v>
      </c>
      <c r="CL54" s="95" t="s">
        <v>99</v>
      </c>
      <c r="CM54" s="95" t="s">
        <v>24</v>
      </c>
    </row>
    <row r="55" spans="1:91" s="5" customFormat="1" ht="16.5" customHeight="1">
      <c r="B55" s="87"/>
      <c r="C55" s="88"/>
      <c r="D55" s="351" t="s">
        <v>100</v>
      </c>
      <c r="E55" s="351"/>
      <c r="F55" s="351"/>
      <c r="G55" s="351"/>
      <c r="H55" s="351"/>
      <c r="I55" s="89"/>
      <c r="J55" s="351" t="s">
        <v>101</v>
      </c>
      <c r="K55" s="351"/>
      <c r="L55" s="351"/>
      <c r="M55" s="351"/>
      <c r="N55" s="351"/>
      <c r="O55" s="351"/>
      <c r="P55" s="351"/>
      <c r="Q55" s="351"/>
      <c r="R55" s="351"/>
      <c r="S55" s="351"/>
      <c r="T55" s="351"/>
      <c r="U55" s="351"/>
      <c r="V55" s="351"/>
      <c r="W55" s="351"/>
      <c r="X55" s="351"/>
      <c r="Y55" s="351"/>
      <c r="Z55" s="351"/>
      <c r="AA55" s="351"/>
      <c r="AB55" s="351"/>
      <c r="AC55" s="351"/>
      <c r="AD55" s="351"/>
      <c r="AE55" s="351"/>
      <c r="AF55" s="351"/>
      <c r="AG55" s="352">
        <f>ROUND(SUM(AG56:AG58),2)</f>
        <v>0</v>
      </c>
      <c r="AH55" s="350"/>
      <c r="AI55" s="350"/>
      <c r="AJ55" s="350"/>
      <c r="AK55" s="350"/>
      <c r="AL55" s="350"/>
      <c r="AM55" s="350"/>
      <c r="AN55" s="349">
        <f t="shared" si="0"/>
        <v>0</v>
      </c>
      <c r="AO55" s="350"/>
      <c r="AP55" s="350"/>
      <c r="AQ55" s="90" t="s">
        <v>94</v>
      </c>
      <c r="AR55" s="87"/>
      <c r="AS55" s="91">
        <f>ROUND(SUM(AS56:AS58),2)</f>
        <v>0</v>
      </c>
      <c r="AT55" s="92">
        <f t="shared" si="1"/>
        <v>0</v>
      </c>
      <c r="AU55" s="93">
        <f>ROUND(SUM(AU56:AU58),5)</f>
        <v>0</v>
      </c>
      <c r="AV55" s="92">
        <f>ROUND(AZ55*L26,2)</f>
        <v>0</v>
      </c>
      <c r="AW55" s="92">
        <f>ROUND(BA55*L27,2)</f>
        <v>0</v>
      </c>
      <c r="AX55" s="92">
        <f>ROUND(BB55*L26,2)</f>
        <v>0</v>
      </c>
      <c r="AY55" s="92">
        <f>ROUND(BC55*L27,2)</f>
        <v>0</v>
      </c>
      <c r="AZ55" s="92">
        <f>ROUND(SUM(AZ56:AZ58),2)</f>
        <v>0</v>
      </c>
      <c r="BA55" s="92">
        <f>ROUND(SUM(BA56:BA58),2)</f>
        <v>0</v>
      </c>
      <c r="BB55" s="92">
        <f>ROUND(SUM(BB56:BB58),2)</f>
        <v>0</v>
      </c>
      <c r="BC55" s="92">
        <f>ROUND(SUM(BC56:BC58),2)</f>
        <v>0</v>
      </c>
      <c r="BD55" s="94">
        <f>ROUND(SUM(BD56:BD58),2)</f>
        <v>0</v>
      </c>
      <c r="BS55" s="95" t="s">
        <v>80</v>
      </c>
      <c r="BT55" s="95" t="s">
        <v>89</v>
      </c>
      <c r="BU55" s="95" t="s">
        <v>82</v>
      </c>
      <c r="BV55" s="95" t="s">
        <v>83</v>
      </c>
      <c r="BW55" s="95" t="s">
        <v>102</v>
      </c>
      <c r="BX55" s="95" t="s">
        <v>7</v>
      </c>
      <c r="CL55" s="95" t="s">
        <v>103</v>
      </c>
      <c r="CM55" s="95" t="s">
        <v>24</v>
      </c>
    </row>
    <row r="56" spans="1:91" s="6" customFormat="1" ht="16.5" customHeight="1">
      <c r="A56" s="86" t="s">
        <v>85</v>
      </c>
      <c r="B56" s="96"/>
      <c r="C56" s="9"/>
      <c r="D56" s="9"/>
      <c r="E56" s="355" t="s">
        <v>104</v>
      </c>
      <c r="F56" s="355"/>
      <c r="G56" s="355"/>
      <c r="H56" s="355"/>
      <c r="I56" s="355"/>
      <c r="J56" s="9"/>
      <c r="K56" s="355" t="s">
        <v>105</v>
      </c>
      <c r="L56" s="355"/>
      <c r="M56" s="355"/>
      <c r="N56" s="355"/>
      <c r="O56" s="355"/>
      <c r="P56" s="355"/>
      <c r="Q56" s="355"/>
      <c r="R56" s="355"/>
      <c r="S56" s="355"/>
      <c r="T56" s="355"/>
      <c r="U56" s="355"/>
      <c r="V56" s="355"/>
      <c r="W56" s="355"/>
      <c r="X56" s="355"/>
      <c r="Y56" s="355"/>
      <c r="Z56" s="355"/>
      <c r="AA56" s="355"/>
      <c r="AB56" s="355"/>
      <c r="AC56" s="355"/>
      <c r="AD56" s="355"/>
      <c r="AE56" s="355"/>
      <c r="AF56" s="355"/>
      <c r="AG56" s="353">
        <f>'SO-03.1 - ČOV'!J29</f>
        <v>0</v>
      </c>
      <c r="AH56" s="354"/>
      <c r="AI56" s="354"/>
      <c r="AJ56" s="354"/>
      <c r="AK56" s="354"/>
      <c r="AL56" s="354"/>
      <c r="AM56" s="354"/>
      <c r="AN56" s="353">
        <f t="shared" si="0"/>
        <v>0</v>
      </c>
      <c r="AO56" s="354"/>
      <c r="AP56" s="354"/>
      <c r="AQ56" s="97" t="s">
        <v>106</v>
      </c>
      <c r="AR56" s="96"/>
      <c r="AS56" s="98">
        <v>0</v>
      </c>
      <c r="AT56" s="99">
        <f t="shared" si="1"/>
        <v>0</v>
      </c>
      <c r="AU56" s="100">
        <f>'SO-03.1 - ČOV'!P112</f>
        <v>0</v>
      </c>
      <c r="AV56" s="99">
        <f>'SO-03.1 - ČOV'!J32</f>
        <v>0</v>
      </c>
      <c r="AW56" s="99">
        <f>'SO-03.1 - ČOV'!J33</f>
        <v>0</v>
      </c>
      <c r="AX56" s="99">
        <f>'SO-03.1 - ČOV'!J34</f>
        <v>0</v>
      </c>
      <c r="AY56" s="99">
        <f>'SO-03.1 - ČOV'!J35</f>
        <v>0</v>
      </c>
      <c r="AZ56" s="99">
        <f>'SO-03.1 - ČOV'!F32</f>
        <v>0</v>
      </c>
      <c r="BA56" s="99">
        <f>'SO-03.1 - ČOV'!F33</f>
        <v>0</v>
      </c>
      <c r="BB56" s="99">
        <f>'SO-03.1 - ČOV'!F34</f>
        <v>0</v>
      </c>
      <c r="BC56" s="99">
        <f>'SO-03.1 - ČOV'!F35</f>
        <v>0</v>
      </c>
      <c r="BD56" s="101">
        <f>'SO-03.1 - ČOV'!F36</f>
        <v>0</v>
      </c>
      <c r="BT56" s="102" t="s">
        <v>24</v>
      </c>
      <c r="BV56" s="102" t="s">
        <v>83</v>
      </c>
      <c r="BW56" s="102" t="s">
        <v>107</v>
      </c>
      <c r="BX56" s="102" t="s">
        <v>102</v>
      </c>
      <c r="CL56" s="102" t="s">
        <v>108</v>
      </c>
    </row>
    <row r="57" spans="1:91" s="6" customFormat="1" ht="16.5" customHeight="1">
      <c r="A57" s="86" t="s">
        <v>85</v>
      </c>
      <c r="B57" s="96"/>
      <c r="C57" s="9"/>
      <c r="D57" s="9"/>
      <c r="E57" s="355" t="s">
        <v>109</v>
      </c>
      <c r="F57" s="355"/>
      <c r="G57" s="355"/>
      <c r="H57" s="355"/>
      <c r="I57" s="355"/>
      <c r="J57" s="9"/>
      <c r="K57" s="355" t="s">
        <v>110</v>
      </c>
      <c r="L57" s="355"/>
      <c r="M57" s="355"/>
      <c r="N57" s="355"/>
      <c r="O57" s="355"/>
      <c r="P57" s="355"/>
      <c r="Q57" s="355"/>
      <c r="R57" s="355"/>
      <c r="S57" s="355"/>
      <c r="T57" s="355"/>
      <c r="U57" s="355"/>
      <c r="V57" s="355"/>
      <c r="W57" s="355"/>
      <c r="X57" s="355"/>
      <c r="Y57" s="355"/>
      <c r="Z57" s="355"/>
      <c r="AA57" s="355"/>
      <c r="AB57" s="355"/>
      <c r="AC57" s="355"/>
      <c r="AD57" s="355"/>
      <c r="AE57" s="355"/>
      <c r="AF57" s="355"/>
      <c r="AG57" s="353">
        <f>'SO-03.2 - ČS'!J29</f>
        <v>0</v>
      </c>
      <c r="AH57" s="354"/>
      <c r="AI57" s="354"/>
      <c r="AJ57" s="354"/>
      <c r="AK57" s="354"/>
      <c r="AL57" s="354"/>
      <c r="AM57" s="354"/>
      <c r="AN57" s="353">
        <f t="shared" si="0"/>
        <v>0</v>
      </c>
      <c r="AO57" s="354"/>
      <c r="AP57" s="354"/>
      <c r="AQ57" s="97" t="s">
        <v>106</v>
      </c>
      <c r="AR57" s="96"/>
      <c r="AS57" s="98">
        <v>0</v>
      </c>
      <c r="AT57" s="99">
        <f t="shared" si="1"/>
        <v>0</v>
      </c>
      <c r="AU57" s="100">
        <f>'SO-03.2 - ČS'!P89</f>
        <v>0</v>
      </c>
      <c r="AV57" s="99">
        <f>'SO-03.2 - ČS'!J32</f>
        <v>0</v>
      </c>
      <c r="AW57" s="99">
        <f>'SO-03.2 - ČS'!J33</f>
        <v>0</v>
      </c>
      <c r="AX57" s="99">
        <f>'SO-03.2 - ČS'!J34</f>
        <v>0</v>
      </c>
      <c r="AY57" s="99">
        <f>'SO-03.2 - ČS'!J35</f>
        <v>0</v>
      </c>
      <c r="AZ57" s="99">
        <f>'SO-03.2 - ČS'!F32</f>
        <v>0</v>
      </c>
      <c r="BA57" s="99">
        <f>'SO-03.2 - ČS'!F33</f>
        <v>0</v>
      </c>
      <c r="BB57" s="99">
        <f>'SO-03.2 - ČS'!F34</f>
        <v>0</v>
      </c>
      <c r="BC57" s="99">
        <f>'SO-03.2 - ČS'!F35</f>
        <v>0</v>
      </c>
      <c r="BD57" s="101">
        <f>'SO-03.2 - ČS'!F36</f>
        <v>0</v>
      </c>
      <c r="BT57" s="102" t="s">
        <v>24</v>
      </c>
      <c r="BV57" s="102" t="s">
        <v>83</v>
      </c>
      <c r="BW57" s="102" t="s">
        <v>111</v>
      </c>
      <c r="BX57" s="102" t="s">
        <v>102</v>
      </c>
      <c r="CL57" s="102" t="s">
        <v>112</v>
      </c>
    </row>
    <row r="58" spans="1:91" s="6" customFormat="1" ht="16.5" customHeight="1">
      <c r="A58" s="86" t="s">
        <v>85</v>
      </c>
      <c r="B58" s="96"/>
      <c r="C58" s="9"/>
      <c r="D58" s="9"/>
      <c r="E58" s="355" t="s">
        <v>113</v>
      </c>
      <c r="F58" s="355"/>
      <c r="G58" s="355"/>
      <c r="H58" s="355"/>
      <c r="I58" s="355"/>
      <c r="J58" s="9"/>
      <c r="K58" s="355" t="s">
        <v>114</v>
      </c>
      <c r="L58" s="355"/>
      <c r="M58" s="355"/>
      <c r="N58" s="355"/>
      <c r="O58" s="355"/>
      <c r="P58" s="355"/>
      <c r="Q58" s="355"/>
      <c r="R58" s="355"/>
      <c r="S58" s="355"/>
      <c r="T58" s="355"/>
      <c r="U58" s="355"/>
      <c r="V58" s="355"/>
      <c r="W58" s="355"/>
      <c r="X58" s="355"/>
      <c r="Y58" s="355"/>
      <c r="Z58" s="355"/>
      <c r="AA58" s="355"/>
      <c r="AB58" s="355"/>
      <c r="AC58" s="355"/>
      <c r="AD58" s="355"/>
      <c r="AE58" s="355"/>
      <c r="AF58" s="355"/>
      <c r="AG58" s="353">
        <f>'SO-03.3 - Přeložka metali...'!J29</f>
        <v>0</v>
      </c>
      <c r="AH58" s="354"/>
      <c r="AI58" s="354"/>
      <c r="AJ58" s="354"/>
      <c r="AK58" s="354"/>
      <c r="AL58" s="354"/>
      <c r="AM58" s="354"/>
      <c r="AN58" s="353">
        <f t="shared" si="0"/>
        <v>0</v>
      </c>
      <c r="AO58" s="354"/>
      <c r="AP58" s="354"/>
      <c r="AQ58" s="97" t="s">
        <v>106</v>
      </c>
      <c r="AR58" s="96"/>
      <c r="AS58" s="98">
        <v>0</v>
      </c>
      <c r="AT58" s="99">
        <f t="shared" si="1"/>
        <v>0</v>
      </c>
      <c r="AU58" s="100">
        <f>'SO-03.3 - Přeložka metali...'!P84</f>
        <v>0</v>
      </c>
      <c r="AV58" s="99">
        <f>'SO-03.3 - Přeložka metali...'!J32</f>
        <v>0</v>
      </c>
      <c r="AW58" s="99">
        <f>'SO-03.3 - Přeložka metali...'!J33</f>
        <v>0</v>
      </c>
      <c r="AX58" s="99">
        <f>'SO-03.3 - Přeložka metali...'!J34</f>
        <v>0</v>
      </c>
      <c r="AY58" s="99">
        <f>'SO-03.3 - Přeložka metali...'!J35</f>
        <v>0</v>
      </c>
      <c r="AZ58" s="99">
        <f>'SO-03.3 - Přeložka metali...'!F32</f>
        <v>0</v>
      </c>
      <c r="BA58" s="99">
        <f>'SO-03.3 - Přeložka metali...'!F33</f>
        <v>0</v>
      </c>
      <c r="BB58" s="99">
        <f>'SO-03.3 - Přeložka metali...'!F34</f>
        <v>0</v>
      </c>
      <c r="BC58" s="99">
        <f>'SO-03.3 - Přeložka metali...'!F35</f>
        <v>0</v>
      </c>
      <c r="BD58" s="101">
        <f>'SO-03.3 - Přeložka metali...'!F36</f>
        <v>0</v>
      </c>
      <c r="BT58" s="102" t="s">
        <v>24</v>
      </c>
      <c r="BV58" s="102" t="s">
        <v>83</v>
      </c>
      <c r="BW58" s="102" t="s">
        <v>115</v>
      </c>
      <c r="BX58" s="102" t="s">
        <v>102</v>
      </c>
      <c r="CL58" s="102" t="s">
        <v>116</v>
      </c>
    </row>
    <row r="59" spans="1:91" s="5" customFormat="1" ht="16.5" customHeight="1">
      <c r="A59" s="86" t="s">
        <v>85</v>
      </c>
      <c r="B59" s="87"/>
      <c r="C59" s="88"/>
      <c r="D59" s="351" t="s">
        <v>117</v>
      </c>
      <c r="E59" s="351"/>
      <c r="F59" s="351"/>
      <c r="G59" s="351"/>
      <c r="H59" s="351"/>
      <c r="I59" s="89"/>
      <c r="J59" s="351" t="s">
        <v>118</v>
      </c>
      <c r="K59" s="351"/>
      <c r="L59" s="351"/>
      <c r="M59" s="351"/>
      <c r="N59" s="351"/>
      <c r="O59" s="351"/>
      <c r="P59" s="351"/>
      <c r="Q59" s="351"/>
      <c r="R59" s="351"/>
      <c r="S59" s="351"/>
      <c r="T59" s="351"/>
      <c r="U59" s="351"/>
      <c r="V59" s="351"/>
      <c r="W59" s="351"/>
      <c r="X59" s="351"/>
      <c r="Y59" s="351"/>
      <c r="Z59" s="351"/>
      <c r="AA59" s="351"/>
      <c r="AB59" s="351"/>
      <c r="AC59" s="351"/>
      <c r="AD59" s="351"/>
      <c r="AE59" s="351"/>
      <c r="AF59" s="351"/>
      <c r="AG59" s="349">
        <f>'SO-04 - Příjezdová komuni...'!J27</f>
        <v>0</v>
      </c>
      <c r="AH59" s="350"/>
      <c r="AI59" s="350"/>
      <c r="AJ59" s="350"/>
      <c r="AK59" s="350"/>
      <c r="AL59" s="350"/>
      <c r="AM59" s="350"/>
      <c r="AN59" s="349">
        <f t="shared" si="0"/>
        <v>0</v>
      </c>
      <c r="AO59" s="350"/>
      <c r="AP59" s="350"/>
      <c r="AQ59" s="90" t="s">
        <v>94</v>
      </c>
      <c r="AR59" s="87"/>
      <c r="AS59" s="91">
        <v>0</v>
      </c>
      <c r="AT59" s="92">
        <f t="shared" si="1"/>
        <v>0</v>
      </c>
      <c r="AU59" s="93">
        <f>'SO-04 - Příjezdová komuni...'!P84</f>
        <v>0</v>
      </c>
      <c r="AV59" s="92">
        <f>'SO-04 - Příjezdová komuni...'!J30</f>
        <v>0</v>
      </c>
      <c r="AW59" s="92">
        <f>'SO-04 - Příjezdová komuni...'!J31</f>
        <v>0</v>
      </c>
      <c r="AX59" s="92">
        <f>'SO-04 - Příjezdová komuni...'!J32</f>
        <v>0</v>
      </c>
      <c r="AY59" s="92">
        <f>'SO-04 - Příjezdová komuni...'!J33</f>
        <v>0</v>
      </c>
      <c r="AZ59" s="92">
        <f>'SO-04 - Příjezdová komuni...'!F30</f>
        <v>0</v>
      </c>
      <c r="BA59" s="92">
        <f>'SO-04 - Příjezdová komuni...'!F31</f>
        <v>0</v>
      </c>
      <c r="BB59" s="92">
        <f>'SO-04 - Příjezdová komuni...'!F32</f>
        <v>0</v>
      </c>
      <c r="BC59" s="92">
        <f>'SO-04 - Příjezdová komuni...'!F33</f>
        <v>0</v>
      </c>
      <c r="BD59" s="94">
        <f>'SO-04 - Příjezdová komuni...'!F34</f>
        <v>0</v>
      </c>
      <c r="BT59" s="95" t="s">
        <v>89</v>
      </c>
      <c r="BV59" s="95" t="s">
        <v>83</v>
      </c>
      <c r="BW59" s="95" t="s">
        <v>119</v>
      </c>
      <c r="BX59" s="95" t="s">
        <v>7</v>
      </c>
      <c r="CL59" s="95" t="s">
        <v>120</v>
      </c>
      <c r="CM59" s="95" t="s">
        <v>24</v>
      </c>
    </row>
    <row r="60" spans="1:91" s="5" customFormat="1" ht="16.5" customHeight="1">
      <c r="A60" s="86" t="s">
        <v>85</v>
      </c>
      <c r="B60" s="87"/>
      <c r="C60" s="88"/>
      <c r="D60" s="351" t="s">
        <v>121</v>
      </c>
      <c r="E60" s="351"/>
      <c r="F60" s="351"/>
      <c r="G60" s="351"/>
      <c r="H60" s="351"/>
      <c r="I60" s="89"/>
      <c r="J60" s="351" t="s">
        <v>122</v>
      </c>
      <c r="K60" s="351"/>
      <c r="L60" s="351"/>
      <c r="M60" s="351"/>
      <c r="N60" s="351"/>
      <c r="O60" s="351"/>
      <c r="P60" s="351"/>
      <c r="Q60" s="351"/>
      <c r="R60" s="351"/>
      <c r="S60" s="351"/>
      <c r="T60" s="351"/>
      <c r="U60" s="351"/>
      <c r="V60" s="351"/>
      <c r="W60" s="351"/>
      <c r="X60" s="351"/>
      <c r="Y60" s="351"/>
      <c r="Z60" s="351"/>
      <c r="AA60" s="351"/>
      <c r="AB60" s="351"/>
      <c r="AC60" s="351"/>
      <c r="AD60" s="351"/>
      <c r="AE60" s="351"/>
      <c r="AF60" s="351"/>
      <c r="AG60" s="349">
        <f>'SO-05 - Vodovodní přípojk...'!J27</f>
        <v>0</v>
      </c>
      <c r="AH60" s="350"/>
      <c r="AI60" s="350"/>
      <c r="AJ60" s="350"/>
      <c r="AK60" s="350"/>
      <c r="AL60" s="350"/>
      <c r="AM60" s="350"/>
      <c r="AN60" s="349">
        <f t="shared" si="0"/>
        <v>0</v>
      </c>
      <c r="AO60" s="350"/>
      <c r="AP60" s="350"/>
      <c r="AQ60" s="90" t="s">
        <v>94</v>
      </c>
      <c r="AR60" s="87"/>
      <c r="AS60" s="91">
        <v>0</v>
      </c>
      <c r="AT60" s="92">
        <f t="shared" si="1"/>
        <v>0</v>
      </c>
      <c r="AU60" s="93">
        <f>'SO-05 - Vodovodní přípojk...'!P88</f>
        <v>0</v>
      </c>
      <c r="AV60" s="92">
        <f>'SO-05 - Vodovodní přípojk...'!J30</f>
        <v>0</v>
      </c>
      <c r="AW60" s="92">
        <f>'SO-05 - Vodovodní přípojk...'!J31</f>
        <v>0</v>
      </c>
      <c r="AX60" s="92">
        <f>'SO-05 - Vodovodní přípojk...'!J32</f>
        <v>0</v>
      </c>
      <c r="AY60" s="92">
        <f>'SO-05 - Vodovodní přípojk...'!J33</f>
        <v>0</v>
      </c>
      <c r="AZ60" s="92">
        <f>'SO-05 - Vodovodní přípojk...'!F30</f>
        <v>0</v>
      </c>
      <c r="BA60" s="92">
        <f>'SO-05 - Vodovodní přípojk...'!F31</f>
        <v>0</v>
      </c>
      <c r="BB60" s="92">
        <f>'SO-05 - Vodovodní přípojk...'!F32</f>
        <v>0</v>
      </c>
      <c r="BC60" s="92">
        <f>'SO-05 - Vodovodní přípojk...'!F33</f>
        <v>0</v>
      </c>
      <c r="BD60" s="94">
        <f>'SO-05 - Vodovodní přípojk...'!F34</f>
        <v>0</v>
      </c>
      <c r="BT60" s="95" t="s">
        <v>89</v>
      </c>
      <c r="BV60" s="95" t="s">
        <v>83</v>
      </c>
      <c r="BW60" s="95" t="s">
        <v>123</v>
      </c>
      <c r="BX60" s="95" t="s">
        <v>7</v>
      </c>
      <c r="CL60" s="95" t="s">
        <v>124</v>
      </c>
      <c r="CM60" s="95" t="s">
        <v>24</v>
      </c>
    </row>
    <row r="61" spans="1:91" s="5" customFormat="1" ht="16.5" customHeight="1">
      <c r="A61" s="86" t="s">
        <v>85</v>
      </c>
      <c r="B61" s="87"/>
      <c r="C61" s="88"/>
      <c r="D61" s="351" t="s">
        <v>125</v>
      </c>
      <c r="E61" s="351"/>
      <c r="F61" s="351"/>
      <c r="G61" s="351"/>
      <c r="H61" s="351"/>
      <c r="I61" s="89"/>
      <c r="J61" s="351" t="s">
        <v>126</v>
      </c>
      <c r="K61" s="351"/>
      <c r="L61" s="351"/>
      <c r="M61" s="351"/>
      <c r="N61" s="351"/>
      <c r="O61" s="351"/>
      <c r="P61" s="351"/>
      <c r="Q61" s="351"/>
      <c r="R61" s="351"/>
      <c r="S61" s="351"/>
      <c r="T61" s="351"/>
      <c r="U61" s="351"/>
      <c r="V61" s="351"/>
      <c r="W61" s="351"/>
      <c r="X61" s="351"/>
      <c r="Y61" s="351"/>
      <c r="Z61" s="351"/>
      <c r="AA61" s="351"/>
      <c r="AB61" s="351"/>
      <c r="AC61" s="351"/>
      <c r="AD61" s="351"/>
      <c r="AE61" s="351"/>
      <c r="AF61" s="351"/>
      <c r="AG61" s="349">
        <f>'SO-06 - Přípojka NN pro ČOV'!J27</f>
        <v>0</v>
      </c>
      <c r="AH61" s="350"/>
      <c r="AI61" s="350"/>
      <c r="AJ61" s="350"/>
      <c r="AK61" s="350"/>
      <c r="AL61" s="350"/>
      <c r="AM61" s="350"/>
      <c r="AN61" s="349">
        <f t="shared" si="0"/>
        <v>0</v>
      </c>
      <c r="AO61" s="350"/>
      <c r="AP61" s="350"/>
      <c r="AQ61" s="90" t="s">
        <v>94</v>
      </c>
      <c r="AR61" s="87"/>
      <c r="AS61" s="91">
        <v>0</v>
      </c>
      <c r="AT61" s="92">
        <f t="shared" si="1"/>
        <v>0</v>
      </c>
      <c r="AU61" s="93">
        <f>'SO-06 - Přípojka NN pro ČOV'!P78</f>
        <v>0</v>
      </c>
      <c r="AV61" s="92">
        <f>'SO-06 - Přípojka NN pro ČOV'!J30</f>
        <v>0</v>
      </c>
      <c r="AW61" s="92">
        <f>'SO-06 - Přípojka NN pro ČOV'!J31</f>
        <v>0</v>
      </c>
      <c r="AX61" s="92">
        <f>'SO-06 - Přípojka NN pro ČOV'!J32</f>
        <v>0</v>
      </c>
      <c r="AY61" s="92">
        <f>'SO-06 - Přípojka NN pro ČOV'!J33</f>
        <v>0</v>
      </c>
      <c r="AZ61" s="92">
        <f>'SO-06 - Přípojka NN pro ČOV'!F30</f>
        <v>0</v>
      </c>
      <c r="BA61" s="92">
        <f>'SO-06 - Přípojka NN pro ČOV'!F31</f>
        <v>0</v>
      </c>
      <c r="BB61" s="92">
        <f>'SO-06 - Přípojka NN pro ČOV'!F32</f>
        <v>0</v>
      </c>
      <c r="BC61" s="92">
        <f>'SO-06 - Přípojka NN pro ČOV'!F33</f>
        <v>0</v>
      </c>
      <c r="BD61" s="94">
        <f>'SO-06 - Přípojka NN pro ČOV'!F34</f>
        <v>0</v>
      </c>
      <c r="BT61" s="95" t="s">
        <v>89</v>
      </c>
      <c r="BV61" s="95" t="s">
        <v>83</v>
      </c>
      <c r="BW61" s="95" t="s">
        <v>127</v>
      </c>
      <c r="BX61" s="95" t="s">
        <v>7</v>
      </c>
      <c r="CL61" s="95" t="s">
        <v>128</v>
      </c>
      <c r="CM61" s="95" t="s">
        <v>24</v>
      </c>
    </row>
    <row r="62" spans="1:91" s="5" customFormat="1" ht="16.5" customHeight="1">
      <c r="A62" s="86" t="s">
        <v>85</v>
      </c>
      <c r="B62" s="87"/>
      <c r="C62" s="88"/>
      <c r="D62" s="351" t="s">
        <v>129</v>
      </c>
      <c r="E62" s="351"/>
      <c r="F62" s="351"/>
      <c r="G62" s="351"/>
      <c r="H62" s="351"/>
      <c r="I62" s="89"/>
      <c r="J62" s="351" t="s">
        <v>130</v>
      </c>
      <c r="K62" s="351"/>
      <c r="L62" s="351"/>
      <c r="M62" s="351"/>
      <c r="N62" s="351"/>
      <c r="O62" s="351"/>
      <c r="P62" s="351"/>
      <c r="Q62" s="351"/>
      <c r="R62" s="351"/>
      <c r="S62" s="351"/>
      <c r="T62" s="351"/>
      <c r="U62" s="351"/>
      <c r="V62" s="351"/>
      <c r="W62" s="351"/>
      <c r="X62" s="351"/>
      <c r="Y62" s="351"/>
      <c r="Z62" s="351"/>
      <c r="AA62" s="351"/>
      <c r="AB62" s="351"/>
      <c r="AC62" s="351"/>
      <c r="AD62" s="351"/>
      <c r="AE62" s="351"/>
      <c r="AF62" s="351"/>
      <c r="AG62" s="349">
        <f>'SO-07 - Odtok z ČOV'!J27</f>
        <v>0</v>
      </c>
      <c r="AH62" s="350"/>
      <c r="AI62" s="350"/>
      <c r="AJ62" s="350"/>
      <c r="AK62" s="350"/>
      <c r="AL62" s="350"/>
      <c r="AM62" s="350"/>
      <c r="AN62" s="349">
        <f t="shared" si="0"/>
        <v>0</v>
      </c>
      <c r="AO62" s="350"/>
      <c r="AP62" s="350"/>
      <c r="AQ62" s="90" t="s">
        <v>94</v>
      </c>
      <c r="AR62" s="87"/>
      <c r="AS62" s="91">
        <v>0</v>
      </c>
      <c r="AT62" s="92">
        <f t="shared" si="1"/>
        <v>0</v>
      </c>
      <c r="AU62" s="93">
        <f>'SO-07 - Odtok z ČOV'!P84</f>
        <v>0</v>
      </c>
      <c r="AV62" s="92">
        <f>'SO-07 - Odtok z ČOV'!J30</f>
        <v>0</v>
      </c>
      <c r="AW62" s="92">
        <f>'SO-07 - Odtok z ČOV'!J31</f>
        <v>0</v>
      </c>
      <c r="AX62" s="92">
        <f>'SO-07 - Odtok z ČOV'!J32</f>
        <v>0</v>
      </c>
      <c r="AY62" s="92">
        <f>'SO-07 - Odtok z ČOV'!J33</f>
        <v>0</v>
      </c>
      <c r="AZ62" s="92">
        <f>'SO-07 - Odtok z ČOV'!F30</f>
        <v>0</v>
      </c>
      <c r="BA62" s="92">
        <f>'SO-07 - Odtok z ČOV'!F31</f>
        <v>0</v>
      </c>
      <c r="BB62" s="92">
        <f>'SO-07 - Odtok z ČOV'!F32</f>
        <v>0</v>
      </c>
      <c r="BC62" s="92">
        <f>'SO-07 - Odtok z ČOV'!F33</f>
        <v>0</v>
      </c>
      <c r="BD62" s="94">
        <f>'SO-07 - Odtok z ČOV'!F34</f>
        <v>0</v>
      </c>
      <c r="BT62" s="95" t="s">
        <v>89</v>
      </c>
      <c r="BV62" s="95" t="s">
        <v>83</v>
      </c>
      <c r="BW62" s="95" t="s">
        <v>131</v>
      </c>
      <c r="BX62" s="95" t="s">
        <v>7</v>
      </c>
      <c r="CL62" s="95" t="s">
        <v>91</v>
      </c>
      <c r="CM62" s="95" t="s">
        <v>24</v>
      </c>
    </row>
    <row r="63" spans="1:91" s="5" customFormat="1" ht="16.5" customHeight="1">
      <c r="A63" s="86" t="s">
        <v>85</v>
      </c>
      <c r="B63" s="87"/>
      <c r="C63" s="88"/>
      <c r="D63" s="351" t="s">
        <v>132</v>
      </c>
      <c r="E63" s="351"/>
      <c r="F63" s="351"/>
      <c r="G63" s="351"/>
      <c r="H63" s="351"/>
      <c r="I63" s="89"/>
      <c r="J63" s="351" t="s">
        <v>133</v>
      </c>
      <c r="K63" s="351"/>
      <c r="L63" s="351"/>
      <c r="M63" s="351"/>
      <c r="N63" s="351"/>
      <c r="O63" s="351"/>
      <c r="P63" s="351"/>
      <c r="Q63" s="351"/>
      <c r="R63" s="351"/>
      <c r="S63" s="351"/>
      <c r="T63" s="351"/>
      <c r="U63" s="351"/>
      <c r="V63" s="351"/>
      <c r="W63" s="351"/>
      <c r="X63" s="351"/>
      <c r="Y63" s="351"/>
      <c r="Z63" s="351"/>
      <c r="AA63" s="351"/>
      <c r="AB63" s="351"/>
      <c r="AC63" s="351"/>
      <c r="AD63" s="351"/>
      <c r="AE63" s="351"/>
      <c r="AF63" s="351"/>
      <c r="AG63" s="349">
        <f>'PS-01 - Technologie čistí...'!J27</f>
        <v>0</v>
      </c>
      <c r="AH63" s="350"/>
      <c r="AI63" s="350"/>
      <c r="AJ63" s="350"/>
      <c r="AK63" s="350"/>
      <c r="AL63" s="350"/>
      <c r="AM63" s="350"/>
      <c r="AN63" s="349">
        <f t="shared" si="0"/>
        <v>0</v>
      </c>
      <c r="AO63" s="350"/>
      <c r="AP63" s="350"/>
      <c r="AQ63" s="90" t="s">
        <v>134</v>
      </c>
      <c r="AR63" s="87"/>
      <c r="AS63" s="91">
        <v>0</v>
      </c>
      <c r="AT63" s="92">
        <f t="shared" si="1"/>
        <v>0</v>
      </c>
      <c r="AU63" s="93">
        <f>'PS-01 - Technologie čistí...'!P78</f>
        <v>0</v>
      </c>
      <c r="AV63" s="92">
        <f>'PS-01 - Technologie čistí...'!J30</f>
        <v>0</v>
      </c>
      <c r="AW63" s="92">
        <f>'PS-01 - Technologie čistí...'!J31</f>
        <v>0</v>
      </c>
      <c r="AX63" s="92">
        <f>'PS-01 - Technologie čistí...'!J32</f>
        <v>0</v>
      </c>
      <c r="AY63" s="92">
        <f>'PS-01 - Technologie čistí...'!J33</f>
        <v>0</v>
      </c>
      <c r="AZ63" s="92">
        <f>'PS-01 - Technologie čistí...'!F30</f>
        <v>0</v>
      </c>
      <c r="BA63" s="92">
        <f>'PS-01 - Technologie čistí...'!F31</f>
        <v>0</v>
      </c>
      <c r="BB63" s="92">
        <f>'PS-01 - Technologie čistí...'!F32</f>
        <v>0</v>
      </c>
      <c r="BC63" s="92">
        <f>'PS-01 - Technologie čistí...'!F33</f>
        <v>0</v>
      </c>
      <c r="BD63" s="94">
        <f>'PS-01 - Technologie čistí...'!F34</f>
        <v>0</v>
      </c>
      <c r="BT63" s="95" t="s">
        <v>89</v>
      </c>
      <c r="BV63" s="95" t="s">
        <v>83</v>
      </c>
      <c r="BW63" s="95" t="s">
        <v>135</v>
      </c>
      <c r="BX63" s="95" t="s">
        <v>7</v>
      </c>
      <c r="CL63" s="95" t="s">
        <v>136</v>
      </c>
      <c r="CM63" s="95" t="s">
        <v>24</v>
      </c>
    </row>
    <row r="64" spans="1:91" s="5" customFormat="1" ht="16.5" customHeight="1">
      <c r="A64" s="86" t="s">
        <v>85</v>
      </c>
      <c r="B64" s="87"/>
      <c r="C64" s="88"/>
      <c r="D64" s="351" t="s">
        <v>137</v>
      </c>
      <c r="E64" s="351"/>
      <c r="F64" s="351"/>
      <c r="G64" s="351"/>
      <c r="H64" s="351"/>
      <c r="I64" s="89"/>
      <c r="J64" s="351" t="s">
        <v>138</v>
      </c>
      <c r="K64" s="351"/>
      <c r="L64" s="351"/>
      <c r="M64" s="351"/>
      <c r="N64" s="351"/>
      <c r="O64" s="351"/>
      <c r="P64" s="351"/>
      <c r="Q64" s="351"/>
      <c r="R64" s="351"/>
      <c r="S64" s="351"/>
      <c r="T64" s="351"/>
      <c r="U64" s="351"/>
      <c r="V64" s="351"/>
      <c r="W64" s="351"/>
      <c r="X64" s="351"/>
      <c r="Y64" s="351"/>
      <c r="Z64" s="351"/>
      <c r="AA64" s="351"/>
      <c r="AB64" s="351"/>
      <c r="AC64" s="351"/>
      <c r="AD64" s="351"/>
      <c r="AE64" s="351"/>
      <c r="AF64" s="351"/>
      <c r="AG64" s="349">
        <f>'PS-02 - Přípojka NN, elek...'!J27</f>
        <v>0</v>
      </c>
      <c r="AH64" s="350"/>
      <c r="AI64" s="350"/>
      <c r="AJ64" s="350"/>
      <c r="AK64" s="350"/>
      <c r="AL64" s="350"/>
      <c r="AM64" s="350"/>
      <c r="AN64" s="349">
        <f t="shared" si="0"/>
        <v>0</v>
      </c>
      <c r="AO64" s="350"/>
      <c r="AP64" s="350"/>
      <c r="AQ64" s="90" t="s">
        <v>134</v>
      </c>
      <c r="AR64" s="87"/>
      <c r="AS64" s="103">
        <v>0</v>
      </c>
      <c r="AT64" s="104">
        <f t="shared" si="1"/>
        <v>0</v>
      </c>
      <c r="AU64" s="105">
        <f>'PS-02 - Přípojka NN, elek...'!P78</f>
        <v>0</v>
      </c>
      <c r="AV64" s="104">
        <f>'PS-02 - Přípojka NN, elek...'!J30</f>
        <v>0</v>
      </c>
      <c r="AW64" s="104">
        <f>'PS-02 - Přípojka NN, elek...'!J31</f>
        <v>0</v>
      </c>
      <c r="AX64" s="104">
        <f>'PS-02 - Přípojka NN, elek...'!J32</f>
        <v>0</v>
      </c>
      <c r="AY64" s="104">
        <f>'PS-02 - Přípojka NN, elek...'!J33</f>
        <v>0</v>
      </c>
      <c r="AZ64" s="104">
        <f>'PS-02 - Přípojka NN, elek...'!F30</f>
        <v>0</v>
      </c>
      <c r="BA64" s="104">
        <f>'PS-02 - Přípojka NN, elek...'!F31</f>
        <v>0</v>
      </c>
      <c r="BB64" s="104">
        <f>'PS-02 - Přípojka NN, elek...'!F32</f>
        <v>0</v>
      </c>
      <c r="BC64" s="104">
        <f>'PS-02 - Přípojka NN, elek...'!F33</f>
        <v>0</v>
      </c>
      <c r="BD64" s="106">
        <f>'PS-02 - Přípojka NN, elek...'!F34</f>
        <v>0</v>
      </c>
      <c r="BT64" s="95" t="s">
        <v>89</v>
      </c>
      <c r="BV64" s="95" t="s">
        <v>83</v>
      </c>
      <c r="BW64" s="95" t="s">
        <v>139</v>
      </c>
      <c r="BX64" s="95" t="s">
        <v>7</v>
      </c>
      <c r="CL64" s="95" t="s">
        <v>136</v>
      </c>
      <c r="CM64" s="95" t="s">
        <v>24</v>
      </c>
    </row>
    <row r="65" spans="2:44" s="1" customFormat="1" ht="30" customHeight="1">
      <c r="B65" s="42"/>
      <c r="AR65" s="42"/>
    </row>
    <row r="66" spans="2:44" s="1" customFormat="1" ht="6.95" customHeight="1">
      <c r="B66" s="57"/>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42"/>
    </row>
  </sheetData>
  <mergeCells count="89">
    <mergeCell ref="AR2:BE2"/>
    <mergeCell ref="AN64:AP64"/>
    <mergeCell ref="AG64:AM64"/>
    <mergeCell ref="D64:H64"/>
    <mergeCell ref="J64:AF64"/>
    <mergeCell ref="AG51:AM51"/>
    <mergeCell ref="AN51:AP51"/>
    <mergeCell ref="AN62:AP62"/>
    <mergeCell ref="AG62:AM62"/>
    <mergeCell ref="D62:H62"/>
    <mergeCell ref="J62:AF62"/>
    <mergeCell ref="AN63:AP63"/>
    <mergeCell ref="AG63:AM63"/>
    <mergeCell ref="D63:H63"/>
    <mergeCell ref="J63:AF63"/>
    <mergeCell ref="AN60:AP60"/>
    <mergeCell ref="AG60:AM60"/>
    <mergeCell ref="D60:H60"/>
    <mergeCell ref="J60:AF60"/>
    <mergeCell ref="AN61:AP61"/>
    <mergeCell ref="AG61:AM61"/>
    <mergeCell ref="D61:H61"/>
    <mergeCell ref="J61:AF61"/>
    <mergeCell ref="AN58:AP58"/>
    <mergeCell ref="AG58:AM58"/>
    <mergeCell ref="E58:I58"/>
    <mergeCell ref="K58:AF58"/>
    <mergeCell ref="AN59:AP59"/>
    <mergeCell ref="AG59:AM59"/>
    <mergeCell ref="D59:H59"/>
    <mergeCell ref="J59:AF59"/>
    <mergeCell ref="AN56:AP56"/>
    <mergeCell ref="AG56:AM56"/>
    <mergeCell ref="E56:I56"/>
    <mergeCell ref="K56:AF56"/>
    <mergeCell ref="AN57:AP57"/>
    <mergeCell ref="AG57:AM57"/>
    <mergeCell ref="E57:I57"/>
    <mergeCell ref="K57:AF57"/>
    <mergeCell ref="AN54:AP54"/>
    <mergeCell ref="AG54:AM54"/>
    <mergeCell ref="D54:H54"/>
    <mergeCell ref="J54:AF54"/>
    <mergeCell ref="AN55:AP55"/>
    <mergeCell ref="AG55:AM55"/>
    <mergeCell ref="D55:H55"/>
    <mergeCell ref="J55:AF55"/>
    <mergeCell ref="AN52:AP52"/>
    <mergeCell ref="AG52:AM52"/>
    <mergeCell ref="D52:H52"/>
    <mergeCell ref="J52:AF52"/>
    <mergeCell ref="AN53:AP53"/>
    <mergeCell ref="AG53:AM53"/>
    <mergeCell ref="D53:H53"/>
    <mergeCell ref="J53:AF53"/>
    <mergeCell ref="L42:AO42"/>
    <mergeCell ref="AM44:AN44"/>
    <mergeCell ref="AM46:AP46"/>
    <mergeCell ref="AS46:AT48"/>
    <mergeCell ref="C49:G49"/>
    <mergeCell ref="I49:AF49"/>
    <mergeCell ref="AG49:AM49"/>
    <mergeCell ref="AN49:AP49"/>
    <mergeCell ref="L30:O30"/>
    <mergeCell ref="W30:AE30"/>
    <mergeCell ref="AK30:AO30"/>
    <mergeCell ref="X32:AB32"/>
    <mergeCell ref="AK32:AO32"/>
    <mergeCell ref="W28:AE28"/>
    <mergeCell ref="AK28:AO28"/>
    <mergeCell ref="L29:O29"/>
    <mergeCell ref="W29:AE29"/>
    <mergeCell ref="AK29:AO2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s>
  <hyperlinks>
    <hyperlink ref="K1:S1" location="C2" display="1) Rekapitulace stavby"/>
    <hyperlink ref="W1:AI1" location="C51" display="2) Rekapitulace objektů stavby a soupisů prací"/>
    <hyperlink ref="A52" location="'VRN-00 - Vedlejší rozpočt...'!C2" display="/"/>
    <hyperlink ref="A53" location="'SO-01 - Kanalizace oddíln...'!C2" display="/"/>
    <hyperlink ref="A54" location="'SO-02 - Přípojky kanaliza...'!C2" display="/"/>
    <hyperlink ref="A56" location="'SO-03.1 - ČOV'!C2" display="/"/>
    <hyperlink ref="A57" location="'SO-03.2 - ČS'!C2" display="/"/>
    <hyperlink ref="A58" location="'SO-03.3 - Přeložka metali...'!C2" display="/"/>
    <hyperlink ref="A59" location="'SO-04 - Příjezdová komuni...'!C2" display="/"/>
    <hyperlink ref="A60" location="'SO-05 - Vodovodní přípojk...'!C2" display="/"/>
    <hyperlink ref="A61" location="'SO-06 - Přípojka NN pro ČOV'!C2" display="/"/>
    <hyperlink ref="A62" location="'SO-07 - Odtok z ČOV'!C2" display="/"/>
    <hyperlink ref="A63" location="'PS-01 - Technologie čistí...'!C2" display="/"/>
    <hyperlink ref="A64" location="'PS-02 - Přípojka NN, elek...'!C2" displa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9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7"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1"/>
      <c r="B1" s="108"/>
      <c r="C1" s="108"/>
      <c r="D1" s="109" t="s">
        <v>1</v>
      </c>
      <c r="E1" s="108"/>
      <c r="F1" s="110" t="s">
        <v>140</v>
      </c>
      <c r="G1" s="368" t="s">
        <v>141</v>
      </c>
      <c r="H1" s="368"/>
      <c r="I1" s="111"/>
      <c r="J1" s="110" t="s">
        <v>142</v>
      </c>
      <c r="K1" s="109" t="s">
        <v>143</v>
      </c>
      <c r="L1" s="110" t="s">
        <v>144</v>
      </c>
      <c r="M1" s="110"/>
      <c r="N1" s="110"/>
      <c r="O1" s="110"/>
      <c r="P1" s="110"/>
      <c r="Q1" s="110"/>
      <c r="R1" s="110"/>
      <c r="S1" s="110"/>
      <c r="T1" s="110"/>
      <c r="U1" s="20"/>
      <c r="V1" s="20"/>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58" t="s">
        <v>8</v>
      </c>
      <c r="M2" s="359"/>
      <c r="N2" s="359"/>
      <c r="O2" s="359"/>
      <c r="P2" s="359"/>
      <c r="Q2" s="359"/>
      <c r="R2" s="359"/>
      <c r="S2" s="359"/>
      <c r="T2" s="359"/>
      <c r="U2" s="359"/>
      <c r="V2" s="359"/>
      <c r="AT2" s="24" t="s">
        <v>127</v>
      </c>
    </row>
    <row r="3" spans="1:70" ht="6.95" customHeight="1">
      <c r="B3" s="25"/>
      <c r="C3" s="26"/>
      <c r="D3" s="26"/>
      <c r="E3" s="26"/>
      <c r="F3" s="26"/>
      <c r="G3" s="26"/>
      <c r="H3" s="26"/>
      <c r="I3" s="112"/>
      <c r="J3" s="26"/>
      <c r="K3" s="27"/>
      <c r="AT3" s="24" t="s">
        <v>24</v>
      </c>
    </row>
    <row r="4" spans="1:70" ht="36.950000000000003" customHeight="1">
      <c r="B4" s="28"/>
      <c r="C4" s="29"/>
      <c r="D4" s="30" t="s">
        <v>145</v>
      </c>
      <c r="E4" s="29"/>
      <c r="F4" s="29"/>
      <c r="G4" s="29"/>
      <c r="H4" s="29"/>
      <c r="I4" s="113"/>
      <c r="J4" s="29"/>
      <c r="K4" s="31"/>
      <c r="M4" s="32" t="s">
        <v>13</v>
      </c>
      <c r="AT4" s="24" t="s">
        <v>6</v>
      </c>
    </row>
    <row r="5" spans="1:70" ht="6.95" customHeight="1">
      <c r="B5" s="28"/>
      <c r="C5" s="29"/>
      <c r="D5" s="29"/>
      <c r="E5" s="29"/>
      <c r="F5" s="29"/>
      <c r="G5" s="29"/>
      <c r="H5" s="29"/>
      <c r="I5" s="113"/>
      <c r="J5" s="29"/>
      <c r="K5" s="31"/>
    </row>
    <row r="6" spans="1:70">
      <c r="B6" s="28"/>
      <c r="C6" s="29"/>
      <c r="D6" s="37" t="s">
        <v>19</v>
      </c>
      <c r="E6" s="29"/>
      <c r="F6" s="29"/>
      <c r="G6" s="29"/>
      <c r="H6" s="29"/>
      <c r="I6" s="113"/>
      <c r="J6" s="29"/>
      <c r="K6" s="31"/>
    </row>
    <row r="7" spans="1:70" ht="16.5" customHeight="1">
      <c r="B7" s="28"/>
      <c r="C7" s="29"/>
      <c r="D7" s="29"/>
      <c r="E7" s="360" t="str">
        <f>'Rekapitulace stavby'!K6</f>
        <v>Kanalizace a ČOV Jankov</v>
      </c>
      <c r="F7" s="361"/>
      <c r="G7" s="361"/>
      <c r="H7" s="361"/>
      <c r="I7" s="113"/>
      <c r="J7" s="29"/>
      <c r="K7" s="31"/>
    </row>
    <row r="8" spans="1:70" s="1" customFormat="1">
      <c r="B8" s="42"/>
      <c r="C8" s="43"/>
      <c r="D8" s="37" t="s">
        <v>146</v>
      </c>
      <c r="E8" s="43"/>
      <c r="F8" s="43"/>
      <c r="G8" s="43"/>
      <c r="H8" s="43"/>
      <c r="I8" s="114"/>
      <c r="J8" s="43"/>
      <c r="K8" s="46"/>
    </row>
    <row r="9" spans="1:70" s="1" customFormat="1" ht="36.950000000000003" customHeight="1">
      <c r="B9" s="42"/>
      <c r="C9" s="43"/>
      <c r="D9" s="43"/>
      <c r="E9" s="362" t="s">
        <v>2582</v>
      </c>
      <c r="F9" s="363"/>
      <c r="G9" s="363"/>
      <c r="H9" s="363"/>
      <c r="I9" s="114"/>
      <c r="J9" s="43"/>
      <c r="K9" s="46"/>
    </row>
    <row r="10" spans="1:70" s="1" customFormat="1" ht="13.5">
      <c r="B10" s="42"/>
      <c r="C10" s="43"/>
      <c r="D10" s="43"/>
      <c r="E10" s="43"/>
      <c r="F10" s="43"/>
      <c r="G10" s="43"/>
      <c r="H10" s="43"/>
      <c r="I10" s="114"/>
      <c r="J10" s="43"/>
      <c r="K10" s="46"/>
    </row>
    <row r="11" spans="1:70" s="1" customFormat="1" ht="14.45" customHeight="1">
      <c r="B11" s="42"/>
      <c r="C11" s="43"/>
      <c r="D11" s="37" t="s">
        <v>21</v>
      </c>
      <c r="E11" s="43"/>
      <c r="F11" s="35" t="s">
        <v>128</v>
      </c>
      <c r="G11" s="43"/>
      <c r="H11" s="43"/>
      <c r="I11" s="115" t="s">
        <v>23</v>
      </c>
      <c r="J11" s="35" t="s">
        <v>2583</v>
      </c>
      <c r="K11" s="46"/>
    </row>
    <row r="12" spans="1:70" s="1" customFormat="1" ht="14.45" customHeight="1">
      <c r="B12" s="42"/>
      <c r="C12" s="43"/>
      <c r="D12" s="37" t="s">
        <v>25</v>
      </c>
      <c r="E12" s="43"/>
      <c r="F12" s="35" t="s">
        <v>26</v>
      </c>
      <c r="G12" s="43"/>
      <c r="H12" s="43"/>
      <c r="I12" s="115" t="s">
        <v>27</v>
      </c>
      <c r="J12" s="116" t="str">
        <f>'Rekapitulace stavby'!AN8</f>
        <v>19. 2. 2018</v>
      </c>
      <c r="K12" s="46"/>
    </row>
    <row r="13" spans="1:70" s="1" customFormat="1" ht="21.75" customHeight="1">
      <c r="B13" s="42"/>
      <c r="C13" s="43"/>
      <c r="D13" s="34" t="s">
        <v>29</v>
      </c>
      <c r="E13" s="43"/>
      <c r="F13" s="39" t="s">
        <v>30</v>
      </c>
      <c r="G13" s="43"/>
      <c r="H13" s="43"/>
      <c r="I13" s="117" t="s">
        <v>31</v>
      </c>
      <c r="J13" s="39" t="s">
        <v>2584</v>
      </c>
      <c r="K13" s="46"/>
    </row>
    <row r="14" spans="1:70" s="1" customFormat="1" ht="14.45" customHeight="1">
      <c r="B14" s="42"/>
      <c r="C14" s="43"/>
      <c r="D14" s="37" t="s">
        <v>33</v>
      </c>
      <c r="E14" s="43"/>
      <c r="F14" s="43"/>
      <c r="G14" s="43"/>
      <c r="H14" s="43"/>
      <c r="I14" s="115" t="s">
        <v>34</v>
      </c>
      <c r="J14" s="35" t="s">
        <v>35</v>
      </c>
      <c r="K14" s="46"/>
    </row>
    <row r="15" spans="1:70" s="1" customFormat="1" ht="18" customHeight="1">
      <c r="B15" s="42"/>
      <c r="C15" s="43"/>
      <c r="D15" s="43"/>
      <c r="E15" s="35" t="s">
        <v>36</v>
      </c>
      <c r="F15" s="43"/>
      <c r="G15" s="43"/>
      <c r="H15" s="43"/>
      <c r="I15" s="115" t="s">
        <v>37</v>
      </c>
      <c r="J15" s="35" t="s">
        <v>5</v>
      </c>
      <c r="K15" s="46"/>
    </row>
    <row r="16" spans="1:70" s="1" customFormat="1" ht="6.95" customHeight="1">
      <c r="B16" s="42"/>
      <c r="C16" s="43"/>
      <c r="D16" s="43"/>
      <c r="E16" s="43"/>
      <c r="F16" s="43"/>
      <c r="G16" s="43"/>
      <c r="H16" s="43"/>
      <c r="I16" s="114"/>
      <c r="J16" s="43"/>
      <c r="K16" s="46"/>
    </row>
    <row r="17" spans="2:11" s="1" customFormat="1" ht="14.45" customHeight="1">
      <c r="B17" s="42"/>
      <c r="C17" s="43"/>
      <c r="D17" s="37" t="s">
        <v>38</v>
      </c>
      <c r="E17" s="43"/>
      <c r="F17" s="43"/>
      <c r="G17" s="43"/>
      <c r="H17" s="43"/>
      <c r="I17" s="115" t="s">
        <v>34</v>
      </c>
      <c r="J17" s="35" t="str">
        <f>IF('Rekapitulace stavby'!AN13="Vyplň údaj","",IF('Rekapitulace stavby'!AN13="","",'Rekapitulace stavby'!AN13))</f>
        <v/>
      </c>
      <c r="K17" s="46"/>
    </row>
    <row r="18" spans="2:11" s="1" customFormat="1" ht="18" customHeight="1">
      <c r="B18" s="42"/>
      <c r="C18" s="43"/>
      <c r="D18" s="43"/>
      <c r="E18" s="35" t="str">
        <f>IF('Rekapitulace stavby'!E14="Vyplň údaj","",IF('Rekapitulace stavby'!E14="","",'Rekapitulace stavby'!E14))</f>
        <v/>
      </c>
      <c r="F18" s="43"/>
      <c r="G18" s="43"/>
      <c r="H18" s="43"/>
      <c r="I18" s="115" t="s">
        <v>37</v>
      </c>
      <c r="J18" s="35" t="str">
        <f>IF('Rekapitulace stavby'!AN14="Vyplň údaj","",IF('Rekapitulace stavby'!AN14="","",'Rekapitulace stavby'!AN14))</f>
        <v/>
      </c>
      <c r="K18" s="46"/>
    </row>
    <row r="19" spans="2:11" s="1" customFormat="1" ht="6.95" customHeight="1">
      <c r="B19" s="42"/>
      <c r="C19" s="43"/>
      <c r="D19" s="43"/>
      <c r="E19" s="43"/>
      <c r="F19" s="43"/>
      <c r="G19" s="43"/>
      <c r="H19" s="43"/>
      <c r="I19" s="114"/>
      <c r="J19" s="43"/>
      <c r="K19" s="46"/>
    </row>
    <row r="20" spans="2:11" s="1" customFormat="1" ht="14.45" customHeight="1">
      <c r="B20" s="42"/>
      <c r="C20" s="43"/>
      <c r="D20" s="37" t="s">
        <v>40</v>
      </c>
      <c r="E20" s="43"/>
      <c r="F20" s="43"/>
      <c r="G20" s="43"/>
      <c r="H20" s="43"/>
      <c r="I20" s="115" t="s">
        <v>34</v>
      </c>
      <c r="J20" s="35" t="s">
        <v>41</v>
      </c>
      <c r="K20" s="46"/>
    </row>
    <row r="21" spans="2:11" s="1" customFormat="1" ht="18" customHeight="1">
      <c r="B21" s="42"/>
      <c r="C21" s="43"/>
      <c r="D21" s="43"/>
      <c r="E21" s="35" t="s">
        <v>42</v>
      </c>
      <c r="F21" s="43"/>
      <c r="G21" s="43"/>
      <c r="H21" s="43"/>
      <c r="I21" s="115" t="s">
        <v>37</v>
      </c>
      <c r="J21" s="35" t="s">
        <v>43</v>
      </c>
      <c r="K21" s="46"/>
    </row>
    <row r="22" spans="2:11" s="1" customFormat="1" ht="6.95" customHeight="1">
      <c r="B22" s="42"/>
      <c r="C22" s="43"/>
      <c r="D22" s="43"/>
      <c r="E22" s="43"/>
      <c r="F22" s="43"/>
      <c r="G22" s="43"/>
      <c r="H22" s="43"/>
      <c r="I22" s="114"/>
      <c r="J22" s="43"/>
      <c r="K22" s="46"/>
    </row>
    <row r="23" spans="2:11" s="1" customFormat="1" ht="14.45" customHeight="1">
      <c r="B23" s="42"/>
      <c r="C23" s="43"/>
      <c r="D23" s="37" t="s">
        <v>45</v>
      </c>
      <c r="E23" s="43"/>
      <c r="F23" s="43"/>
      <c r="G23" s="43"/>
      <c r="H23" s="43"/>
      <c r="I23" s="114"/>
      <c r="J23" s="43"/>
      <c r="K23" s="46"/>
    </row>
    <row r="24" spans="2:11" s="7" customFormat="1" ht="16.5" customHeight="1">
      <c r="B24" s="118"/>
      <c r="C24" s="119"/>
      <c r="D24" s="119"/>
      <c r="E24" s="326" t="s">
        <v>5</v>
      </c>
      <c r="F24" s="326"/>
      <c r="G24" s="326"/>
      <c r="H24" s="326"/>
      <c r="I24" s="120"/>
      <c r="J24" s="119"/>
      <c r="K24" s="121"/>
    </row>
    <row r="25" spans="2:11" s="1" customFormat="1" ht="6.95" customHeight="1">
      <c r="B25" s="42"/>
      <c r="C25" s="43"/>
      <c r="D25" s="43"/>
      <c r="E25" s="43"/>
      <c r="F25" s="43"/>
      <c r="G25" s="43"/>
      <c r="H25" s="43"/>
      <c r="I25" s="114"/>
      <c r="J25" s="43"/>
      <c r="K25" s="46"/>
    </row>
    <row r="26" spans="2:11" s="1" customFormat="1" ht="6.95" customHeight="1">
      <c r="B26" s="42"/>
      <c r="C26" s="43"/>
      <c r="D26" s="69"/>
      <c r="E26" s="69"/>
      <c r="F26" s="69"/>
      <c r="G26" s="69"/>
      <c r="H26" s="69"/>
      <c r="I26" s="122"/>
      <c r="J26" s="69"/>
      <c r="K26" s="123"/>
    </row>
    <row r="27" spans="2:11" s="1" customFormat="1" ht="25.35" customHeight="1">
      <c r="B27" s="42"/>
      <c r="C27" s="43"/>
      <c r="D27" s="124" t="s">
        <v>47</v>
      </c>
      <c r="E27" s="43"/>
      <c r="F27" s="43"/>
      <c r="G27" s="43"/>
      <c r="H27" s="43"/>
      <c r="I27" s="114"/>
      <c r="J27" s="125">
        <f>ROUND(J78,2)</f>
        <v>0</v>
      </c>
      <c r="K27" s="46"/>
    </row>
    <row r="28" spans="2:11" s="1" customFormat="1" ht="6.95" customHeight="1">
      <c r="B28" s="42"/>
      <c r="C28" s="43"/>
      <c r="D28" s="69"/>
      <c r="E28" s="69"/>
      <c r="F28" s="69"/>
      <c r="G28" s="69"/>
      <c r="H28" s="69"/>
      <c r="I28" s="122"/>
      <c r="J28" s="69"/>
      <c r="K28" s="123"/>
    </row>
    <row r="29" spans="2:11" s="1" customFormat="1" ht="14.45" customHeight="1">
      <c r="B29" s="42"/>
      <c r="C29" s="43"/>
      <c r="D29" s="43"/>
      <c r="E29" s="43"/>
      <c r="F29" s="47" t="s">
        <v>49</v>
      </c>
      <c r="G29" s="43"/>
      <c r="H29" s="43"/>
      <c r="I29" s="126" t="s">
        <v>48</v>
      </c>
      <c r="J29" s="47" t="s">
        <v>50</v>
      </c>
      <c r="K29" s="46"/>
    </row>
    <row r="30" spans="2:11" s="1" customFormat="1" ht="14.45" customHeight="1">
      <c r="B30" s="42"/>
      <c r="C30" s="43"/>
      <c r="D30" s="50" t="s">
        <v>51</v>
      </c>
      <c r="E30" s="50" t="s">
        <v>52</v>
      </c>
      <c r="F30" s="127">
        <f>ROUND(SUM(BE78:BE92), 2)</f>
        <v>0</v>
      </c>
      <c r="G30" s="43"/>
      <c r="H30" s="43"/>
      <c r="I30" s="128">
        <v>0.21</v>
      </c>
      <c r="J30" s="127">
        <f>ROUND(ROUND((SUM(BE78:BE92)), 2)*I30, 2)</f>
        <v>0</v>
      </c>
      <c r="K30" s="46"/>
    </row>
    <row r="31" spans="2:11" s="1" customFormat="1" ht="14.45" customHeight="1">
      <c r="B31" s="42"/>
      <c r="C31" s="43"/>
      <c r="D31" s="43"/>
      <c r="E31" s="50" t="s">
        <v>53</v>
      </c>
      <c r="F31" s="127">
        <f>ROUND(SUM(BF78:BF92), 2)</f>
        <v>0</v>
      </c>
      <c r="G31" s="43"/>
      <c r="H31" s="43"/>
      <c r="I31" s="128">
        <v>0.15</v>
      </c>
      <c r="J31" s="127">
        <f>ROUND(ROUND((SUM(BF78:BF92)), 2)*I31, 2)</f>
        <v>0</v>
      </c>
      <c r="K31" s="46"/>
    </row>
    <row r="32" spans="2:11" s="1" customFormat="1" ht="14.45" hidden="1" customHeight="1">
      <c r="B32" s="42"/>
      <c r="C32" s="43"/>
      <c r="D32" s="43"/>
      <c r="E32" s="50" t="s">
        <v>54</v>
      </c>
      <c r="F32" s="127">
        <f>ROUND(SUM(BG78:BG92), 2)</f>
        <v>0</v>
      </c>
      <c r="G32" s="43"/>
      <c r="H32" s="43"/>
      <c r="I32" s="128">
        <v>0.21</v>
      </c>
      <c r="J32" s="127">
        <v>0</v>
      </c>
      <c r="K32" s="46"/>
    </row>
    <row r="33" spans="2:11" s="1" customFormat="1" ht="14.45" hidden="1" customHeight="1">
      <c r="B33" s="42"/>
      <c r="C33" s="43"/>
      <c r="D33" s="43"/>
      <c r="E33" s="50" t="s">
        <v>55</v>
      </c>
      <c r="F33" s="127">
        <f>ROUND(SUM(BH78:BH92), 2)</f>
        <v>0</v>
      </c>
      <c r="G33" s="43"/>
      <c r="H33" s="43"/>
      <c r="I33" s="128">
        <v>0.15</v>
      </c>
      <c r="J33" s="127">
        <v>0</v>
      </c>
      <c r="K33" s="46"/>
    </row>
    <row r="34" spans="2:11" s="1" customFormat="1" ht="14.45" hidden="1" customHeight="1">
      <c r="B34" s="42"/>
      <c r="C34" s="43"/>
      <c r="D34" s="43"/>
      <c r="E34" s="50" t="s">
        <v>56</v>
      </c>
      <c r="F34" s="127">
        <f>ROUND(SUM(BI78:BI92), 2)</f>
        <v>0</v>
      </c>
      <c r="G34" s="43"/>
      <c r="H34" s="43"/>
      <c r="I34" s="128">
        <v>0</v>
      </c>
      <c r="J34" s="127">
        <v>0</v>
      </c>
      <c r="K34" s="46"/>
    </row>
    <row r="35" spans="2:11" s="1" customFormat="1" ht="6.95" customHeight="1">
      <c r="B35" s="42"/>
      <c r="C35" s="43"/>
      <c r="D35" s="43"/>
      <c r="E35" s="43"/>
      <c r="F35" s="43"/>
      <c r="G35" s="43"/>
      <c r="H35" s="43"/>
      <c r="I35" s="114"/>
      <c r="J35" s="43"/>
      <c r="K35" s="46"/>
    </row>
    <row r="36" spans="2:11" s="1" customFormat="1" ht="25.35" customHeight="1">
      <c r="B36" s="42"/>
      <c r="C36" s="129"/>
      <c r="D36" s="130" t="s">
        <v>57</v>
      </c>
      <c r="E36" s="72"/>
      <c r="F36" s="72"/>
      <c r="G36" s="131" t="s">
        <v>58</v>
      </c>
      <c r="H36" s="132" t="s">
        <v>59</v>
      </c>
      <c r="I36" s="133"/>
      <c r="J36" s="134">
        <f>SUM(J27:J34)</f>
        <v>0</v>
      </c>
      <c r="K36" s="135"/>
    </row>
    <row r="37" spans="2:11" s="1" customFormat="1" ht="14.45" customHeight="1">
      <c r="B37" s="57"/>
      <c r="C37" s="58"/>
      <c r="D37" s="58"/>
      <c r="E37" s="58"/>
      <c r="F37" s="58"/>
      <c r="G37" s="58"/>
      <c r="H37" s="58"/>
      <c r="I37" s="136"/>
      <c r="J37" s="58"/>
      <c r="K37" s="59"/>
    </row>
    <row r="41" spans="2:11" s="1" customFormat="1" ht="6.95" customHeight="1">
      <c r="B41" s="60"/>
      <c r="C41" s="61"/>
      <c r="D41" s="61"/>
      <c r="E41" s="61"/>
      <c r="F41" s="61"/>
      <c r="G41" s="61"/>
      <c r="H41" s="61"/>
      <c r="I41" s="137"/>
      <c r="J41" s="61"/>
      <c r="K41" s="138"/>
    </row>
    <row r="42" spans="2:11" s="1" customFormat="1" ht="36.950000000000003" customHeight="1">
      <c r="B42" s="42"/>
      <c r="C42" s="30" t="s">
        <v>149</v>
      </c>
      <c r="D42" s="43"/>
      <c r="E42" s="43"/>
      <c r="F42" s="43"/>
      <c r="G42" s="43"/>
      <c r="H42" s="43"/>
      <c r="I42" s="114"/>
      <c r="J42" s="43"/>
      <c r="K42" s="46"/>
    </row>
    <row r="43" spans="2:11" s="1" customFormat="1" ht="6.95" customHeight="1">
      <c r="B43" s="42"/>
      <c r="C43" s="43"/>
      <c r="D43" s="43"/>
      <c r="E43" s="43"/>
      <c r="F43" s="43"/>
      <c r="G43" s="43"/>
      <c r="H43" s="43"/>
      <c r="I43" s="114"/>
      <c r="J43" s="43"/>
      <c r="K43" s="46"/>
    </row>
    <row r="44" spans="2:11" s="1" customFormat="1" ht="14.45" customHeight="1">
      <c r="B44" s="42"/>
      <c r="C44" s="37" t="s">
        <v>19</v>
      </c>
      <c r="D44" s="43"/>
      <c r="E44" s="43"/>
      <c r="F44" s="43"/>
      <c r="G44" s="43"/>
      <c r="H44" s="43"/>
      <c r="I44" s="114"/>
      <c r="J44" s="43"/>
      <c r="K44" s="46"/>
    </row>
    <row r="45" spans="2:11" s="1" customFormat="1" ht="16.5" customHeight="1">
      <c r="B45" s="42"/>
      <c r="C45" s="43"/>
      <c r="D45" s="43"/>
      <c r="E45" s="360" t="str">
        <f>E7</f>
        <v>Kanalizace a ČOV Jankov</v>
      </c>
      <c r="F45" s="361"/>
      <c r="G45" s="361"/>
      <c r="H45" s="361"/>
      <c r="I45" s="114"/>
      <c r="J45" s="43"/>
      <c r="K45" s="46"/>
    </row>
    <row r="46" spans="2:11" s="1" customFormat="1" ht="14.45" customHeight="1">
      <c r="B46" s="42"/>
      <c r="C46" s="37" t="s">
        <v>146</v>
      </c>
      <c r="D46" s="43"/>
      <c r="E46" s="43"/>
      <c r="F46" s="43"/>
      <c r="G46" s="43"/>
      <c r="H46" s="43"/>
      <c r="I46" s="114"/>
      <c r="J46" s="43"/>
      <c r="K46" s="46"/>
    </row>
    <row r="47" spans="2:11" s="1" customFormat="1" ht="17.25" customHeight="1">
      <c r="B47" s="42"/>
      <c r="C47" s="43"/>
      <c r="D47" s="43"/>
      <c r="E47" s="362" t="str">
        <f>E9</f>
        <v>SO-06 - Přípojka NN pro ČOV</v>
      </c>
      <c r="F47" s="363"/>
      <c r="G47" s="363"/>
      <c r="H47" s="363"/>
      <c r="I47" s="114"/>
      <c r="J47" s="43"/>
      <c r="K47" s="46"/>
    </row>
    <row r="48" spans="2:11" s="1" customFormat="1" ht="6.95" customHeight="1">
      <c r="B48" s="42"/>
      <c r="C48" s="43"/>
      <c r="D48" s="43"/>
      <c r="E48" s="43"/>
      <c r="F48" s="43"/>
      <c r="G48" s="43"/>
      <c r="H48" s="43"/>
      <c r="I48" s="114"/>
      <c r="J48" s="43"/>
      <c r="K48" s="46"/>
    </row>
    <row r="49" spans="2:47" s="1" customFormat="1" ht="18" customHeight="1">
      <c r="B49" s="42"/>
      <c r="C49" s="37" t="s">
        <v>25</v>
      </c>
      <c r="D49" s="43"/>
      <c r="E49" s="43"/>
      <c r="F49" s="35" t="str">
        <f>F12</f>
        <v>Jankov u Českých Budějovic</v>
      </c>
      <c r="G49" s="43"/>
      <c r="H49" s="43"/>
      <c r="I49" s="115" t="s">
        <v>27</v>
      </c>
      <c r="J49" s="116" t="str">
        <f>IF(J12="","",J12)</f>
        <v>19. 2. 2018</v>
      </c>
      <c r="K49" s="46"/>
    </row>
    <row r="50" spans="2:47" s="1" customFormat="1" ht="6.95" customHeight="1">
      <c r="B50" s="42"/>
      <c r="C50" s="43"/>
      <c r="D50" s="43"/>
      <c r="E50" s="43"/>
      <c r="F50" s="43"/>
      <c r="G50" s="43"/>
      <c r="H50" s="43"/>
      <c r="I50" s="114"/>
      <c r="J50" s="43"/>
      <c r="K50" s="46"/>
    </row>
    <row r="51" spans="2:47" s="1" customFormat="1">
      <c r="B51" s="42"/>
      <c r="C51" s="37" t="s">
        <v>33</v>
      </c>
      <c r="D51" s="43"/>
      <c r="E51" s="43"/>
      <c r="F51" s="35" t="str">
        <f>E15</f>
        <v>Obec Jankov</v>
      </c>
      <c r="G51" s="43"/>
      <c r="H51" s="43"/>
      <c r="I51" s="115" t="s">
        <v>40</v>
      </c>
      <c r="J51" s="326" t="str">
        <f>E21</f>
        <v>VAK projekt s.r.o.</v>
      </c>
      <c r="K51" s="46"/>
    </row>
    <row r="52" spans="2:47" s="1" customFormat="1" ht="14.45" customHeight="1">
      <c r="B52" s="42"/>
      <c r="C52" s="37" t="s">
        <v>38</v>
      </c>
      <c r="D52" s="43"/>
      <c r="E52" s="43"/>
      <c r="F52" s="35" t="str">
        <f>IF(E18="","",E18)</f>
        <v/>
      </c>
      <c r="G52" s="43"/>
      <c r="H52" s="43"/>
      <c r="I52" s="114"/>
      <c r="J52" s="364"/>
      <c r="K52" s="46"/>
    </row>
    <row r="53" spans="2:47" s="1" customFormat="1" ht="10.35" customHeight="1">
      <c r="B53" s="42"/>
      <c r="C53" s="43"/>
      <c r="D53" s="43"/>
      <c r="E53" s="43"/>
      <c r="F53" s="43"/>
      <c r="G53" s="43"/>
      <c r="H53" s="43"/>
      <c r="I53" s="114"/>
      <c r="J53" s="43"/>
      <c r="K53" s="46"/>
    </row>
    <row r="54" spans="2:47" s="1" customFormat="1" ht="29.25" customHeight="1">
      <c r="B54" s="42"/>
      <c r="C54" s="139" t="s">
        <v>150</v>
      </c>
      <c r="D54" s="129"/>
      <c r="E54" s="129"/>
      <c r="F54" s="129"/>
      <c r="G54" s="129"/>
      <c r="H54" s="129"/>
      <c r="I54" s="140"/>
      <c r="J54" s="141" t="s">
        <v>151</v>
      </c>
      <c r="K54" s="142"/>
    </row>
    <row r="55" spans="2:47" s="1" customFormat="1" ht="10.35" customHeight="1">
      <c r="B55" s="42"/>
      <c r="C55" s="43"/>
      <c r="D55" s="43"/>
      <c r="E55" s="43"/>
      <c r="F55" s="43"/>
      <c r="G55" s="43"/>
      <c r="H55" s="43"/>
      <c r="I55" s="114"/>
      <c r="J55" s="43"/>
      <c r="K55" s="46"/>
    </row>
    <row r="56" spans="2:47" s="1" customFormat="1" ht="29.25" customHeight="1">
      <c r="B56" s="42"/>
      <c r="C56" s="143" t="s">
        <v>152</v>
      </c>
      <c r="D56" s="43"/>
      <c r="E56" s="43"/>
      <c r="F56" s="43"/>
      <c r="G56" s="43"/>
      <c r="H56" s="43"/>
      <c r="I56" s="114"/>
      <c r="J56" s="125">
        <f>J78</f>
        <v>0</v>
      </c>
      <c r="K56" s="46"/>
      <c r="AU56" s="24" t="s">
        <v>153</v>
      </c>
    </row>
    <row r="57" spans="2:47" s="8" customFormat="1" ht="24.95" customHeight="1">
      <c r="B57" s="144"/>
      <c r="C57" s="145"/>
      <c r="D57" s="146" t="s">
        <v>914</v>
      </c>
      <c r="E57" s="147"/>
      <c r="F57" s="147"/>
      <c r="G57" s="147"/>
      <c r="H57" s="147"/>
      <c r="I57" s="148"/>
      <c r="J57" s="149">
        <f>J79</f>
        <v>0</v>
      </c>
      <c r="K57" s="150"/>
    </row>
    <row r="58" spans="2:47" s="9" customFormat="1" ht="19.899999999999999" customHeight="1">
      <c r="B58" s="151"/>
      <c r="C58" s="152"/>
      <c r="D58" s="153" t="s">
        <v>917</v>
      </c>
      <c r="E58" s="154"/>
      <c r="F58" s="154"/>
      <c r="G58" s="154"/>
      <c r="H58" s="154"/>
      <c r="I58" s="155"/>
      <c r="J58" s="156">
        <f>J80</f>
        <v>0</v>
      </c>
      <c r="K58" s="157"/>
    </row>
    <row r="59" spans="2:47" s="1" customFormat="1" ht="21.75" customHeight="1">
      <c r="B59" s="42"/>
      <c r="C59" s="43"/>
      <c r="D59" s="43"/>
      <c r="E59" s="43"/>
      <c r="F59" s="43"/>
      <c r="G59" s="43"/>
      <c r="H59" s="43"/>
      <c r="I59" s="114"/>
      <c r="J59" s="43"/>
      <c r="K59" s="46"/>
    </row>
    <row r="60" spans="2:47" s="1" customFormat="1" ht="6.95" customHeight="1">
      <c r="B60" s="57"/>
      <c r="C60" s="58"/>
      <c r="D60" s="58"/>
      <c r="E60" s="58"/>
      <c r="F60" s="58"/>
      <c r="G60" s="58"/>
      <c r="H60" s="58"/>
      <c r="I60" s="136"/>
      <c r="J60" s="58"/>
      <c r="K60" s="59"/>
    </row>
    <row r="64" spans="2:47" s="1" customFormat="1" ht="6.95" customHeight="1">
      <c r="B64" s="60"/>
      <c r="C64" s="61"/>
      <c r="D64" s="61"/>
      <c r="E64" s="61"/>
      <c r="F64" s="61"/>
      <c r="G64" s="61"/>
      <c r="H64" s="61"/>
      <c r="I64" s="137"/>
      <c r="J64" s="61"/>
      <c r="K64" s="61"/>
      <c r="L64" s="42"/>
    </row>
    <row r="65" spans="2:63" s="1" customFormat="1" ht="36.950000000000003" customHeight="1">
      <c r="B65" s="42"/>
      <c r="C65" s="62" t="s">
        <v>158</v>
      </c>
      <c r="L65" s="42"/>
    </row>
    <row r="66" spans="2:63" s="1" customFormat="1" ht="6.95" customHeight="1">
      <c r="B66" s="42"/>
      <c r="L66" s="42"/>
    </row>
    <row r="67" spans="2:63" s="1" customFormat="1" ht="14.45" customHeight="1">
      <c r="B67" s="42"/>
      <c r="C67" s="64" t="s">
        <v>19</v>
      </c>
      <c r="L67" s="42"/>
    </row>
    <row r="68" spans="2:63" s="1" customFormat="1" ht="16.5" customHeight="1">
      <c r="B68" s="42"/>
      <c r="E68" s="365" t="str">
        <f>E7</f>
        <v>Kanalizace a ČOV Jankov</v>
      </c>
      <c r="F68" s="366"/>
      <c r="G68" s="366"/>
      <c r="H68" s="366"/>
      <c r="L68" s="42"/>
    </row>
    <row r="69" spans="2:63" s="1" customFormat="1" ht="14.45" customHeight="1">
      <c r="B69" s="42"/>
      <c r="C69" s="64" t="s">
        <v>146</v>
      </c>
      <c r="L69" s="42"/>
    </row>
    <row r="70" spans="2:63" s="1" customFormat="1" ht="17.25" customHeight="1">
      <c r="B70" s="42"/>
      <c r="E70" s="337" t="str">
        <f>E9</f>
        <v>SO-06 - Přípojka NN pro ČOV</v>
      </c>
      <c r="F70" s="367"/>
      <c r="G70" s="367"/>
      <c r="H70" s="367"/>
      <c r="L70" s="42"/>
    </row>
    <row r="71" spans="2:63" s="1" customFormat="1" ht="6.95" customHeight="1">
      <c r="B71" s="42"/>
      <c r="L71" s="42"/>
    </row>
    <row r="72" spans="2:63" s="1" customFormat="1" ht="18" customHeight="1">
      <c r="B72" s="42"/>
      <c r="C72" s="64" t="s">
        <v>25</v>
      </c>
      <c r="F72" s="158" t="str">
        <f>F12</f>
        <v>Jankov u Českých Budějovic</v>
      </c>
      <c r="I72" s="159" t="s">
        <v>27</v>
      </c>
      <c r="J72" s="68" t="str">
        <f>IF(J12="","",J12)</f>
        <v>19. 2. 2018</v>
      </c>
      <c r="L72" s="42"/>
    </row>
    <row r="73" spans="2:63" s="1" customFormat="1" ht="6.95" customHeight="1">
      <c r="B73" s="42"/>
      <c r="L73" s="42"/>
    </row>
    <row r="74" spans="2:63" s="1" customFormat="1">
      <c r="B74" s="42"/>
      <c r="C74" s="64" t="s">
        <v>33</v>
      </c>
      <c r="F74" s="158" t="str">
        <f>E15</f>
        <v>Obec Jankov</v>
      </c>
      <c r="I74" s="159" t="s">
        <v>40</v>
      </c>
      <c r="J74" s="158" t="str">
        <f>E21</f>
        <v>VAK projekt s.r.o.</v>
      </c>
      <c r="L74" s="42"/>
    </row>
    <row r="75" spans="2:63" s="1" customFormat="1" ht="14.45" customHeight="1">
      <c r="B75" s="42"/>
      <c r="C75" s="64" t="s">
        <v>38</v>
      </c>
      <c r="F75" s="158" t="str">
        <f>IF(E18="","",E18)</f>
        <v/>
      </c>
      <c r="L75" s="42"/>
    </row>
    <row r="76" spans="2:63" s="1" customFormat="1" ht="10.35" customHeight="1">
      <c r="B76" s="42"/>
      <c r="L76" s="42"/>
    </row>
    <row r="77" spans="2:63" s="10" customFormat="1" ht="29.25" customHeight="1">
      <c r="B77" s="160"/>
      <c r="C77" s="161" t="s">
        <v>159</v>
      </c>
      <c r="D77" s="162" t="s">
        <v>66</v>
      </c>
      <c r="E77" s="162" t="s">
        <v>62</v>
      </c>
      <c r="F77" s="162" t="s">
        <v>160</v>
      </c>
      <c r="G77" s="162" t="s">
        <v>161</v>
      </c>
      <c r="H77" s="162" t="s">
        <v>162</v>
      </c>
      <c r="I77" s="163" t="s">
        <v>163</v>
      </c>
      <c r="J77" s="162" t="s">
        <v>151</v>
      </c>
      <c r="K77" s="164" t="s">
        <v>164</v>
      </c>
      <c r="L77" s="160"/>
      <c r="M77" s="74" t="s">
        <v>165</v>
      </c>
      <c r="N77" s="75" t="s">
        <v>51</v>
      </c>
      <c r="O77" s="75" t="s">
        <v>166</v>
      </c>
      <c r="P77" s="75" t="s">
        <v>167</v>
      </c>
      <c r="Q77" s="75" t="s">
        <v>168</v>
      </c>
      <c r="R77" s="75" t="s">
        <v>169</v>
      </c>
      <c r="S77" s="75" t="s">
        <v>170</v>
      </c>
      <c r="T77" s="76" t="s">
        <v>171</v>
      </c>
    </row>
    <row r="78" spans="2:63" s="1" customFormat="1" ht="29.25" customHeight="1">
      <c r="B78" s="42"/>
      <c r="C78" s="78" t="s">
        <v>152</v>
      </c>
      <c r="J78" s="165">
        <f>BK78</f>
        <v>0</v>
      </c>
      <c r="L78" s="42"/>
      <c r="M78" s="77"/>
      <c r="N78" s="69"/>
      <c r="O78" s="69"/>
      <c r="P78" s="166">
        <f>P79</f>
        <v>0</v>
      </c>
      <c r="Q78" s="69"/>
      <c r="R78" s="166">
        <f>R79</f>
        <v>10.015232000000001</v>
      </c>
      <c r="S78" s="69"/>
      <c r="T78" s="167">
        <f>T79</f>
        <v>0</v>
      </c>
      <c r="AT78" s="24" t="s">
        <v>80</v>
      </c>
      <c r="AU78" s="24" t="s">
        <v>153</v>
      </c>
      <c r="BK78" s="168">
        <f>BK79</f>
        <v>0</v>
      </c>
    </row>
    <row r="79" spans="2:63" s="11" customFormat="1" ht="37.35" customHeight="1">
      <c r="B79" s="169"/>
      <c r="D79" s="170" t="s">
        <v>80</v>
      </c>
      <c r="E79" s="171" t="s">
        <v>447</v>
      </c>
      <c r="F79" s="171" t="s">
        <v>1992</v>
      </c>
      <c r="I79" s="172"/>
      <c r="J79" s="173">
        <f>BK79</f>
        <v>0</v>
      </c>
      <c r="L79" s="169"/>
      <c r="M79" s="174"/>
      <c r="N79" s="175"/>
      <c r="O79" s="175"/>
      <c r="P79" s="176">
        <f>P80</f>
        <v>0</v>
      </c>
      <c r="Q79" s="175"/>
      <c r="R79" s="176">
        <f>R80</f>
        <v>10.015232000000001</v>
      </c>
      <c r="S79" s="175"/>
      <c r="T79" s="177">
        <f>T80</f>
        <v>0</v>
      </c>
      <c r="AR79" s="170" t="s">
        <v>190</v>
      </c>
      <c r="AT79" s="178" t="s">
        <v>80</v>
      </c>
      <c r="AU79" s="178" t="s">
        <v>81</v>
      </c>
      <c r="AY79" s="170" t="s">
        <v>174</v>
      </c>
      <c r="BK79" s="179">
        <f>BK80</f>
        <v>0</v>
      </c>
    </row>
    <row r="80" spans="2:63" s="11" customFormat="1" ht="19.899999999999999" customHeight="1">
      <c r="B80" s="169"/>
      <c r="D80" s="170" t="s">
        <v>80</v>
      </c>
      <c r="E80" s="180" t="s">
        <v>2013</v>
      </c>
      <c r="F80" s="180" t="s">
        <v>2014</v>
      </c>
      <c r="I80" s="172"/>
      <c r="J80" s="181">
        <f>BK80</f>
        <v>0</v>
      </c>
      <c r="L80" s="169"/>
      <c r="M80" s="174"/>
      <c r="N80" s="175"/>
      <c r="O80" s="175"/>
      <c r="P80" s="176">
        <f>SUM(P81:P92)</f>
        <v>0</v>
      </c>
      <c r="Q80" s="175"/>
      <c r="R80" s="176">
        <f>SUM(R81:R92)</f>
        <v>10.015232000000001</v>
      </c>
      <c r="S80" s="175"/>
      <c r="T80" s="177">
        <f>SUM(T81:T92)</f>
        <v>0</v>
      </c>
      <c r="AR80" s="170" t="s">
        <v>190</v>
      </c>
      <c r="AT80" s="178" t="s">
        <v>80</v>
      </c>
      <c r="AU80" s="178" t="s">
        <v>89</v>
      </c>
      <c r="AY80" s="170" t="s">
        <v>174</v>
      </c>
      <c r="BK80" s="179">
        <f>SUM(BK81:BK92)</f>
        <v>0</v>
      </c>
    </row>
    <row r="81" spans="2:65" s="1" customFormat="1" ht="38.25" customHeight="1">
      <c r="B81" s="182"/>
      <c r="C81" s="183" t="s">
        <v>89</v>
      </c>
      <c r="D81" s="183" t="s">
        <v>177</v>
      </c>
      <c r="E81" s="184" t="s">
        <v>2016</v>
      </c>
      <c r="F81" s="185" t="s">
        <v>2017</v>
      </c>
      <c r="G81" s="186" t="s">
        <v>287</v>
      </c>
      <c r="H81" s="187">
        <v>31</v>
      </c>
      <c r="I81" s="188"/>
      <c r="J81" s="189">
        <f>ROUND(I81*H81,2)</f>
        <v>0</v>
      </c>
      <c r="K81" s="185" t="s">
        <v>181</v>
      </c>
      <c r="L81" s="42"/>
      <c r="M81" s="190" t="s">
        <v>5</v>
      </c>
      <c r="N81" s="191" t="s">
        <v>52</v>
      </c>
      <c r="O81" s="43"/>
      <c r="P81" s="192">
        <f>O81*H81</f>
        <v>0</v>
      </c>
      <c r="Q81" s="192">
        <v>0</v>
      </c>
      <c r="R81" s="192">
        <f>Q81*H81</f>
        <v>0</v>
      </c>
      <c r="S81" s="192">
        <v>0</v>
      </c>
      <c r="T81" s="193">
        <f>S81*H81</f>
        <v>0</v>
      </c>
      <c r="AR81" s="24" t="s">
        <v>606</v>
      </c>
      <c r="AT81" s="24" t="s">
        <v>177</v>
      </c>
      <c r="AU81" s="24" t="s">
        <v>24</v>
      </c>
      <c r="AY81" s="24" t="s">
        <v>174</v>
      </c>
      <c r="BE81" s="194">
        <f>IF(N81="základní",J81,0)</f>
        <v>0</v>
      </c>
      <c r="BF81" s="194">
        <f>IF(N81="snížená",J81,0)</f>
        <v>0</v>
      </c>
      <c r="BG81" s="194">
        <f>IF(N81="zákl. přenesená",J81,0)</f>
        <v>0</v>
      </c>
      <c r="BH81" s="194">
        <f>IF(N81="sníž. přenesená",J81,0)</f>
        <v>0</v>
      </c>
      <c r="BI81" s="194">
        <f>IF(N81="nulová",J81,0)</f>
        <v>0</v>
      </c>
      <c r="BJ81" s="24" t="s">
        <v>89</v>
      </c>
      <c r="BK81" s="194">
        <f>ROUND(I81*H81,2)</f>
        <v>0</v>
      </c>
      <c r="BL81" s="24" t="s">
        <v>606</v>
      </c>
      <c r="BM81" s="24" t="s">
        <v>2585</v>
      </c>
    </row>
    <row r="82" spans="2:65" s="12" customFormat="1" ht="13.5">
      <c r="B82" s="195"/>
      <c r="D82" s="196" t="s">
        <v>184</v>
      </c>
      <c r="E82" s="197" t="s">
        <v>5</v>
      </c>
      <c r="F82" s="198" t="s">
        <v>418</v>
      </c>
      <c r="H82" s="199">
        <v>31</v>
      </c>
      <c r="I82" s="200"/>
      <c r="L82" s="195"/>
      <c r="M82" s="201"/>
      <c r="N82" s="202"/>
      <c r="O82" s="202"/>
      <c r="P82" s="202"/>
      <c r="Q82" s="202"/>
      <c r="R82" s="202"/>
      <c r="S82" s="202"/>
      <c r="T82" s="203"/>
      <c r="AT82" s="197" t="s">
        <v>184</v>
      </c>
      <c r="AU82" s="197" t="s">
        <v>24</v>
      </c>
      <c r="AV82" s="12" t="s">
        <v>24</v>
      </c>
      <c r="AW82" s="12" t="s">
        <v>44</v>
      </c>
      <c r="AX82" s="12" t="s">
        <v>89</v>
      </c>
      <c r="AY82" s="197" t="s">
        <v>174</v>
      </c>
    </row>
    <row r="83" spans="2:65" s="1" customFormat="1" ht="38.25" customHeight="1">
      <c r="B83" s="182"/>
      <c r="C83" s="183" t="s">
        <v>24</v>
      </c>
      <c r="D83" s="183" t="s">
        <v>177</v>
      </c>
      <c r="E83" s="184" t="s">
        <v>2020</v>
      </c>
      <c r="F83" s="185" t="s">
        <v>2021</v>
      </c>
      <c r="G83" s="186" t="s">
        <v>287</v>
      </c>
      <c r="H83" s="187">
        <v>31</v>
      </c>
      <c r="I83" s="188"/>
      <c r="J83" s="189">
        <f>ROUND(I83*H83,2)</f>
        <v>0</v>
      </c>
      <c r="K83" s="185" t="s">
        <v>181</v>
      </c>
      <c r="L83" s="42"/>
      <c r="M83" s="190" t="s">
        <v>5</v>
      </c>
      <c r="N83" s="191" t="s">
        <v>52</v>
      </c>
      <c r="O83" s="43"/>
      <c r="P83" s="192">
        <f>O83*H83</f>
        <v>0</v>
      </c>
      <c r="Q83" s="192">
        <v>0.32300000000000001</v>
      </c>
      <c r="R83" s="192">
        <f>Q83*H83</f>
        <v>10.013</v>
      </c>
      <c r="S83" s="192">
        <v>0</v>
      </c>
      <c r="T83" s="193">
        <f>S83*H83</f>
        <v>0</v>
      </c>
      <c r="AR83" s="24" t="s">
        <v>606</v>
      </c>
      <c r="AT83" s="24" t="s">
        <v>177</v>
      </c>
      <c r="AU83" s="24" t="s">
        <v>24</v>
      </c>
      <c r="AY83" s="24" t="s">
        <v>174</v>
      </c>
      <c r="BE83" s="194">
        <f>IF(N83="základní",J83,0)</f>
        <v>0</v>
      </c>
      <c r="BF83" s="194">
        <f>IF(N83="snížená",J83,0)</f>
        <v>0</v>
      </c>
      <c r="BG83" s="194">
        <f>IF(N83="zákl. přenesená",J83,0)</f>
        <v>0</v>
      </c>
      <c r="BH83" s="194">
        <f>IF(N83="sníž. přenesená",J83,0)</f>
        <v>0</v>
      </c>
      <c r="BI83" s="194">
        <f>IF(N83="nulová",J83,0)</f>
        <v>0</v>
      </c>
      <c r="BJ83" s="24" t="s">
        <v>89</v>
      </c>
      <c r="BK83" s="194">
        <f>ROUND(I83*H83,2)</f>
        <v>0</v>
      </c>
      <c r="BL83" s="24" t="s">
        <v>606</v>
      </c>
      <c r="BM83" s="24" t="s">
        <v>2586</v>
      </c>
    </row>
    <row r="84" spans="2:65" s="12" customFormat="1" ht="13.5">
      <c r="B84" s="195"/>
      <c r="D84" s="196" t="s">
        <v>184</v>
      </c>
      <c r="E84" s="197" t="s">
        <v>5</v>
      </c>
      <c r="F84" s="198" t="s">
        <v>418</v>
      </c>
      <c r="H84" s="199">
        <v>31</v>
      </c>
      <c r="I84" s="200"/>
      <c r="L84" s="195"/>
      <c r="M84" s="201"/>
      <c r="N84" s="202"/>
      <c r="O84" s="202"/>
      <c r="P84" s="202"/>
      <c r="Q84" s="202"/>
      <c r="R84" s="202"/>
      <c r="S84" s="202"/>
      <c r="T84" s="203"/>
      <c r="AT84" s="197" t="s">
        <v>184</v>
      </c>
      <c r="AU84" s="197" t="s">
        <v>24</v>
      </c>
      <c r="AV84" s="12" t="s">
        <v>24</v>
      </c>
      <c r="AW84" s="12" t="s">
        <v>44</v>
      </c>
      <c r="AX84" s="12" t="s">
        <v>89</v>
      </c>
      <c r="AY84" s="197" t="s">
        <v>174</v>
      </c>
    </row>
    <row r="85" spans="2:65" s="1" customFormat="1" ht="38.25" customHeight="1">
      <c r="B85" s="182"/>
      <c r="C85" s="183" t="s">
        <v>190</v>
      </c>
      <c r="D85" s="183" t="s">
        <v>177</v>
      </c>
      <c r="E85" s="184" t="s">
        <v>2024</v>
      </c>
      <c r="F85" s="185" t="s">
        <v>2025</v>
      </c>
      <c r="G85" s="186" t="s">
        <v>287</v>
      </c>
      <c r="H85" s="187">
        <v>31</v>
      </c>
      <c r="I85" s="188"/>
      <c r="J85" s="189">
        <f>ROUND(I85*H85,2)</f>
        <v>0</v>
      </c>
      <c r="K85" s="185" t="s">
        <v>181</v>
      </c>
      <c r="L85" s="42"/>
      <c r="M85" s="190" t="s">
        <v>5</v>
      </c>
      <c r="N85" s="191" t="s">
        <v>52</v>
      </c>
      <c r="O85" s="43"/>
      <c r="P85" s="192">
        <f>O85*H85</f>
        <v>0</v>
      </c>
      <c r="Q85" s="192">
        <v>6.0000000000000002E-5</v>
      </c>
      <c r="R85" s="192">
        <f>Q85*H85</f>
        <v>1.8600000000000001E-3</v>
      </c>
      <c r="S85" s="192">
        <v>0</v>
      </c>
      <c r="T85" s="193">
        <f>S85*H85</f>
        <v>0</v>
      </c>
      <c r="AR85" s="24" t="s">
        <v>606</v>
      </c>
      <c r="AT85" s="24" t="s">
        <v>177</v>
      </c>
      <c r="AU85" s="24" t="s">
        <v>24</v>
      </c>
      <c r="AY85" s="24" t="s">
        <v>174</v>
      </c>
      <c r="BE85" s="194">
        <f>IF(N85="základní",J85,0)</f>
        <v>0</v>
      </c>
      <c r="BF85" s="194">
        <f>IF(N85="snížená",J85,0)</f>
        <v>0</v>
      </c>
      <c r="BG85" s="194">
        <f>IF(N85="zákl. přenesená",J85,0)</f>
        <v>0</v>
      </c>
      <c r="BH85" s="194">
        <f>IF(N85="sníž. přenesená",J85,0)</f>
        <v>0</v>
      </c>
      <c r="BI85" s="194">
        <f>IF(N85="nulová",J85,0)</f>
        <v>0</v>
      </c>
      <c r="BJ85" s="24" t="s">
        <v>89</v>
      </c>
      <c r="BK85" s="194">
        <f>ROUND(I85*H85,2)</f>
        <v>0</v>
      </c>
      <c r="BL85" s="24" t="s">
        <v>606</v>
      </c>
      <c r="BM85" s="24" t="s">
        <v>2587</v>
      </c>
    </row>
    <row r="86" spans="2:65" s="12" customFormat="1" ht="13.5">
      <c r="B86" s="195"/>
      <c r="D86" s="196" t="s">
        <v>184</v>
      </c>
      <c r="E86" s="197" t="s">
        <v>5</v>
      </c>
      <c r="F86" s="198" t="s">
        <v>418</v>
      </c>
      <c r="H86" s="199">
        <v>31</v>
      </c>
      <c r="I86" s="200"/>
      <c r="L86" s="195"/>
      <c r="M86" s="201"/>
      <c r="N86" s="202"/>
      <c r="O86" s="202"/>
      <c r="P86" s="202"/>
      <c r="Q86" s="202"/>
      <c r="R86" s="202"/>
      <c r="S86" s="202"/>
      <c r="T86" s="203"/>
      <c r="AT86" s="197" t="s">
        <v>184</v>
      </c>
      <c r="AU86" s="197" t="s">
        <v>24</v>
      </c>
      <c r="AV86" s="12" t="s">
        <v>24</v>
      </c>
      <c r="AW86" s="12" t="s">
        <v>44</v>
      </c>
      <c r="AX86" s="12" t="s">
        <v>89</v>
      </c>
      <c r="AY86" s="197" t="s">
        <v>174</v>
      </c>
    </row>
    <row r="87" spans="2:65" s="1" customFormat="1" ht="38.25" customHeight="1">
      <c r="B87" s="182"/>
      <c r="C87" s="183" t="s">
        <v>194</v>
      </c>
      <c r="D87" s="183" t="s">
        <v>177</v>
      </c>
      <c r="E87" s="184" t="s">
        <v>2028</v>
      </c>
      <c r="F87" s="185" t="s">
        <v>2029</v>
      </c>
      <c r="G87" s="186" t="s">
        <v>287</v>
      </c>
      <c r="H87" s="187">
        <v>31</v>
      </c>
      <c r="I87" s="188"/>
      <c r="J87" s="189">
        <f>ROUND(I87*H87,2)</f>
        <v>0</v>
      </c>
      <c r="K87" s="185" t="s">
        <v>181</v>
      </c>
      <c r="L87" s="42"/>
      <c r="M87" s="190" t="s">
        <v>5</v>
      </c>
      <c r="N87" s="191" t="s">
        <v>52</v>
      </c>
      <c r="O87" s="43"/>
      <c r="P87" s="192">
        <f>O87*H87</f>
        <v>0</v>
      </c>
      <c r="Q87" s="192">
        <v>0</v>
      </c>
      <c r="R87" s="192">
        <f>Q87*H87</f>
        <v>0</v>
      </c>
      <c r="S87" s="192">
        <v>0</v>
      </c>
      <c r="T87" s="193">
        <f>S87*H87</f>
        <v>0</v>
      </c>
      <c r="AR87" s="24" t="s">
        <v>606</v>
      </c>
      <c r="AT87" s="24" t="s">
        <v>177</v>
      </c>
      <c r="AU87" s="24" t="s">
        <v>24</v>
      </c>
      <c r="AY87" s="24" t="s">
        <v>174</v>
      </c>
      <c r="BE87" s="194">
        <f>IF(N87="základní",J87,0)</f>
        <v>0</v>
      </c>
      <c r="BF87" s="194">
        <f>IF(N87="snížená",J87,0)</f>
        <v>0</v>
      </c>
      <c r="BG87" s="194">
        <f>IF(N87="zákl. přenesená",J87,0)</f>
        <v>0</v>
      </c>
      <c r="BH87" s="194">
        <f>IF(N87="sníž. přenesená",J87,0)</f>
        <v>0</v>
      </c>
      <c r="BI87" s="194">
        <f>IF(N87="nulová",J87,0)</f>
        <v>0</v>
      </c>
      <c r="BJ87" s="24" t="s">
        <v>89</v>
      </c>
      <c r="BK87" s="194">
        <f>ROUND(I87*H87,2)</f>
        <v>0</v>
      </c>
      <c r="BL87" s="24" t="s">
        <v>606</v>
      </c>
      <c r="BM87" s="24" t="s">
        <v>2588</v>
      </c>
    </row>
    <row r="88" spans="2:65" s="12" customFormat="1" ht="13.5">
      <c r="B88" s="195"/>
      <c r="D88" s="196" t="s">
        <v>184</v>
      </c>
      <c r="E88" s="197" t="s">
        <v>5</v>
      </c>
      <c r="F88" s="198" t="s">
        <v>418</v>
      </c>
      <c r="H88" s="199">
        <v>31</v>
      </c>
      <c r="I88" s="200"/>
      <c r="L88" s="195"/>
      <c r="M88" s="201"/>
      <c r="N88" s="202"/>
      <c r="O88" s="202"/>
      <c r="P88" s="202"/>
      <c r="Q88" s="202"/>
      <c r="R88" s="202"/>
      <c r="S88" s="202"/>
      <c r="T88" s="203"/>
      <c r="AT88" s="197" t="s">
        <v>184</v>
      </c>
      <c r="AU88" s="197" t="s">
        <v>24</v>
      </c>
      <c r="AV88" s="12" t="s">
        <v>24</v>
      </c>
      <c r="AW88" s="12" t="s">
        <v>44</v>
      </c>
      <c r="AX88" s="12" t="s">
        <v>89</v>
      </c>
      <c r="AY88" s="197" t="s">
        <v>174</v>
      </c>
    </row>
    <row r="89" spans="2:65" s="1" customFormat="1" ht="16.5" customHeight="1">
      <c r="B89" s="182"/>
      <c r="C89" s="183" t="s">
        <v>173</v>
      </c>
      <c r="D89" s="183" t="s">
        <v>177</v>
      </c>
      <c r="E89" s="184" t="s">
        <v>2137</v>
      </c>
      <c r="F89" s="185" t="s">
        <v>2138</v>
      </c>
      <c r="G89" s="186" t="s">
        <v>262</v>
      </c>
      <c r="H89" s="187">
        <v>12.4</v>
      </c>
      <c r="I89" s="188"/>
      <c r="J89" s="189">
        <f>ROUND(I89*H89,2)</f>
        <v>0</v>
      </c>
      <c r="K89" s="185" t="s">
        <v>181</v>
      </c>
      <c r="L89" s="42"/>
      <c r="M89" s="190" t="s">
        <v>5</v>
      </c>
      <c r="N89" s="191" t="s">
        <v>52</v>
      </c>
      <c r="O89" s="43"/>
      <c r="P89" s="192">
        <f>O89*H89</f>
        <v>0</v>
      </c>
      <c r="Q89" s="192">
        <v>3.0000000000000001E-5</v>
      </c>
      <c r="R89" s="192">
        <f>Q89*H89</f>
        <v>3.7200000000000004E-4</v>
      </c>
      <c r="S89" s="192">
        <v>0</v>
      </c>
      <c r="T89" s="193">
        <f>S89*H89</f>
        <v>0</v>
      </c>
      <c r="AR89" s="24" t="s">
        <v>606</v>
      </c>
      <c r="AT89" s="24" t="s">
        <v>177</v>
      </c>
      <c r="AU89" s="24" t="s">
        <v>24</v>
      </c>
      <c r="AY89" s="24" t="s">
        <v>174</v>
      </c>
      <c r="BE89" s="194">
        <f>IF(N89="základní",J89,0)</f>
        <v>0</v>
      </c>
      <c r="BF89" s="194">
        <f>IF(N89="snížená",J89,0)</f>
        <v>0</v>
      </c>
      <c r="BG89" s="194">
        <f>IF(N89="zákl. přenesená",J89,0)</f>
        <v>0</v>
      </c>
      <c r="BH89" s="194">
        <f>IF(N89="sníž. přenesená",J89,0)</f>
        <v>0</v>
      </c>
      <c r="BI89" s="194">
        <f>IF(N89="nulová",J89,0)</f>
        <v>0</v>
      </c>
      <c r="BJ89" s="24" t="s">
        <v>89</v>
      </c>
      <c r="BK89" s="194">
        <f>ROUND(I89*H89,2)</f>
        <v>0</v>
      </c>
      <c r="BL89" s="24" t="s">
        <v>606</v>
      </c>
      <c r="BM89" s="24" t="s">
        <v>2589</v>
      </c>
    </row>
    <row r="90" spans="2:65" s="12" customFormat="1" ht="13.5">
      <c r="B90" s="195"/>
      <c r="D90" s="196" t="s">
        <v>184</v>
      </c>
      <c r="E90" s="197" t="s">
        <v>5</v>
      </c>
      <c r="F90" s="198" t="s">
        <v>2590</v>
      </c>
      <c r="H90" s="199">
        <v>12.4</v>
      </c>
      <c r="I90" s="200"/>
      <c r="L90" s="195"/>
      <c r="M90" s="201"/>
      <c r="N90" s="202"/>
      <c r="O90" s="202"/>
      <c r="P90" s="202"/>
      <c r="Q90" s="202"/>
      <c r="R90" s="202"/>
      <c r="S90" s="202"/>
      <c r="T90" s="203"/>
      <c r="AT90" s="197" t="s">
        <v>184</v>
      </c>
      <c r="AU90" s="197" t="s">
        <v>24</v>
      </c>
      <c r="AV90" s="12" t="s">
        <v>24</v>
      </c>
      <c r="AW90" s="12" t="s">
        <v>44</v>
      </c>
      <c r="AX90" s="12" t="s">
        <v>89</v>
      </c>
      <c r="AY90" s="197" t="s">
        <v>174</v>
      </c>
    </row>
    <row r="91" spans="2:65" s="1" customFormat="1" ht="25.5" customHeight="1">
      <c r="B91" s="182"/>
      <c r="C91" s="183" t="s">
        <v>201</v>
      </c>
      <c r="D91" s="183" t="s">
        <v>177</v>
      </c>
      <c r="E91" s="184" t="s">
        <v>2032</v>
      </c>
      <c r="F91" s="185" t="s">
        <v>2033</v>
      </c>
      <c r="G91" s="186" t="s">
        <v>262</v>
      </c>
      <c r="H91" s="187">
        <v>12.4</v>
      </c>
      <c r="I91" s="188"/>
      <c r="J91" s="189">
        <f>ROUND(I91*H91,2)</f>
        <v>0</v>
      </c>
      <c r="K91" s="185" t="s">
        <v>181</v>
      </c>
      <c r="L91" s="42"/>
      <c r="M91" s="190" t="s">
        <v>5</v>
      </c>
      <c r="N91" s="191" t="s">
        <v>52</v>
      </c>
      <c r="O91" s="43"/>
      <c r="P91" s="192">
        <f>O91*H91</f>
        <v>0</v>
      </c>
      <c r="Q91" s="192">
        <v>0</v>
      </c>
      <c r="R91" s="192">
        <f>Q91*H91</f>
        <v>0</v>
      </c>
      <c r="S91" s="192">
        <v>0</v>
      </c>
      <c r="T91" s="193">
        <f>S91*H91</f>
        <v>0</v>
      </c>
      <c r="AR91" s="24" t="s">
        <v>606</v>
      </c>
      <c r="AT91" s="24" t="s">
        <v>177</v>
      </c>
      <c r="AU91" s="24" t="s">
        <v>24</v>
      </c>
      <c r="AY91" s="24" t="s">
        <v>174</v>
      </c>
      <c r="BE91" s="194">
        <f>IF(N91="základní",J91,0)</f>
        <v>0</v>
      </c>
      <c r="BF91" s="194">
        <f>IF(N91="snížená",J91,0)</f>
        <v>0</v>
      </c>
      <c r="BG91" s="194">
        <f>IF(N91="zákl. přenesená",J91,0)</f>
        <v>0</v>
      </c>
      <c r="BH91" s="194">
        <f>IF(N91="sníž. přenesená",J91,0)</f>
        <v>0</v>
      </c>
      <c r="BI91" s="194">
        <f>IF(N91="nulová",J91,0)</f>
        <v>0</v>
      </c>
      <c r="BJ91" s="24" t="s">
        <v>89</v>
      </c>
      <c r="BK91" s="194">
        <f>ROUND(I91*H91,2)</f>
        <v>0</v>
      </c>
      <c r="BL91" s="24" t="s">
        <v>606</v>
      </c>
      <c r="BM91" s="24" t="s">
        <v>2591</v>
      </c>
    </row>
    <row r="92" spans="2:65" s="12" customFormat="1" ht="13.5">
      <c r="B92" s="195"/>
      <c r="D92" s="196" t="s">
        <v>184</v>
      </c>
      <c r="E92" s="197" t="s">
        <v>5</v>
      </c>
      <c r="F92" s="198" t="s">
        <v>2590</v>
      </c>
      <c r="H92" s="199">
        <v>12.4</v>
      </c>
      <c r="I92" s="200"/>
      <c r="L92" s="195"/>
      <c r="M92" s="207"/>
      <c r="N92" s="208"/>
      <c r="O92" s="208"/>
      <c r="P92" s="208"/>
      <c r="Q92" s="208"/>
      <c r="R92" s="208"/>
      <c r="S92" s="208"/>
      <c r="T92" s="209"/>
      <c r="AT92" s="197" t="s">
        <v>184</v>
      </c>
      <c r="AU92" s="197" t="s">
        <v>24</v>
      </c>
      <c r="AV92" s="12" t="s">
        <v>24</v>
      </c>
      <c r="AW92" s="12" t="s">
        <v>44</v>
      </c>
      <c r="AX92" s="12" t="s">
        <v>89</v>
      </c>
      <c r="AY92" s="197" t="s">
        <v>174</v>
      </c>
    </row>
    <row r="93" spans="2:65" s="1" customFormat="1" ht="6.95" customHeight="1">
      <c r="B93" s="57"/>
      <c r="C93" s="58"/>
      <c r="D93" s="58"/>
      <c r="E93" s="58"/>
      <c r="F93" s="58"/>
      <c r="G93" s="58"/>
      <c r="H93" s="58"/>
      <c r="I93" s="136"/>
      <c r="J93" s="58"/>
      <c r="K93" s="58"/>
      <c r="L93" s="42"/>
    </row>
  </sheetData>
  <autoFilter ref="C77:K92"/>
  <mergeCells count="10">
    <mergeCell ref="J51:J52"/>
    <mergeCell ref="E68:H68"/>
    <mergeCell ref="E70:H70"/>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7"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7"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1"/>
      <c r="B1" s="108"/>
      <c r="C1" s="108"/>
      <c r="D1" s="109" t="s">
        <v>1</v>
      </c>
      <c r="E1" s="108"/>
      <c r="F1" s="110" t="s">
        <v>140</v>
      </c>
      <c r="G1" s="368" t="s">
        <v>141</v>
      </c>
      <c r="H1" s="368"/>
      <c r="I1" s="111"/>
      <c r="J1" s="110" t="s">
        <v>142</v>
      </c>
      <c r="K1" s="109" t="s">
        <v>143</v>
      </c>
      <c r="L1" s="110" t="s">
        <v>144</v>
      </c>
      <c r="M1" s="110"/>
      <c r="N1" s="110"/>
      <c r="O1" s="110"/>
      <c r="P1" s="110"/>
      <c r="Q1" s="110"/>
      <c r="R1" s="110"/>
      <c r="S1" s="110"/>
      <c r="T1" s="110"/>
      <c r="U1" s="20"/>
      <c r="V1" s="20"/>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58" t="s">
        <v>8</v>
      </c>
      <c r="M2" s="359"/>
      <c r="N2" s="359"/>
      <c r="O2" s="359"/>
      <c r="P2" s="359"/>
      <c r="Q2" s="359"/>
      <c r="R2" s="359"/>
      <c r="S2" s="359"/>
      <c r="T2" s="359"/>
      <c r="U2" s="359"/>
      <c r="V2" s="359"/>
      <c r="AT2" s="24" t="s">
        <v>131</v>
      </c>
    </row>
    <row r="3" spans="1:70" ht="6.95" customHeight="1">
      <c r="B3" s="25"/>
      <c r="C3" s="26"/>
      <c r="D3" s="26"/>
      <c r="E3" s="26"/>
      <c r="F3" s="26"/>
      <c r="G3" s="26"/>
      <c r="H3" s="26"/>
      <c r="I3" s="112"/>
      <c r="J3" s="26"/>
      <c r="K3" s="27"/>
      <c r="AT3" s="24" t="s">
        <v>24</v>
      </c>
    </row>
    <row r="4" spans="1:70" ht="36.950000000000003" customHeight="1">
      <c r="B4" s="28"/>
      <c r="C4" s="29"/>
      <c r="D4" s="30" t="s">
        <v>145</v>
      </c>
      <c r="E4" s="29"/>
      <c r="F4" s="29"/>
      <c r="G4" s="29"/>
      <c r="H4" s="29"/>
      <c r="I4" s="113"/>
      <c r="J4" s="29"/>
      <c r="K4" s="31"/>
      <c r="M4" s="32" t="s">
        <v>13</v>
      </c>
      <c r="AT4" s="24" t="s">
        <v>6</v>
      </c>
    </row>
    <row r="5" spans="1:70" ht="6.95" customHeight="1">
      <c r="B5" s="28"/>
      <c r="C5" s="29"/>
      <c r="D5" s="29"/>
      <c r="E5" s="29"/>
      <c r="F5" s="29"/>
      <c r="G5" s="29"/>
      <c r="H5" s="29"/>
      <c r="I5" s="113"/>
      <c r="J5" s="29"/>
      <c r="K5" s="31"/>
    </row>
    <row r="6" spans="1:70">
      <c r="B6" s="28"/>
      <c r="C6" s="29"/>
      <c r="D6" s="37" t="s">
        <v>19</v>
      </c>
      <c r="E6" s="29"/>
      <c r="F6" s="29"/>
      <c r="G6" s="29"/>
      <c r="H6" s="29"/>
      <c r="I6" s="113"/>
      <c r="J6" s="29"/>
      <c r="K6" s="31"/>
    </row>
    <row r="7" spans="1:70" ht="16.5" customHeight="1">
      <c r="B7" s="28"/>
      <c r="C7" s="29"/>
      <c r="D7" s="29"/>
      <c r="E7" s="360" t="str">
        <f>'Rekapitulace stavby'!K6</f>
        <v>Kanalizace a ČOV Jankov</v>
      </c>
      <c r="F7" s="361"/>
      <c r="G7" s="361"/>
      <c r="H7" s="361"/>
      <c r="I7" s="113"/>
      <c r="J7" s="29"/>
      <c r="K7" s="31"/>
    </row>
    <row r="8" spans="1:70" s="1" customFormat="1">
      <c r="B8" s="42"/>
      <c r="C8" s="43"/>
      <c r="D8" s="37" t="s">
        <v>146</v>
      </c>
      <c r="E8" s="43"/>
      <c r="F8" s="43"/>
      <c r="G8" s="43"/>
      <c r="H8" s="43"/>
      <c r="I8" s="114"/>
      <c r="J8" s="43"/>
      <c r="K8" s="46"/>
    </row>
    <row r="9" spans="1:70" s="1" customFormat="1" ht="36.950000000000003" customHeight="1">
      <c r="B9" s="42"/>
      <c r="C9" s="43"/>
      <c r="D9" s="43"/>
      <c r="E9" s="362" t="s">
        <v>2592</v>
      </c>
      <c r="F9" s="363"/>
      <c r="G9" s="363"/>
      <c r="H9" s="363"/>
      <c r="I9" s="114"/>
      <c r="J9" s="43"/>
      <c r="K9" s="46"/>
    </row>
    <row r="10" spans="1:70" s="1" customFormat="1" ht="13.5">
      <c r="B10" s="42"/>
      <c r="C10" s="43"/>
      <c r="D10" s="43"/>
      <c r="E10" s="43"/>
      <c r="F10" s="43"/>
      <c r="G10" s="43"/>
      <c r="H10" s="43"/>
      <c r="I10" s="114"/>
      <c r="J10" s="43"/>
      <c r="K10" s="46"/>
    </row>
    <row r="11" spans="1:70" s="1" customFormat="1" ht="14.45" customHeight="1">
      <c r="B11" s="42"/>
      <c r="C11" s="43"/>
      <c r="D11" s="37" t="s">
        <v>21</v>
      </c>
      <c r="E11" s="43"/>
      <c r="F11" s="35" t="s">
        <v>91</v>
      </c>
      <c r="G11" s="43"/>
      <c r="H11" s="43"/>
      <c r="I11" s="115" t="s">
        <v>23</v>
      </c>
      <c r="J11" s="35" t="s">
        <v>245</v>
      </c>
      <c r="K11" s="46"/>
    </row>
    <row r="12" spans="1:70" s="1" customFormat="1" ht="14.45" customHeight="1">
      <c r="B12" s="42"/>
      <c r="C12" s="43"/>
      <c r="D12" s="37" t="s">
        <v>25</v>
      </c>
      <c r="E12" s="43"/>
      <c r="F12" s="35" t="s">
        <v>26</v>
      </c>
      <c r="G12" s="43"/>
      <c r="H12" s="43"/>
      <c r="I12" s="115" t="s">
        <v>27</v>
      </c>
      <c r="J12" s="116" t="str">
        <f>'Rekapitulace stavby'!AN8</f>
        <v>19. 2. 2018</v>
      </c>
      <c r="K12" s="46"/>
    </row>
    <row r="13" spans="1:70" s="1" customFormat="1" ht="21.75" customHeight="1">
      <c r="B13" s="42"/>
      <c r="C13" s="43"/>
      <c r="D13" s="34" t="s">
        <v>29</v>
      </c>
      <c r="E13" s="43"/>
      <c r="F13" s="39" t="s">
        <v>30</v>
      </c>
      <c r="G13" s="43"/>
      <c r="H13" s="43"/>
      <c r="I13" s="117" t="s">
        <v>31</v>
      </c>
      <c r="J13" s="39" t="s">
        <v>800</v>
      </c>
      <c r="K13" s="46"/>
    </row>
    <row r="14" spans="1:70" s="1" customFormat="1" ht="14.45" customHeight="1">
      <c r="B14" s="42"/>
      <c r="C14" s="43"/>
      <c r="D14" s="37" t="s">
        <v>33</v>
      </c>
      <c r="E14" s="43"/>
      <c r="F14" s="43"/>
      <c r="G14" s="43"/>
      <c r="H14" s="43"/>
      <c r="I14" s="115" t="s">
        <v>34</v>
      </c>
      <c r="J14" s="35" t="s">
        <v>35</v>
      </c>
      <c r="K14" s="46"/>
    </row>
    <row r="15" spans="1:70" s="1" customFormat="1" ht="18" customHeight="1">
      <c r="B15" s="42"/>
      <c r="C15" s="43"/>
      <c r="D15" s="43"/>
      <c r="E15" s="35" t="s">
        <v>36</v>
      </c>
      <c r="F15" s="43"/>
      <c r="G15" s="43"/>
      <c r="H15" s="43"/>
      <c r="I15" s="115" t="s">
        <v>37</v>
      </c>
      <c r="J15" s="35" t="s">
        <v>5</v>
      </c>
      <c r="K15" s="46"/>
    </row>
    <row r="16" spans="1:70" s="1" customFormat="1" ht="6.95" customHeight="1">
      <c r="B16" s="42"/>
      <c r="C16" s="43"/>
      <c r="D16" s="43"/>
      <c r="E16" s="43"/>
      <c r="F16" s="43"/>
      <c r="G16" s="43"/>
      <c r="H16" s="43"/>
      <c r="I16" s="114"/>
      <c r="J16" s="43"/>
      <c r="K16" s="46"/>
    </row>
    <row r="17" spans="2:11" s="1" customFormat="1" ht="14.45" customHeight="1">
      <c r="B17" s="42"/>
      <c r="C17" s="43"/>
      <c r="D17" s="37" t="s">
        <v>38</v>
      </c>
      <c r="E17" s="43"/>
      <c r="F17" s="43"/>
      <c r="G17" s="43"/>
      <c r="H17" s="43"/>
      <c r="I17" s="115" t="s">
        <v>34</v>
      </c>
      <c r="J17" s="35" t="str">
        <f>IF('Rekapitulace stavby'!AN13="Vyplň údaj","",IF('Rekapitulace stavby'!AN13="","",'Rekapitulace stavby'!AN13))</f>
        <v/>
      </c>
      <c r="K17" s="46"/>
    </row>
    <row r="18" spans="2:11" s="1" customFormat="1" ht="18" customHeight="1">
      <c r="B18" s="42"/>
      <c r="C18" s="43"/>
      <c r="D18" s="43"/>
      <c r="E18" s="35" t="str">
        <f>IF('Rekapitulace stavby'!E14="Vyplň údaj","",IF('Rekapitulace stavby'!E14="","",'Rekapitulace stavby'!E14))</f>
        <v/>
      </c>
      <c r="F18" s="43"/>
      <c r="G18" s="43"/>
      <c r="H18" s="43"/>
      <c r="I18" s="115" t="s">
        <v>37</v>
      </c>
      <c r="J18" s="35" t="str">
        <f>IF('Rekapitulace stavby'!AN14="Vyplň údaj","",IF('Rekapitulace stavby'!AN14="","",'Rekapitulace stavby'!AN14))</f>
        <v/>
      </c>
      <c r="K18" s="46"/>
    </row>
    <row r="19" spans="2:11" s="1" customFormat="1" ht="6.95" customHeight="1">
      <c r="B19" s="42"/>
      <c r="C19" s="43"/>
      <c r="D19" s="43"/>
      <c r="E19" s="43"/>
      <c r="F19" s="43"/>
      <c r="G19" s="43"/>
      <c r="H19" s="43"/>
      <c r="I19" s="114"/>
      <c r="J19" s="43"/>
      <c r="K19" s="46"/>
    </row>
    <row r="20" spans="2:11" s="1" customFormat="1" ht="14.45" customHeight="1">
      <c r="B20" s="42"/>
      <c r="C20" s="43"/>
      <c r="D20" s="37" t="s">
        <v>40</v>
      </c>
      <c r="E20" s="43"/>
      <c r="F20" s="43"/>
      <c r="G20" s="43"/>
      <c r="H20" s="43"/>
      <c r="I20" s="115" t="s">
        <v>34</v>
      </c>
      <c r="J20" s="35" t="s">
        <v>41</v>
      </c>
      <c r="K20" s="46"/>
    </row>
    <row r="21" spans="2:11" s="1" customFormat="1" ht="18" customHeight="1">
      <c r="B21" s="42"/>
      <c r="C21" s="43"/>
      <c r="D21" s="43"/>
      <c r="E21" s="35" t="s">
        <v>42</v>
      </c>
      <c r="F21" s="43"/>
      <c r="G21" s="43"/>
      <c r="H21" s="43"/>
      <c r="I21" s="115" t="s">
        <v>37</v>
      </c>
      <c r="J21" s="35" t="s">
        <v>43</v>
      </c>
      <c r="K21" s="46"/>
    </row>
    <row r="22" spans="2:11" s="1" customFormat="1" ht="6.95" customHeight="1">
      <c r="B22" s="42"/>
      <c r="C22" s="43"/>
      <c r="D22" s="43"/>
      <c r="E22" s="43"/>
      <c r="F22" s="43"/>
      <c r="G22" s="43"/>
      <c r="H22" s="43"/>
      <c r="I22" s="114"/>
      <c r="J22" s="43"/>
      <c r="K22" s="46"/>
    </row>
    <row r="23" spans="2:11" s="1" customFormat="1" ht="14.45" customHeight="1">
      <c r="B23" s="42"/>
      <c r="C23" s="43"/>
      <c r="D23" s="37" t="s">
        <v>45</v>
      </c>
      <c r="E23" s="43"/>
      <c r="F23" s="43"/>
      <c r="G23" s="43"/>
      <c r="H23" s="43"/>
      <c r="I23" s="114"/>
      <c r="J23" s="43"/>
      <c r="K23" s="46"/>
    </row>
    <row r="24" spans="2:11" s="7" customFormat="1" ht="16.5" customHeight="1">
      <c r="B24" s="118"/>
      <c r="C24" s="119"/>
      <c r="D24" s="119"/>
      <c r="E24" s="326" t="s">
        <v>5</v>
      </c>
      <c r="F24" s="326"/>
      <c r="G24" s="326"/>
      <c r="H24" s="326"/>
      <c r="I24" s="120"/>
      <c r="J24" s="119"/>
      <c r="K24" s="121"/>
    </row>
    <row r="25" spans="2:11" s="1" customFormat="1" ht="6.95" customHeight="1">
      <c r="B25" s="42"/>
      <c r="C25" s="43"/>
      <c r="D25" s="43"/>
      <c r="E25" s="43"/>
      <c r="F25" s="43"/>
      <c r="G25" s="43"/>
      <c r="H25" s="43"/>
      <c r="I25" s="114"/>
      <c r="J25" s="43"/>
      <c r="K25" s="46"/>
    </row>
    <row r="26" spans="2:11" s="1" customFormat="1" ht="6.95" customHeight="1">
      <c r="B26" s="42"/>
      <c r="C26" s="43"/>
      <c r="D26" s="69"/>
      <c r="E26" s="69"/>
      <c r="F26" s="69"/>
      <c r="G26" s="69"/>
      <c r="H26" s="69"/>
      <c r="I26" s="122"/>
      <c r="J26" s="69"/>
      <c r="K26" s="123"/>
    </row>
    <row r="27" spans="2:11" s="1" customFormat="1" ht="25.35" customHeight="1">
      <c r="B27" s="42"/>
      <c r="C27" s="43"/>
      <c r="D27" s="124" t="s">
        <v>47</v>
      </c>
      <c r="E27" s="43"/>
      <c r="F27" s="43"/>
      <c r="G27" s="43"/>
      <c r="H27" s="43"/>
      <c r="I27" s="114"/>
      <c r="J27" s="125">
        <f>ROUND(J84,2)</f>
        <v>0</v>
      </c>
      <c r="K27" s="46"/>
    </row>
    <row r="28" spans="2:11" s="1" customFormat="1" ht="6.95" customHeight="1">
      <c r="B28" s="42"/>
      <c r="C28" s="43"/>
      <c r="D28" s="69"/>
      <c r="E28" s="69"/>
      <c r="F28" s="69"/>
      <c r="G28" s="69"/>
      <c r="H28" s="69"/>
      <c r="I28" s="122"/>
      <c r="J28" s="69"/>
      <c r="K28" s="123"/>
    </row>
    <row r="29" spans="2:11" s="1" customFormat="1" ht="14.45" customHeight="1">
      <c r="B29" s="42"/>
      <c r="C29" s="43"/>
      <c r="D29" s="43"/>
      <c r="E29" s="43"/>
      <c r="F29" s="47" t="s">
        <v>49</v>
      </c>
      <c r="G29" s="43"/>
      <c r="H29" s="43"/>
      <c r="I29" s="126" t="s">
        <v>48</v>
      </c>
      <c r="J29" s="47" t="s">
        <v>50</v>
      </c>
      <c r="K29" s="46"/>
    </row>
    <row r="30" spans="2:11" s="1" customFormat="1" ht="14.45" customHeight="1">
      <c r="B30" s="42"/>
      <c r="C30" s="43"/>
      <c r="D30" s="50" t="s">
        <v>51</v>
      </c>
      <c r="E30" s="50" t="s">
        <v>52</v>
      </c>
      <c r="F30" s="127">
        <f>ROUND(SUM(BE84:BE222), 2)</f>
        <v>0</v>
      </c>
      <c r="G30" s="43"/>
      <c r="H30" s="43"/>
      <c r="I30" s="128">
        <v>0.21</v>
      </c>
      <c r="J30" s="127">
        <f>ROUND(ROUND((SUM(BE84:BE222)), 2)*I30, 2)</f>
        <v>0</v>
      </c>
      <c r="K30" s="46"/>
    </row>
    <row r="31" spans="2:11" s="1" customFormat="1" ht="14.45" customHeight="1">
      <c r="B31" s="42"/>
      <c r="C31" s="43"/>
      <c r="D31" s="43"/>
      <c r="E31" s="50" t="s">
        <v>53</v>
      </c>
      <c r="F31" s="127">
        <f>ROUND(SUM(BF84:BF222), 2)</f>
        <v>0</v>
      </c>
      <c r="G31" s="43"/>
      <c r="H31" s="43"/>
      <c r="I31" s="128">
        <v>0.15</v>
      </c>
      <c r="J31" s="127">
        <f>ROUND(ROUND((SUM(BF84:BF222)), 2)*I31, 2)</f>
        <v>0</v>
      </c>
      <c r="K31" s="46"/>
    </row>
    <row r="32" spans="2:11" s="1" customFormat="1" ht="14.45" hidden="1" customHeight="1">
      <c r="B32" s="42"/>
      <c r="C32" s="43"/>
      <c r="D32" s="43"/>
      <c r="E32" s="50" t="s">
        <v>54</v>
      </c>
      <c r="F32" s="127">
        <f>ROUND(SUM(BG84:BG222), 2)</f>
        <v>0</v>
      </c>
      <c r="G32" s="43"/>
      <c r="H32" s="43"/>
      <c r="I32" s="128">
        <v>0.21</v>
      </c>
      <c r="J32" s="127">
        <v>0</v>
      </c>
      <c r="K32" s="46"/>
    </row>
    <row r="33" spans="2:11" s="1" customFormat="1" ht="14.45" hidden="1" customHeight="1">
      <c r="B33" s="42"/>
      <c r="C33" s="43"/>
      <c r="D33" s="43"/>
      <c r="E33" s="50" t="s">
        <v>55</v>
      </c>
      <c r="F33" s="127">
        <f>ROUND(SUM(BH84:BH222), 2)</f>
        <v>0</v>
      </c>
      <c r="G33" s="43"/>
      <c r="H33" s="43"/>
      <c r="I33" s="128">
        <v>0.15</v>
      </c>
      <c r="J33" s="127">
        <v>0</v>
      </c>
      <c r="K33" s="46"/>
    </row>
    <row r="34" spans="2:11" s="1" customFormat="1" ht="14.45" hidden="1" customHeight="1">
      <c r="B34" s="42"/>
      <c r="C34" s="43"/>
      <c r="D34" s="43"/>
      <c r="E34" s="50" t="s">
        <v>56</v>
      </c>
      <c r="F34" s="127">
        <f>ROUND(SUM(BI84:BI222), 2)</f>
        <v>0</v>
      </c>
      <c r="G34" s="43"/>
      <c r="H34" s="43"/>
      <c r="I34" s="128">
        <v>0</v>
      </c>
      <c r="J34" s="127">
        <v>0</v>
      </c>
      <c r="K34" s="46"/>
    </row>
    <row r="35" spans="2:11" s="1" customFormat="1" ht="6.95" customHeight="1">
      <c r="B35" s="42"/>
      <c r="C35" s="43"/>
      <c r="D35" s="43"/>
      <c r="E35" s="43"/>
      <c r="F35" s="43"/>
      <c r="G35" s="43"/>
      <c r="H35" s="43"/>
      <c r="I35" s="114"/>
      <c r="J35" s="43"/>
      <c r="K35" s="46"/>
    </row>
    <row r="36" spans="2:11" s="1" customFormat="1" ht="25.35" customHeight="1">
      <c r="B36" s="42"/>
      <c r="C36" s="129"/>
      <c r="D36" s="130" t="s">
        <v>57</v>
      </c>
      <c r="E36" s="72"/>
      <c r="F36" s="72"/>
      <c r="G36" s="131" t="s">
        <v>58</v>
      </c>
      <c r="H36" s="132" t="s">
        <v>59</v>
      </c>
      <c r="I36" s="133"/>
      <c r="J36" s="134">
        <f>SUM(J27:J34)</f>
        <v>0</v>
      </c>
      <c r="K36" s="135"/>
    </row>
    <row r="37" spans="2:11" s="1" customFormat="1" ht="14.45" customHeight="1">
      <c r="B37" s="57"/>
      <c r="C37" s="58"/>
      <c r="D37" s="58"/>
      <c r="E37" s="58"/>
      <c r="F37" s="58"/>
      <c r="G37" s="58"/>
      <c r="H37" s="58"/>
      <c r="I37" s="136"/>
      <c r="J37" s="58"/>
      <c r="K37" s="59"/>
    </row>
    <row r="41" spans="2:11" s="1" customFormat="1" ht="6.95" customHeight="1">
      <c r="B41" s="60"/>
      <c r="C41" s="61"/>
      <c r="D41" s="61"/>
      <c r="E41" s="61"/>
      <c r="F41" s="61"/>
      <c r="G41" s="61"/>
      <c r="H41" s="61"/>
      <c r="I41" s="137"/>
      <c r="J41" s="61"/>
      <c r="K41" s="138"/>
    </row>
    <row r="42" spans="2:11" s="1" customFormat="1" ht="36.950000000000003" customHeight="1">
      <c r="B42" s="42"/>
      <c r="C42" s="30" t="s">
        <v>149</v>
      </c>
      <c r="D42" s="43"/>
      <c r="E42" s="43"/>
      <c r="F42" s="43"/>
      <c r="G42" s="43"/>
      <c r="H42" s="43"/>
      <c r="I42" s="114"/>
      <c r="J42" s="43"/>
      <c r="K42" s="46"/>
    </row>
    <row r="43" spans="2:11" s="1" customFormat="1" ht="6.95" customHeight="1">
      <c r="B43" s="42"/>
      <c r="C43" s="43"/>
      <c r="D43" s="43"/>
      <c r="E43" s="43"/>
      <c r="F43" s="43"/>
      <c r="G43" s="43"/>
      <c r="H43" s="43"/>
      <c r="I43" s="114"/>
      <c r="J43" s="43"/>
      <c r="K43" s="46"/>
    </row>
    <row r="44" spans="2:11" s="1" customFormat="1" ht="14.45" customHeight="1">
      <c r="B44" s="42"/>
      <c r="C44" s="37" t="s">
        <v>19</v>
      </c>
      <c r="D44" s="43"/>
      <c r="E44" s="43"/>
      <c r="F44" s="43"/>
      <c r="G44" s="43"/>
      <c r="H44" s="43"/>
      <c r="I44" s="114"/>
      <c r="J44" s="43"/>
      <c r="K44" s="46"/>
    </row>
    <row r="45" spans="2:11" s="1" customFormat="1" ht="16.5" customHeight="1">
      <c r="B45" s="42"/>
      <c r="C45" s="43"/>
      <c r="D45" s="43"/>
      <c r="E45" s="360" t="str">
        <f>E7</f>
        <v>Kanalizace a ČOV Jankov</v>
      </c>
      <c r="F45" s="361"/>
      <c r="G45" s="361"/>
      <c r="H45" s="361"/>
      <c r="I45" s="114"/>
      <c r="J45" s="43"/>
      <c r="K45" s="46"/>
    </row>
    <row r="46" spans="2:11" s="1" customFormat="1" ht="14.45" customHeight="1">
      <c r="B46" s="42"/>
      <c r="C46" s="37" t="s">
        <v>146</v>
      </c>
      <c r="D46" s="43"/>
      <c r="E46" s="43"/>
      <c r="F46" s="43"/>
      <c r="G46" s="43"/>
      <c r="H46" s="43"/>
      <c r="I46" s="114"/>
      <c r="J46" s="43"/>
      <c r="K46" s="46"/>
    </row>
    <row r="47" spans="2:11" s="1" customFormat="1" ht="17.25" customHeight="1">
      <c r="B47" s="42"/>
      <c r="C47" s="43"/>
      <c r="D47" s="43"/>
      <c r="E47" s="362" t="str">
        <f>E9</f>
        <v>SO-07 - Odtok z ČOV</v>
      </c>
      <c r="F47" s="363"/>
      <c r="G47" s="363"/>
      <c r="H47" s="363"/>
      <c r="I47" s="114"/>
      <c r="J47" s="43"/>
      <c r="K47" s="46"/>
    </row>
    <row r="48" spans="2:11" s="1" customFormat="1" ht="6.95" customHeight="1">
      <c r="B48" s="42"/>
      <c r="C48" s="43"/>
      <c r="D48" s="43"/>
      <c r="E48" s="43"/>
      <c r="F48" s="43"/>
      <c r="G48" s="43"/>
      <c r="H48" s="43"/>
      <c r="I48" s="114"/>
      <c r="J48" s="43"/>
      <c r="K48" s="46"/>
    </row>
    <row r="49" spans="2:47" s="1" customFormat="1" ht="18" customHeight="1">
      <c r="B49" s="42"/>
      <c r="C49" s="37" t="s">
        <v>25</v>
      </c>
      <c r="D49" s="43"/>
      <c r="E49" s="43"/>
      <c r="F49" s="35" t="str">
        <f>F12</f>
        <v>Jankov u Českých Budějovic</v>
      </c>
      <c r="G49" s="43"/>
      <c r="H49" s="43"/>
      <c r="I49" s="115" t="s">
        <v>27</v>
      </c>
      <c r="J49" s="116" t="str">
        <f>IF(J12="","",J12)</f>
        <v>19. 2. 2018</v>
      </c>
      <c r="K49" s="46"/>
    </row>
    <row r="50" spans="2:47" s="1" customFormat="1" ht="6.95" customHeight="1">
      <c r="B50" s="42"/>
      <c r="C50" s="43"/>
      <c r="D50" s="43"/>
      <c r="E50" s="43"/>
      <c r="F50" s="43"/>
      <c r="G50" s="43"/>
      <c r="H50" s="43"/>
      <c r="I50" s="114"/>
      <c r="J50" s="43"/>
      <c r="K50" s="46"/>
    </row>
    <row r="51" spans="2:47" s="1" customFormat="1">
      <c r="B51" s="42"/>
      <c r="C51" s="37" t="s">
        <v>33</v>
      </c>
      <c r="D51" s="43"/>
      <c r="E51" s="43"/>
      <c r="F51" s="35" t="str">
        <f>E15</f>
        <v>Obec Jankov</v>
      </c>
      <c r="G51" s="43"/>
      <c r="H51" s="43"/>
      <c r="I51" s="115" t="s">
        <v>40</v>
      </c>
      <c r="J51" s="326" t="str">
        <f>E21</f>
        <v>VAK projekt s.r.o.</v>
      </c>
      <c r="K51" s="46"/>
    </row>
    <row r="52" spans="2:47" s="1" customFormat="1" ht="14.45" customHeight="1">
      <c r="B52" s="42"/>
      <c r="C52" s="37" t="s">
        <v>38</v>
      </c>
      <c r="D52" s="43"/>
      <c r="E52" s="43"/>
      <c r="F52" s="35" t="str">
        <f>IF(E18="","",E18)</f>
        <v/>
      </c>
      <c r="G52" s="43"/>
      <c r="H52" s="43"/>
      <c r="I52" s="114"/>
      <c r="J52" s="364"/>
      <c r="K52" s="46"/>
    </row>
    <row r="53" spans="2:47" s="1" customFormat="1" ht="10.35" customHeight="1">
      <c r="B53" s="42"/>
      <c r="C53" s="43"/>
      <c r="D53" s="43"/>
      <c r="E53" s="43"/>
      <c r="F53" s="43"/>
      <c r="G53" s="43"/>
      <c r="H53" s="43"/>
      <c r="I53" s="114"/>
      <c r="J53" s="43"/>
      <c r="K53" s="46"/>
    </row>
    <row r="54" spans="2:47" s="1" customFormat="1" ht="29.25" customHeight="1">
      <c r="B54" s="42"/>
      <c r="C54" s="139" t="s">
        <v>150</v>
      </c>
      <c r="D54" s="129"/>
      <c r="E54" s="129"/>
      <c r="F54" s="129"/>
      <c r="G54" s="129"/>
      <c r="H54" s="129"/>
      <c r="I54" s="140"/>
      <c r="J54" s="141" t="s">
        <v>151</v>
      </c>
      <c r="K54" s="142"/>
    </row>
    <row r="55" spans="2:47" s="1" customFormat="1" ht="10.35" customHeight="1">
      <c r="B55" s="42"/>
      <c r="C55" s="43"/>
      <c r="D55" s="43"/>
      <c r="E55" s="43"/>
      <c r="F55" s="43"/>
      <c r="G55" s="43"/>
      <c r="H55" s="43"/>
      <c r="I55" s="114"/>
      <c r="J55" s="43"/>
      <c r="K55" s="46"/>
    </row>
    <row r="56" spans="2:47" s="1" customFormat="1" ht="29.25" customHeight="1">
      <c r="B56" s="42"/>
      <c r="C56" s="143" t="s">
        <v>152</v>
      </c>
      <c r="D56" s="43"/>
      <c r="E56" s="43"/>
      <c r="F56" s="43"/>
      <c r="G56" s="43"/>
      <c r="H56" s="43"/>
      <c r="I56" s="114"/>
      <c r="J56" s="125">
        <f>J84</f>
        <v>0</v>
      </c>
      <c r="K56" s="46"/>
      <c r="AU56" s="24" t="s">
        <v>153</v>
      </c>
    </row>
    <row r="57" spans="2:47" s="8" customFormat="1" ht="24.95" customHeight="1">
      <c r="B57" s="144"/>
      <c r="C57" s="145"/>
      <c r="D57" s="146" t="s">
        <v>247</v>
      </c>
      <c r="E57" s="147"/>
      <c r="F57" s="147"/>
      <c r="G57" s="147"/>
      <c r="H57" s="147"/>
      <c r="I57" s="148"/>
      <c r="J57" s="149">
        <f>J85</f>
        <v>0</v>
      </c>
      <c r="K57" s="150"/>
    </row>
    <row r="58" spans="2:47" s="9" customFormat="1" ht="19.899999999999999" customHeight="1">
      <c r="B58" s="151"/>
      <c r="C58" s="152"/>
      <c r="D58" s="153" t="s">
        <v>248</v>
      </c>
      <c r="E58" s="154"/>
      <c r="F58" s="154"/>
      <c r="G58" s="154"/>
      <c r="H58" s="154"/>
      <c r="I58" s="155"/>
      <c r="J58" s="156">
        <f>J86</f>
        <v>0</v>
      </c>
      <c r="K58" s="157"/>
    </row>
    <row r="59" spans="2:47" s="9" customFormat="1" ht="19.899999999999999" customHeight="1">
      <c r="B59" s="151"/>
      <c r="C59" s="152"/>
      <c r="D59" s="153" t="s">
        <v>249</v>
      </c>
      <c r="E59" s="154"/>
      <c r="F59" s="154"/>
      <c r="G59" s="154"/>
      <c r="H59" s="154"/>
      <c r="I59" s="155"/>
      <c r="J59" s="156">
        <f>J117</f>
        <v>0</v>
      </c>
      <c r="K59" s="157"/>
    </row>
    <row r="60" spans="2:47" s="9" customFormat="1" ht="19.899999999999999" customHeight="1">
      <c r="B60" s="151"/>
      <c r="C60" s="152"/>
      <c r="D60" s="153" t="s">
        <v>250</v>
      </c>
      <c r="E60" s="154"/>
      <c r="F60" s="154"/>
      <c r="G60" s="154"/>
      <c r="H60" s="154"/>
      <c r="I60" s="155"/>
      <c r="J60" s="156">
        <f>J126</f>
        <v>0</v>
      </c>
      <c r="K60" s="157"/>
    </row>
    <row r="61" spans="2:47" s="9" customFormat="1" ht="19.899999999999999" customHeight="1">
      <c r="B61" s="151"/>
      <c r="C61" s="152"/>
      <c r="D61" s="153" t="s">
        <v>251</v>
      </c>
      <c r="E61" s="154"/>
      <c r="F61" s="154"/>
      <c r="G61" s="154"/>
      <c r="H61" s="154"/>
      <c r="I61" s="155"/>
      <c r="J61" s="156">
        <f>J129</f>
        <v>0</v>
      </c>
      <c r="K61" s="157"/>
    </row>
    <row r="62" spans="2:47" s="9" customFormat="1" ht="19.899999999999999" customHeight="1">
      <c r="B62" s="151"/>
      <c r="C62" s="152"/>
      <c r="D62" s="153" t="s">
        <v>253</v>
      </c>
      <c r="E62" s="154"/>
      <c r="F62" s="154"/>
      <c r="G62" s="154"/>
      <c r="H62" s="154"/>
      <c r="I62" s="155"/>
      <c r="J62" s="156">
        <f>J138</f>
        <v>0</v>
      </c>
      <c r="K62" s="157"/>
    </row>
    <row r="63" spans="2:47" s="9" customFormat="1" ht="19.899999999999999" customHeight="1">
      <c r="B63" s="151"/>
      <c r="C63" s="152"/>
      <c r="D63" s="153" t="s">
        <v>254</v>
      </c>
      <c r="E63" s="154"/>
      <c r="F63" s="154"/>
      <c r="G63" s="154"/>
      <c r="H63" s="154"/>
      <c r="I63" s="155"/>
      <c r="J63" s="156">
        <f>J214</f>
        <v>0</v>
      </c>
      <c r="K63" s="157"/>
    </row>
    <row r="64" spans="2:47" s="9" customFormat="1" ht="19.899999999999999" customHeight="1">
      <c r="B64" s="151"/>
      <c r="C64" s="152"/>
      <c r="D64" s="153" t="s">
        <v>256</v>
      </c>
      <c r="E64" s="154"/>
      <c r="F64" s="154"/>
      <c r="G64" s="154"/>
      <c r="H64" s="154"/>
      <c r="I64" s="155"/>
      <c r="J64" s="156">
        <f>J221</f>
        <v>0</v>
      </c>
      <c r="K64" s="157"/>
    </row>
    <row r="65" spans="2:12" s="1" customFormat="1" ht="21.75" customHeight="1">
      <c r="B65" s="42"/>
      <c r="C65" s="43"/>
      <c r="D65" s="43"/>
      <c r="E65" s="43"/>
      <c r="F65" s="43"/>
      <c r="G65" s="43"/>
      <c r="H65" s="43"/>
      <c r="I65" s="114"/>
      <c r="J65" s="43"/>
      <c r="K65" s="46"/>
    </row>
    <row r="66" spans="2:12" s="1" customFormat="1" ht="6.95" customHeight="1">
      <c r="B66" s="57"/>
      <c r="C66" s="58"/>
      <c r="D66" s="58"/>
      <c r="E66" s="58"/>
      <c r="F66" s="58"/>
      <c r="G66" s="58"/>
      <c r="H66" s="58"/>
      <c r="I66" s="136"/>
      <c r="J66" s="58"/>
      <c r="K66" s="59"/>
    </row>
    <row r="70" spans="2:12" s="1" customFormat="1" ht="6.95" customHeight="1">
      <c r="B70" s="60"/>
      <c r="C70" s="61"/>
      <c r="D70" s="61"/>
      <c r="E70" s="61"/>
      <c r="F70" s="61"/>
      <c r="G70" s="61"/>
      <c r="H70" s="61"/>
      <c r="I70" s="137"/>
      <c r="J70" s="61"/>
      <c r="K70" s="61"/>
      <c r="L70" s="42"/>
    </row>
    <row r="71" spans="2:12" s="1" customFormat="1" ht="36.950000000000003" customHeight="1">
      <c r="B71" s="42"/>
      <c r="C71" s="62" t="s">
        <v>158</v>
      </c>
      <c r="L71" s="42"/>
    </row>
    <row r="72" spans="2:12" s="1" customFormat="1" ht="6.95" customHeight="1">
      <c r="B72" s="42"/>
      <c r="L72" s="42"/>
    </row>
    <row r="73" spans="2:12" s="1" customFormat="1" ht="14.45" customHeight="1">
      <c r="B73" s="42"/>
      <c r="C73" s="64" t="s">
        <v>19</v>
      </c>
      <c r="L73" s="42"/>
    </row>
    <row r="74" spans="2:12" s="1" customFormat="1" ht="16.5" customHeight="1">
      <c r="B74" s="42"/>
      <c r="E74" s="365" t="str">
        <f>E7</f>
        <v>Kanalizace a ČOV Jankov</v>
      </c>
      <c r="F74" s="366"/>
      <c r="G74" s="366"/>
      <c r="H74" s="366"/>
      <c r="L74" s="42"/>
    </row>
    <row r="75" spans="2:12" s="1" customFormat="1" ht="14.45" customHeight="1">
      <c r="B75" s="42"/>
      <c r="C75" s="64" t="s">
        <v>146</v>
      </c>
      <c r="L75" s="42"/>
    </row>
    <row r="76" spans="2:12" s="1" customFormat="1" ht="17.25" customHeight="1">
      <c r="B76" s="42"/>
      <c r="E76" s="337" t="str">
        <f>E9</f>
        <v>SO-07 - Odtok z ČOV</v>
      </c>
      <c r="F76" s="367"/>
      <c r="G76" s="367"/>
      <c r="H76" s="367"/>
      <c r="L76" s="42"/>
    </row>
    <row r="77" spans="2:12" s="1" customFormat="1" ht="6.95" customHeight="1">
      <c r="B77" s="42"/>
      <c r="L77" s="42"/>
    </row>
    <row r="78" spans="2:12" s="1" customFormat="1" ht="18" customHeight="1">
      <c r="B78" s="42"/>
      <c r="C78" s="64" t="s">
        <v>25</v>
      </c>
      <c r="F78" s="158" t="str">
        <f>F12</f>
        <v>Jankov u Českých Budějovic</v>
      </c>
      <c r="I78" s="159" t="s">
        <v>27</v>
      </c>
      <c r="J78" s="68" t="str">
        <f>IF(J12="","",J12)</f>
        <v>19. 2. 2018</v>
      </c>
      <c r="L78" s="42"/>
    </row>
    <row r="79" spans="2:12" s="1" customFormat="1" ht="6.95" customHeight="1">
      <c r="B79" s="42"/>
      <c r="L79" s="42"/>
    </row>
    <row r="80" spans="2:12" s="1" customFormat="1">
      <c r="B80" s="42"/>
      <c r="C80" s="64" t="s">
        <v>33</v>
      </c>
      <c r="F80" s="158" t="str">
        <f>E15</f>
        <v>Obec Jankov</v>
      </c>
      <c r="I80" s="159" t="s">
        <v>40</v>
      </c>
      <c r="J80" s="158" t="str">
        <f>E21</f>
        <v>VAK projekt s.r.o.</v>
      </c>
      <c r="L80" s="42"/>
    </row>
    <row r="81" spans="2:65" s="1" customFormat="1" ht="14.45" customHeight="1">
      <c r="B81" s="42"/>
      <c r="C81" s="64" t="s">
        <v>38</v>
      </c>
      <c r="F81" s="158" t="str">
        <f>IF(E18="","",E18)</f>
        <v/>
      </c>
      <c r="L81" s="42"/>
    </row>
    <row r="82" spans="2:65" s="1" customFormat="1" ht="10.35" customHeight="1">
      <c r="B82" s="42"/>
      <c r="L82" s="42"/>
    </row>
    <row r="83" spans="2:65" s="10" customFormat="1" ht="29.25" customHeight="1">
      <c r="B83" s="160"/>
      <c r="C83" s="161" t="s">
        <v>159</v>
      </c>
      <c r="D83" s="162" t="s">
        <v>66</v>
      </c>
      <c r="E83" s="162" t="s">
        <v>62</v>
      </c>
      <c r="F83" s="162" t="s">
        <v>160</v>
      </c>
      <c r="G83" s="162" t="s">
        <v>161</v>
      </c>
      <c r="H83" s="162" t="s">
        <v>162</v>
      </c>
      <c r="I83" s="163" t="s">
        <v>163</v>
      </c>
      <c r="J83" s="162" t="s">
        <v>151</v>
      </c>
      <c r="K83" s="164" t="s">
        <v>164</v>
      </c>
      <c r="L83" s="160"/>
      <c r="M83" s="74" t="s">
        <v>165</v>
      </c>
      <c r="N83" s="75" t="s">
        <v>51</v>
      </c>
      <c r="O83" s="75" t="s">
        <v>166</v>
      </c>
      <c r="P83" s="75" t="s">
        <v>167</v>
      </c>
      <c r="Q83" s="75" t="s">
        <v>168</v>
      </c>
      <c r="R83" s="75" t="s">
        <v>169</v>
      </c>
      <c r="S83" s="75" t="s">
        <v>170</v>
      </c>
      <c r="T83" s="76" t="s">
        <v>171</v>
      </c>
    </row>
    <row r="84" spans="2:65" s="1" customFormat="1" ht="29.25" customHeight="1">
      <c r="B84" s="42"/>
      <c r="C84" s="78" t="s">
        <v>152</v>
      </c>
      <c r="J84" s="165">
        <f>BK84</f>
        <v>0</v>
      </c>
      <c r="L84" s="42"/>
      <c r="M84" s="77"/>
      <c r="N84" s="69"/>
      <c r="O84" s="69"/>
      <c r="P84" s="166">
        <f>P85</f>
        <v>0</v>
      </c>
      <c r="Q84" s="69"/>
      <c r="R84" s="166">
        <f>R85</f>
        <v>38.988008940000007</v>
      </c>
      <c r="S84" s="69"/>
      <c r="T84" s="167">
        <f>T85</f>
        <v>6.3599999999999993E-3</v>
      </c>
      <c r="AT84" s="24" t="s">
        <v>80</v>
      </c>
      <c r="AU84" s="24" t="s">
        <v>153</v>
      </c>
      <c r="BK84" s="168">
        <f>BK85</f>
        <v>0</v>
      </c>
    </row>
    <row r="85" spans="2:65" s="11" customFormat="1" ht="37.35" customHeight="1">
      <c r="B85" s="169"/>
      <c r="D85" s="170" t="s">
        <v>80</v>
      </c>
      <c r="E85" s="171" t="s">
        <v>257</v>
      </c>
      <c r="F85" s="171" t="s">
        <v>258</v>
      </c>
      <c r="I85" s="172"/>
      <c r="J85" s="173">
        <f>BK85</f>
        <v>0</v>
      </c>
      <c r="L85" s="169"/>
      <c r="M85" s="174"/>
      <c r="N85" s="175"/>
      <c r="O85" s="175"/>
      <c r="P85" s="176">
        <f>P86+P117+P126+P129+P138+P214+P221</f>
        <v>0</v>
      </c>
      <c r="Q85" s="175"/>
      <c r="R85" s="176">
        <f>R86+R117+R126+R129+R138+R214+R221</f>
        <v>38.988008940000007</v>
      </c>
      <c r="S85" s="175"/>
      <c r="T85" s="177">
        <f>T86+T117+T126+T129+T138+T214+T221</f>
        <v>6.3599999999999993E-3</v>
      </c>
      <c r="AR85" s="170" t="s">
        <v>89</v>
      </c>
      <c r="AT85" s="178" t="s">
        <v>80</v>
      </c>
      <c r="AU85" s="178" t="s">
        <v>81</v>
      </c>
      <c r="AY85" s="170" t="s">
        <v>174</v>
      </c>
      <c r="BK85" s="179">
        <f>BK86+BK117+BK126+BK129+BK138+BK214+BK221</f>
        <v>0</v>
      </c>
    </row>
    <row r="86" spans="2:65" s="11" customFormat="1" ht="19.899999999999999" customHeight="1">
      <c r="B86" s="169"/>
      <c r="D86" s="170" t="s">
        <v>80</v>
      </c>
      <c r="E86" s="180" t="s">
        <v>89</v>
      </c>
      <c r="F86" s="180" t="s">
        <v>259</v>
      </c>
      <c r="I86" s="172"/>
      <c r="J86" s="181">
        <f>BK86</f>
        <v>0</v>
      </c>
      <c r="L86" s="169"/>
      <c r="M86" s="174"/>
      <c r="N86" s="175"/>
      <c r="O86" s="175"/>
      <c r="P86" s="176">
        <f>SUM(P87:P116)</f>
        <v>0</v>
      </c>
      <c r="Q86" s="175"/>
      <c r="R86" s="176">
        <f>SUM(R87:R116)</f>
        <v>14.321999999999999</v>
      </c>
      <c r="S86" s="175"/>
      <c r="T86" s="177">
        <f>SUM(T87:T116)</f>
        <v>0</v>
      </c>
      <c r="AR86" s="170" t="s">
        <v>89</v>
      </c>
      <c r="AT86" s="178" t="s">
        <v>80</v>
      </c>
      <c r="AU86" s="178" t="s">
        <v>89</v>
      </c>
      <c r="AY86" s="170" t="s">
        <v>174</v>
      </c>
      <c r="BK86" s="179">
        <f>SUM(BK87:BK116)</f>
        <v>0</v>
      </c>
    </row>
    <row r="87" spans="2:65" s="1" customFormat="1" ht="25.5" customHeight="1">
      <c r="B87" s="182"/>
      <c r="C87" s="183" t="s">
        <v>89</v>
      </c>
      <c r="D87" s="183" t="s">
        <v>177</v>
      </c>
      <c r="E87" s="184" t="s">
        <v>275</v>
      </c>
      <c r="F87" s="185" t="s">
        <v>276</v>
      </c>
      <c r="G87" s="186" t="s">
        <v>277</v>
      </c>
      <c r="H87" s="187">
        <v>166.26</v>
      </c>
      <c r="I87" s="188"/>
      <c r="J87" s="189">
        <f>ROUND(I87*H87,2)</f>
        <v>0</v>
      </c>
      <c r="K87" s="185" t="s">
        <v>181</v>
      </c>
      <c r="L87" s="42"/>
      <c r="M87" s="190" t="s">
        <v>5</v>
      </c>
      <c r="N87" s="191" t="s">
        <v>52</v>
      </c>
      <c r="O87" s="43"/>
      <c r="P87" s="192">
        <f>O87*H87</f>
        <v>0</v>
      </c>
      <c r="Q87" s="192">
        <v>0</v>
      </c>
      <c r="R87" s="192">
        <f>Q87*H87</f>
        <v>0</v>
      </c>
      <c r="S87" s="192">
        <v>0</v>
      </c>
      <c r="T87" s="193">
        <f>S87*H87</f>
        <v>0</v>
      </c>
      <c r="AR87" s="24" t="s">
        <v>194</v>
      </c>
      <c r="AT87" s="24" t="s">
        <v>177</v>
      </c>
      <c r="AU87" s="24" t="s">
        <v>24</v>
      </c>
      <c r="AY87" s="24" t="s">
        <v>174</v>
      </c>
      <c r="BE87" s="194">
        <f>IF(N87="základní",J87,0)</f>
        <v>0</v>
      </c>
      <c r="BF87" s="194">
        <f>IF(N87="snížená",J87,0)</f>
        <v>0</v>
      </c>
      <c r="BG87" s="194">
        <f>IF(N87="zákl. přenesená",J87,0)</f>
        <v>0</v>
      </c>
      <c r="BH87" s="194">
        <f>IF(N87="sníž. přenesená",J87,0)</f>
        <v>0</v>
      </c>
      <c r="BI87" s="194">
        <f>IF(N87="nulová",J87,0)</f>
        <v>0</v>
      </c>
      <c r="BJ87" s="24" t="s">
        <v>89</v>
      </c>
      <c r="BK87" s="194">
        <f>ROUND(I87*H87,2)</f>
        <v>0</v>
      </c>
      <c r="BL87" s="24" t="s">
        <v>194</v>
      </c>
      <c r="BM87" s="24" t="s">
        <v>2593</v>
      </c>
    </row>
    <row r="88" spans="2:65" s="12" customFormat="1" ht="13.5">
      <c r="B88" s="195"/>
      <c r="D88" s="196" t="s">
        <v>184</v>
      </c>
      <c r="E88" s="197" t="s">
        <v>5</v>
      </c>
      <c r="F88" s="198" t="s">
        <v>2594</v>
      </c>
      <c r="H88" s="199">
        <v>6.26</v>
      </c>
      <c r="I88" s="200"/>
      <c r="L88" s="195"/>
      <c r="M88" s="201"/>
      <c r="N88" s="202"/>
      <c r="O88" s="202"/>
      <c r="P88" s="202"/>
      <c r="Q88" s="202"/>
      <c r="R88" s="202"/>
      <c r="S88" s="202"/>
      <c r="T88" s="203"/>
      <c r="AT88" s="197" t="s">
        <v>184</v>
      </c>
      <c r="AU88" s="197" t="s">
        <v>24</v>
      </c>
      <c r="AV88" s="12" t="s">
        <v>24</v>
      </c>
      <c r="AW88" s="12" t="s">
        <v>44</v>
      </c>
      <c r="AX88" s="12" t="s">
        <v>81</v>
      </c>
      <c r="AY88" s="197" t="s">
        <v>174</v>
      </c>
    </row>
    <row r="89" spans="2:65" s="12" customFormat="1" ht="13.5">
      <c r="B89" s="195"/>
      <c r="D89" s="196" t="s">
        <v>184</v>
      </c>
      <c r="E89" s="197" t="s">
        <v>5</v>
      </c>
      <c r="F89" s="198" t="s">
        <v>2595</v>
      </c>
      <c r="H89" s="199">
        <v>160</v>
      </c>
      <c r="I89" s="200"/>
      <c r="L89" s="195"/>
      <c r="M89" s="201"/>
      <c r="N89" s="202"/>
      <c r="O89" s="202"/>
      <c r="P89" s="202"/>
      <c r="Q89" s="202"/>
      <c r="R89" s="202"/>
      <c r="S89" s="202"/>
      <c r="T89" s="203"/>
      <c r="AT89" s="197" t="s">
        <v>184</v>
      </c>
      <c r="AU89" s="197" t="s">
        <v>24</v>
      </c>
      <c r="AV89" s="12" t="s">
        <v>24</v>
      </c>
      <c r="AW89" s="12" t="s">
        <v>44</v>
      </c>
      <c r="AX89" s="12" t="s">
        <v>81</v>
      </c>
      <c r="AY89" s="197" t="s">
        <v>174</v>
      </c>
    </row>
    <row r="90" spans="2:65" s="13" customFormat="1" ht="13.5">
      <c r="B90" s="211"/>
      <c r="D90" s="196" t="s">
        <v>184</v>
      </c>
      <c r="E90" s="212" t="s">
        <v>5</v>
      </c>
      <c r="F90" s="213" t="s">
        <v>274</v>
      </c>
      <c r="H90" s="214">
        <v>166.26</v>
      </c>
      <c r="I90" s="215"/>
      <c r="L90" s="211"/>
      <c r="M90" s="216"/>
      <c r="N90" s="217"/>
      <c r="O90" s="217"/>
      <c r="P90" s="217"/>
      <c r="Q90" s="217"/>
      <c r="R90" s="217"/>
      <c r="S90" s="217"/>
      <c r="T90" s="218"/>
      <c r="AT90" s="212" t="s">
        <v>184</v>
      </c>
      <c r="AU90" s="212" t="s">
        <v>24</v>
      </c>
      <c r="AV90" s="13" t="s">
        <v>194</v>
      </c>
      <c r="AW90" s="13" t="s">
        <v>44</v>
      </c>
      <c r="AX90" s="13" t="s">
        <v>89</v>
      </c>
      <c r="AY90" s="212" t="s">
        <v>174</v>
      </c>
    </row>
    <row r="91" spans="2:65" s="1" customFormat="1" ht="25.5" customHeight="1">
      <c r="B91" s="182"/>
      <c r="C91" s="183" t="s">
        <v>24</v>
      </c>
      <c r="D91" s="183" t="s">
        <v>177</v>
      </c>
      <c r="E91" s="184" t="s">
        <v>280</v>
      </c>
      <c r="F91" s="185" t="s">
        <v>281</v>
      </c>
      <c r="G91" s="186" t="s">
        <v>282</v>
      </c>
      <c r="H91" s="187">
        <v>20.783000000000001</v>
      </c>
      <c r="I91" s="188"/>
      <c r="J91" s="189">
        <f>ROUND(I91*H91,2)</f>
        <v>0</v>
      </c>
      <c r="K91" s="185" t="s">
        <v>181</v>
      </c>
      <c r="L91" s="42"/>
      <c r="M91" s="190" t="s">
        <v>5</v>
      </c>
      <c r="N91" s="191" t="s">
        <v>52</v>
      </c>
      <c r="O91" s="43"/>
      <c r="P91" s="192">
        <f>O91*H91</f>
        <v>0</v>
      </c>
      <c r="Q91" s="192">
        <v>0</v>
      </c>
      <c r="R91" s="192">
        <f>Q91*H91</f>
        <v>0</v>
      </c>
      <c r="S91" s="192">
        <v>0</v>
      </c>
      <c r="T91" s="193">
        <f>S91*H91</f>
        <v>0</v>
      </c>
      <c r="AR91" s="24" t="s">
        <v>194</v>
      </c>
      <c r="AT91" s="24" t="s">
        <v>177</v>
      </c>
      <c r="AU91" s="24" t="s">
        <v>24</v>
      </c>
      <c r="AY91" s="24" t="s">
        <v>174</v>
      </c>
      <c r="BE91" s="194">
        <f>IF(N91="základní",J91,0)</f>
        <v>0</v>
      </c>
      <c r="BF91" s="194">
        <f>IF(N91="snížená",J91,0)</f>
        <v>0</v>
      </c>
      <c r="BG91" s="194">
        <f>IF(N91="zákl. přenesená",J91,0)</f>
        <v>0</v>
      </c>
      <c r="BH91" s="194">
        <f>IF(N91="sníž. přenesená",J91,0)</f>
        <v>0</v>
      </c>
      <c r="BI91" s="194">
        <f>IF(N91="nulová",J91,0)</f>
        <v>0</v>
      </c>
      <c r="BJ91" s="24" t="s">
        <v>89</v>
      </c>
      <c r="BK91" s="194">
        <f>ROUND(I91*H91,2)</f>
        <v>0</v>
      </c>
      <c r="BL91" s="24" t="s">
        <v>194</v>
      </c>
      <c r="BM91" s="24" t="s">
        <v>2596</v>
      </c>
    </row>
    <row r="92" spans="2:65" s="12" customFormat="1" ht="13.5">
      <c r="B92" s="195"/>
      <c r="D92" s="196" t="s">
        <v>184</v>
      </c>
      <c r="E92" s="197" t="s">
        <v>5</v>
      </c>
      <c r="F92" s="198" t="s">
        <v>2597</v>
      </c>
      <c r="H92" s="199">
        <v>0.78300000000000003</v>
      </c>
      <c r="I92" s="200"/>
      <c r="L92" s="195"/>
      <c r="M92" s="201"/>
      <c r="N92" s="202"/>
      <c r="O92" s="202"/>
      <c r="P92" s="202"/>
      <c r="Q92" s="202"/>
      <c r="R92" s="202"/>
      <c r="S92" s="202"/>
      <c r="T92" s="203"/>
      <c r="AT92" s="197" t="s">
        <v>184</v>
      </c>
      <c r="AU92" s="197" t="s">
        <v>24</v>
      </c>
      <c r="AV92" s="12" t="s">
        <v>24</v>
      </c>
      <c r="AW92" s="12" t="s">
        <v>44</v>
      </c>
      <c r="AX92" s="12" t="s">
        <v>81</v>
      </c>
      <c r="AY92" s="197" t="s">
        <v>174</v>
      </c>
    </row>
    <row r="93" spans="2:65" s="12" customFormat="1" ht="13.5">
      <c r="B93" s="195"/>
      <c r="D93" s="196" t="s">
        <v>184</v>
      </c>
      <c r="E93" s="197" t="s">
        <v>5</v>
      </c>
      <c r="F93" s="198" t="s">
        <v>364</v>
      </c>
      <c r="H93" s="199">
        <v>20</v>
      </c>
      <c r="I93" s="200"/>
      <c r="L93" s="195"/>
      <c r="M93" s="201"/>
      <c r="N93" s="202"/>
      <c r="O93" s="202"/>
      <c r="P93" s="202"/>
      <c r="Q93" s="202"/>
      <c r="R93" s="202"/>
      <c r="S93" s="202"/>
      <c r="T93" s="203"/>
      <c r="AT93" s="197" t="s">
        <v>184</v>
      </c>
      <c r="AU93" s="197" t="s">
        <v>24</v>
      </c>
      <c r="AV93" s="12" t="s">
        <v>24</v>
      </c>
      <c r="AW93" s="12" t="s">
        <v>44</v>
      </c>
      <c r="AX93" s="12" t="s">
        <v>81</v>
      </c>
      <c r="AY93" s="197" t="s">
        <v>174</v>
      </c>
    </row>
    <row r="94" spans="2:65" s="13" customFormat="1" ht="13.5">
      <c r="B94" s="211"/>
      <c r="D94" s="196" t="s">
        <v>184</v>
      </c>
      <c r="E94" s="212" t="s">
        <v>5</v>
      </c>
      <c r="F94" s="213" t="s">
        <v>274</v>
      </c>
      <c r="H94" s="214">
        <v>20.783000000000001</v>
      </c>
      <c r="I94" s="215"/>
      <c r="L94" s="211"/>
      <c r="M94" s="216"/>
      <c r="N94" s="217"/>
      <c r="O94" s="217"/>
      <c r="P94" s="217"/>
      <c r="Q94" s="217"/>
      <c r="R94" s="217"/>
      <c r="S94" s="217"/>
      <c r="T94" s="218"/>
      <c r="AT94" s="212" t="s">
        <v>184</v>
      </c>
      <c r="AU94" s="212" t="s">
        <v>24</v>
      </c>
      <c r="AV94" s="13" t="s">
        <v>194</v>
      </c>
      <c r="AW94" s="13" t="s">
        <v>44</v>
      </c>
      <c r="AX94" s="13" t="s">
        <v>89</v>
      </c>
      <c r="AY94" s="212" t="s">
        <v>174</v>
      </c>
    </row>
    <row r="95" spans="2:65" s="1" customFormat="1" ht="38.25" customHeight="1">
      <c r="B95" s="182"/>
      <c r="C95" s="183" t="s">
        <v>190</v>
      </c>
      <c r="D95" s="183" t="s">
        <v>177</v>
      </c>
      <c r="E95" s="184" t="s">
        <v>333</v>
      </c>
      <c r="F95" s="185" t="s">
        <v>334</v>
      </c>
      <c r="G95" s="186" t="s">
        <v>311</v>
      </c>
      <c r="H95" s="187">
        <v>13.285</v>
      </c>
      <c r="I95" s="188"/>
      <c r="J95" s="189">
        <f>ROUND(I95*H95,2)</f>
        <v>0</v>
      </c>
      <c r="K95" s="185" t="s">
        <v>181</v>
      </c>
      <c r="L95" s="42"/>
      <c r="M95" s="190" t="s">
        <v>5</v>
      </c>
      <c r="N95" s="191" t="s">
        <v>52</v>
      </c>
      <c r="O95" s="43"/>
      <c r="P95" s="192">
        <f>O95*H95</f>
        <v>0</v>
      </c>
      <c r="Q95" s="192">
        <v>0</v>
      </c>
      <c r="R95" s="192">
        <f>Q95*H95</f>
        <v>0</v>
      </c>
      <c r="S95" s="192">
        <v>0</v>
      </c>
      <c r="T95" s="193">
        <f>S95*H95</f>
        <v>0</v>
      </c>
      <c r="AR95" s="24" t="s">
        <v>194</v>
      </c>
      <c r="AT95" s="24" t="s">
        <v>177</v>
      </c>
      <c r="AU95" s="24" t="s">
        <v>24</v>
      </c>
      <c r="AY95" s="24" t="s">
        <v>174</v>
      </c>
      <c r="BE95" s="194">
        <f>IF(N95="základní",J95,0)</f>
        <v>0</v>
      </c>
      <c r="BF95" s="194">
        <f>IF(N95="snížená",J95,0)</f>
        <v>0</v>
      </c>
      <c r="BG95" s="194">
        <f>IF(N95="zákl. přenesená",J95,0)</f>
        <v>0</v>
      </c>
      <c r="BH95" s="194">
        <f>IF(N95="sníž. přenesená",J95,0)</f>
        <v>0</v>
      </c>
      <c r="BI95" s="194">
        <f>IF(N95="nulová",J95,0)</f>
        <v>0</v>
      </c>
      <c r="BJ95" s="24" t="s">
        <v>89</v>
      </c>
      <c r="BK95" s="194">
        <f>ROUND(I95*H95,2)</f>
        <v>0</v>
      </c>
      <c r="BL95" s="24" t="s">
        <v>194</v>
      </c>
      <c r="BM95" s="24" t="s">
        <v>2598</v>
      </c>
    </row>
    <row r="96" spans="2:65" s="12" customFormat="1" ht="13.5">
      <c r="B96" s="195"/>
      <c r="D96" s="196" t="s">
        <v>184</v>
      </c>
      <c r="E96" s="197" t="s">
        <v>5</v>
      </c>
      <c r="F96" s="198" t="s">
        <v>2599</v>
      </c>
      <c r="H96" s="199">
        <v>13.285</v>
      </c>
      <c r="I96" s="200"/>
      <c r="L96" s="195"/>
      <c r="M96" s="201"/>
      <c r="N96" s="202"/>
      <c r="O96" s="202"/>
      <c r="P96" s="202"/>
      <c r="Q96" s="202"/>
      <c r="R96" s="202"/>
      <c r="S96" s="202"/>
      <c r="T96" s="203"/>
      <c r="AT96" s="197" t="s">
        <v>184</v>
      </c>
      <c r="AU96" s="197" t="s">
        <v>24</v>
      </c>
      <c r="AV96" s="12" t="s">
        <v>24</v>
      </c>
      <c r="AW96" s="12" t="s">
        <v>44</v>
      </c>
      <c r="AX96" s="12" t="s">
        <v>89</v>
      </c>
      <c r="AY96" s="197" t="s">
        <v>174</v>
      </c>
    </row>
    <row r="97" spans="2:65" s="1" customFormat="1" ht="38.25" customHeight="1">
      <c r="B97" s="182"/>
      <c r="C97" s="183" t="s">
        <v>194</v>
      </c>
      <c r="D97" s="183" t="s">
        <v>177</v>
      </c>
      <c r="E97" s="184" t="s">
        <v>338</v>
      </c>
      <c r="F97" s="185" t="s">
        <v>339</v>
      </c>
      <c r="G97" s="186" t="s">
        <v>311</v>
      </c>
      <c r="H97" s="187">
        <v>2.657</v>
      </c>
      <c r="I97" s="188"/>
      <c r="J97" s="189">
        <f>ROUND(I97*H97,2)</f>
        <v>0</v>
      </c>
      <c r="K97" s="185" t="s">
        <v>181</v>
      </c>
      <c r="L97" s="42"/>
      <c r="M97" s="190" t="s">
        <v>5</v>
      </c>
      <c r="N97" s="191" t="s">
        <v>52</v>
      </c>
      <c r="O97" s="43"/>
      <c r="P97" s="192">
        <f>O97*H97</f>
        <v>0</v>
      </c>
      <c r="Q97" s="192">
        <v>0</v>
      </c>
      <c r="R97" s="192">
        <f>Q97*H97</f>
        <v>0</v>
      </c>
      <c r="S97" s="192">
        <v>0</v>
      </c>
      <c r="T97" s="193">
        <f>S97*H97</f>
        <v>0</v>
      </c>
      <c r="AR97" s="24" t="s">
        <v>194</v>
      </c>
      <c r="AT97" s="24" t="s">
        <v>177</v>
      </c>
      <c r="AU97" s="24" t="s">
        <v>24</v>
      </c>
      <c r="AY97" s="24" t="s">
        <v>174</v>
      </c>
      <c r="BE97" s="194">
        <f>IF(N97="základní",J97,0)</f>
        <v>0</v>
      </c>
      <c r="BF97" s="194">
        <f>IF(N97="snížená",J97,0)</f>
        <v>0</v>
      </c>
      <c r="BG97" s="194">
        <f>IF(N97="zákl. přenesená",J97,0)</f>
        <v>0</v>
      </c>
      <c r="BH97" s="194">
        <f>IF(N97="sníž. přenesená",J97,0)</f>
        <v>0</v>
      </c>
      <c r="BI97" s="194">
        <f>IF(N97="nulová",J97,0)</f>
        <v>0</v>
      </c>
      <c r="BJ97" s="24" t="s">
        <v>89</v>
      </c>
      <c r="BK97" s="194">
        <f>ROUND(I97*H97,2)</f>
        <v>0</v>
      </c>
      <c r="BL97" s="24" t="s">
        <v>194</v>
      </c>
      <c r="BM97" s="24" t="s">
        <v>2600</v>
      </c>
    </row>
    <row r="98" spans="2:65" s="12" customFormat="1" ht="13.5">
      <c r="B98" s="195"/>
      <c r="D98" s="196" t="s">
        <v>184</v>
      </c>
      <c r="E98" s="197" t="s">
        <v>5</v>
      </c>
      <c r="F98" s="198" t="s">
        <v>2601</v>
      </c>
      <c r="H98" s="199">
        <v>2.657</v>
      </c>
      <c r="I98" s="200"/>
      <c r="L98" s="195"/>
      <c r="M98" s="201"/>
      <c r="N98" s="202"/>
      <c r="O98" s="202"/>
      <c r="P98" s="202"/>
      <c r="Q98" s="202"/>
      <c r="R98" s="202"/>
      <c r="S98" s="202"/>
      <c r="T98" s="203"/>
      <c r="AT98" s="197" t="s">
        <v>184</v>
      </c>
      <c r="AU98" s="197" t="s">
        <v>24</v>
      </c>
      <c r="AV98" s="12" t="s">
        <v>24</v>
      </c>
      <c r="AW98" s="12" t="s">
        <v>44</v>
      </c>
      <c r="AX98" s="12" t="s">
        <v>89</v>
      </c>
      <c r="AY98" s="197" t="s">
        <v>174</v>
      </c>
    </row>
    <row r="99" spans="2:65" s="1" customFormat="1" ht="38.25" customHeight="1">
      <c r="B99" s="182"/>
      <c r="C99" s="183" t="s">
        <v>173</v>
      </c>
      <c r="D99" s="183" t="s">
        <v>177</v>
      </c>
      <c r="E99" s="184" t="s">
        <v>342</v>
      </c>
      <c r="F99" s="185" t="s">
        <v>343</v>
      </c>
      <c r="G99" s="186" t="s">
        <v>311</v>
      </c>
      <c r="H99" s="187">
        <v>13.285</v>
      </c>
      <c r="I99" s="188"/>
      <c r="J99" s="189">
        <f>ROUND(I99*H99,2)</f>
        <v>0</v>
      </c>
      <c r="K99" s="185" t="s">
        <v>181</v>
      </c>
      <c r="L99" s="42"/>
      <c r="M99" s="190" t="s">
        <v>5</v>
      </c>
      <c r="N99" s="191" t="s">
        <v>52</v>
      </c>
      <c r="O99" s="43"/>
      <c r="P99" s="192">
        <f>O99*H99</f>
        <v>0</v>
      </c>
      <c r="Q99" s="192">
        <v>0</v>
      </c>
      <c r="R99" s="192">
        <f>Q99*H99</f>
        <v>0</v>
      </c>
      <c r="S99" s="192">
        <v>0</v>
      </c>
      <c r="T99" s="193">
        <f>S99*H99</f>
        <v>0</v>
      </c>
      <c r="AR99" s="24" t="s">
        <v>194</v>
      </c>
      <c r="AT99" s="24" t="s">
        <v>177</v>
      </c>
      <c r="AU99" s="24" t="s">
        <v>24</v>
      </c>
      <c r="AY99" s="24" t="s">
        <v>174</v>
      </c>
      <c r="BE99" s="194">
        <f>IF(N99="základní",J99,0)</f>
        <v>0</v>
      </c>
      <c r="BF99" s="194">
        <f>IF(N99="snížená",J99,0)</f>
        <v>0</v>
      </c>
      <c r="BG99" s="194">
        <f>IF(N99="zákl. přenesená",J99,0)</f>
        <v>0</v>
      </c>
      <c r="BH99" s="194">
        <f>IF(N99="sníž. přenesená",J99,0)</f>
        <v>0</v>
      </c>
      <c r="BI99" s="194">
        <f>IF(N99="nulová",J99,0)</f>
        <v>0</v>
      </c>
      <c r="BJ99" s="24" t="s">
        <v>89</v>
      </c>
      <c r="BK99" s="194">
        <f>ROUND(I99*H99,2)</f>
        <v>0</v>
      </c>
      <c r="BL99" s="24" t="s">
        <v>194</v>
      </c>
      <c r="BM99" s="24" t="s">
        <v>2602</v>
      </c>
    </row>
    <row r="100" spans="2:65" s="12" customFormat="1" ht="13.5">
      <c r="B100" s="195"/>
      <c r="D100" s="196" t="s">
        <v>184</v>
      </c>
      <c r="E100" s="197" t="s">
        <v>5</v>
      </c>
      <c r="F100" s="198" t="s">
        <v>2599</v>
      </c>
      <c r="H100" s="199">
        <v>13.285</v>
      </c>
      <c r="I100" s="200"/>
      <c r="L100" s="195"/>
      <c r="M100" s="201"/>
      <c r="N100" s="202"/>
      <c r="O100" s="202"/>
      <c r="P100" s="202"/>
      <c r="Q100" s="202"/>
      <c r="R100" s="202"/>
      <c r="S100" s="202"/>
      <c r="T100" s="203"/>
      <c r="AT100" s="197" t="s">
        <v>184</v>
      </c>
      <c r="AU100" s="197" t="s">
        <v>24</v>
      </c>
      <c r="AV100" s="12" t="s">
        <v>24</v>
      </c>
      <c r="AW100" s="12" t="s">
        <v>44</v>
      </c>
      <c r="AX100" s="12" t="s">
        <v>89</v>
      </c>
      <c r="AY100" s="197" t="s">
        <v>174</v>
      </c>
    </row>
    <row r="101" spans="2:65" s="1" customFormat="1" ht="38.25" customHeight="1">
      <c r="B101" s="182"/>
      <c r="C101" s="183" t="s">
        <v>201</v>
      </c>
      <c r="D101" s="183" t="s">
        <v>177</v>
      </c>
      <c r="E101" s="184" t="s">
        <v>346</v>
      </c>
      <c r="F101" s="185" t="s">
        <v>347</v>
      </c>
      <c r="G101" s="186" t="s">
        <v>311</v>
      </c>
      <c r="H101" s="187">
        <v>2.657</v>
      </c>
      <c r="I101" s="188"/>
      <c r="J101" s="189">
        <f>ROUND(I101*H101,2)</f>
        <v>0</v>
      </c>
      <c r="K101" s="185" t="s">
        <v>181</v>
      </c>
      <c r="L101" s="42"/>
      <c r="M101" s="190" t="s">
        <v>5</v>
      </c>
      <c r="N101" s="191" t="s">
        <v>52</v>
      </c>
      <c r="O101" s="43"/>
      <c r="P101" s="192">
        <f>O101*H101</f>
        <v>0</v>
      </c>
      <c r="Q101" s="192">
        <v>0</v>
      </c>
      <c r="R101" s="192">
        <f>Q101*H101</f>
        <v>0</v>
      </c>
      <c r="S101" s="192">
        <v>0</v>
      </c>
      <c r="T101" s="193">
        <f>S101*H101</f>
        <v>0</v>
      </c>
      <c r="AR101" s="24" t="s">
        <v>194</v>
      </c>
      <c r="AT101" s="24" t="s">
        <v>177</v>
      </c>
      <c r="AU101" s="24" t="s">
        <v>24</v>
      </c>
      <c r="AY101" s="24" t="s">
        <v>174</v>
      </c>
      <c r="BE101" s="194">
        <f>IF(N101="základní",J101,0)</f>
        <v>0</v>
      </c>
      <c r="BF101" s="194">
        <f>IF(N101="snížená",J101,0)</f>
        <v>0</v>
      </c>
      <c r="BG101" s="194">
        <f>IF(N101="zákl. přenesená",J101,0)</f>
        <v>0</v>
      </c>
      <c r="BH101" s="194">
        <f>IF(N101="sníž. přenesená",J101,0)</f>
        <v>0</v>
      </c>
      <c r="BI101" s="194">
        <f>IF(N101="nulová",J101,0)</f>
        <v>0</v>
      </c>
      <c r="BJ101" s="24" t="s">
        <v>89</v>
      </c>
      <c r="BK101" s="194">
        <f>ROUND(I101*H101,2)</f>
        <v>0</v>
      </c>
      <c r="BL101" s="24" t="s">
        <v>194</v>
      </c>
      <c r="BM101" s="24" t="s">
        <v>2603</v>
      </c>
    </row>
    <row r="102" spans="2:65" s="12" customFormat="1" ht="13.5">
      <c r="B102" s="195"/>
      <c r="D102" s="196" t="s">
        <v>184</v>
      </c>
      <c r="E102" s="197" t="s">
        <v>5</v>
      </c>
      <c r="F102" s="198" t="s">
        <v>2601</v>
      </c>
      <c r="H102" s="199">
        <v>2.657</v>
      </c>
      <c r="I102" s="200"/>
      <c r="L102" s="195"/>
      <c r="M102" s="201"/>
      <c r="N102" s="202"/>
      <c r="O102" s="202"/>
      <c r="P102" s="202"/>
      <c r="Q102" s="202"/>
      <c r="R102" s="202"/>
      <c r="S102" s="202"/>
      <c r="T102" s="203"/>
      <c r="AT102" s="197" t="s">
        <v>184</v>
      </c>
      <c r="AU102" s="197" t="s">
        <v>24</v>
      </c>
      <c r="AV102" s="12" t="s">
        <v>24</v>
      </c>
      <c r="AW102" s="12" t="s">
        <v>44</v>
      </c>
      <c r="AX102" s="12" t="s">
        <v>89</v>
      </c>
      <c r="AY102" s="197" t="s">
        <v>174</v>
      </c>
    </row>
    <row r="103" spans="2:65" s="1" customFormat="1" ht="38.25" customHeight="1">
      <c r="B103" s="182"/>
      <c r="C103" s="183" t="s">
        <v>206</v>
      </c>
      <c r="D103" s="183" t="s">
        <v>177</v>
      </c>
      <c r="E103" s="184" t="s">
        <v>381</v>
      </c>
      <c r="F103" s="185" t="s">
        <v>382</v>
      </c>
      <c r="G103" s="186" t="s">
        <v>311</v>
      </c>
      <c r="H103" s="187">
        <v>23.84</v>
      </c>
      <c r="I103" s="188"/>
      <c r="J103" s="189">
        <f>ROUND(I103*H103,2)</f>
        <v>0</v>
      </c>
      <c r="K103" s="185" t="s">
        <v>181</v>
      </c>
      <c r="L103" s="42"/>
      <c r="M103" s="190" t="s">
        <v>5</v>
      </c>
      <c r="N103" s="191" t="s">
        <v>52</v>
      </c>
      <c r="O103" s="43"/>
      <c r="P103" s="192">
        <f>O103*H103</f>
        <v>0</v>
      </c>
      <c r="Q103" s="192">
        <v>0</v>
      </c>
      <c r="R103" s="192">
        <f>Q103*H103</f>
        <v>0</v>
      </c>
      <c r="S103" s="192">
        <v>0</v>
      </c>
      <c r="T103" s="193">
        <f>S103*H103</f>
        <v>0</v>
      </c>
      <c r="AR103" s="24" t="s">
        <v>194</v>
      </c>
      <c r="AT103" s="24" t="s">
        <v>177</v>
      </c>
      <c r="AU103" s="24" t="s">
        <v>24</v>
      </c>
      <c r="AY103" s="24" t="s">
        <v>174</v>
      </c>
      <c r="BE103" s="194">
        <f>IF(N103="základní",J103,0)</f>
        <v>0</v>
      </c>
      <c r="BF103" s="194">
        <f>IF(N103="snížená",J103,0)</f>
        <v>0</v>
      </c>
      <c r="BG103" s="194">
        <f>IF(N103="zákl. přenesená",J103,0)</f>
        <v>0</v>
      </c>
      <c r="BH103" s="194">
        <f>IF(N103="sníž. přenesená",J103,0)</f>
        <v>0</v>
      </c>
      <c r="BI103" s="194">
        <f>IF(N103="nulová",J103,0)</f>
        <v>0</v>
      </c>
      <c r="BJ103" s="24" t="s">
        <v>89</v>
      </c>
      <c r="BK103" s="194">
        <f>ROUND(I103*H103,2)</f>
        <v>0</v>
      </c>
      <c r="BL103" s="24" t="s">
        <v>194</v>
      </c>
      <c r="BM103" s="24" t="s">
        <v>2604</v>
      </c>
    </row>
    <row r="104" spans="2:65" s="12" customFormat="1" ht="13.5">
      <c r="B104" s="195"/>
      <c r="D104" s="196" t="s">
        <v>184</v>
      </c>
      <c r="E104" s="197" t="s">
        <v>5</v>
      </c>
      <c r="F104" s="198" t="s">
        <v>2605</v>
      </c>
      <c r="H104" s="199">
        <v>23.84</v>
      </c>
      <c r="I104" s="200"/>
      <c r="L104" s="195"/>
      <c r="M104" s="201"/>
      <c r="N104" s="202"/>
      <c r="O104" s="202"/>
      <c r="P104" s="202"/>
      <c r="Q104" s="202"/>
      <c r="R104" s="202"/>
      <c r="S104" s="202"/>
      <c r="T104" s="203"/>
      <c r="AT104" s="197" t="s">
        <v>184</v>
      </c>
      <c r="AU104" s="197" t="s">
        <v>24</v>
      </c>
      <c r="AV104" s="12" t="s">
        <v>24</v>
      </c>
      <c r="AW104" s="12" t="s">
        <v>44</v>
      </c>
      <c r="AX104" s="12" t="s">
        <v>89</v>
      </c>
      <c r="AY104" s="197" t="s">
        <v>174</v>
      </c>
    </row>
    <row r="105" spans="2:65" s="1" customFormat="1" ht="38.25" customHeight="1">
      <c r="B105" s="182"/>
      <c r="C105" s="183" t="s">
        <v>211</v>
      </c>
      <c r="D105" s="183" t="s">
        <v>177</v>
      </c>
      <c r="E105" s="184" t="s">
        <v>391</v>
      </c>
      <c r="F105" s="185" t="s">
        <v>392</v>
      </c>
      <c r="G105" s="186" t="s">
        <v>311</v>
      </c>
      <c r="H105" s="187">
        <v>53.14</v>
      </c>
      <c r="I105" s="188"/>
      <c r="J105" s="189">
        <f>ROUND(I105*H105,2)</f>
        <v>0</v>
      </c>
      <c r="K105" s="185" t="s">
        <v>181</v>
      </c>
      <c r="L105" s="42"/>
      <c r="M105" s="190" t="s">
        <v>5</v>
      </c>
      <c r="N105" s="191" t="s">
        <v>52</v>
      </c>
      <c r="O105" s="43"/>
      <c r="P105" s="192">
        <f>O105*H105</f>
        <v>0</v>
      </c>
      <c r="Q105" s="192">
        <v>0</v>
      </c>
      <c r="R105" s="192">
        <f>Q105*H105</f>
        <v>0</v>
      </c>
      <c r="S105" s="192">
        <v>0</v>
      </c>
      <c r="T105" s="193">
        <f>S105*H105</f>
        <v>0</v>
      </c>
      <c r="AR105" s="24" t="s">
        <v>194</v>
      </c>
      <c r="AT105" s="24" t="s">
        <v>177</v>
      </c>
      <c r="AU105" s="24" t="s">
        <v>24</v>
      </c>
      <c r="AY105" s="24" t="s">
        <v>174</v>
      </c>
      <c r="BE105" s="194">
        <f>IF(N105="základní",J105,0)</f>
        <v>0</v>
      </c>
      <c r="BF105" s="194">
        <f>IF(N105="snížená",J105,0)</f>
        <v>0</v>
      </c>
      <c r="BG105" s="194">
        <f>IF(N105="zákl. přenesená",J105,0)</f>
        <v>0</v>
      </c>
      <c r="BH105" s="194">
        <f>IF(N105="sníž. přenesená",J105,0)</f>
        <v>0</v>
      </c>
      <c r="BI105" s="194">
        <f>IF(N105="nulová",J105,0)</f>
        <v>0</v>
      </c>
      <c r="BJ105" s="24" t="s">
        <v>89</v>
      </c>
      <c r="BK105" s="194">
        <f>ROUND(I105*H105,2)</f>
        <v>0</v>
      </c>
      <c r="BL105" s="24" t="s">
        <v>194</v>
      </c>
      <c r="BM105" s="24" t="s">
        <v>2606</v>
      </c>
    </row>
    <row r="106" spans="2:65" s="12" customFormat="1" ht="13.5">
      <c r="B106" s="195"/>
      <c r="D106" s="196" t="s">
        <v>184</v>
      </c>
      <c r="E106" s="197" t="s">
        <v>5</v>
      </c>
      <c r="F106" s="198" t="s">
        <v>2607</v>
      </c>
      <c r="H106" s="199">
        <v>53.14</v>
      </c>
      <c r="I106" s="200"/>
      <c r="L106" s="195"/>
      <c r="M106" s="201"/>
      <c r="N106" s="202"/>
      <c r="O106" s="202"/>
      <c r="P106" s="202"/>
      <c r="Q106" s="202"/>
      <c r="R106" s="202"/>
      <c r="S106" s="202"/>
      <c r="T106" s="203"/>
      <c r="AT106" s="197" t="s">
        <v>184</v>
      </c>
      <c r="AU106" s="197" t="s">
        <v>24</v>
      </c>
      <c r="AV106" s="12" t="s">
        <v>24</v>
      </c>
      <c r="AW106" s="12" t="s">
        <v>44</v>
      </c>
      <c r="AX106" s="12" t="s">
        <v>89</v>
      </c>
      <c r="AY106" s="197" t="s">
        <v>174</v>
      </c>
    </row>
    <row r="107" spans="2:65" s="1" customFormat="1" ht="25.5" customHeight="1">
      <c r="B107" s="182"/>
      <c r="C107" s="183" t="s">
        <v>215</v>
      </c>
      <c r="D107" s="183" t="s">
        <v>177</v>
      </c>
      <c r="E107" s="184" t="s">
        <v>406</v>
      </c>
      <c r="F107" s="185" t="s">
        <v>407</v>
      </c>
      <c r="G107" s="186" t="s">
        <v>311</v>
      </c>
      <c r="H107" s="187">
        <v>26.57</v>
      </c>
      <c r="I107" s="188"/>
      <c r="J107" s="189">
        <f>ROUND(I107*H107,2)</f>
        <v>0</v>
      </c>
      <c r="K107" s="185" t="s">
        <v>181</v>
      </c>
      <c r="L107" s="42"/>
      <c r="M107" s="190" t="s">
        <v>5</v>
      </c>
      <c r="N107" s="191" t="s">
        <v>52</v>
      </c>
      <c r="O107" s="43"/>
      <c r="P107" s="192">
        <f>O107*H107</f>
        <v>0</v>
      </c>
      <c r="Q107" s="192">
        <v>0</v>
      </c>
      <c r="R107" s="192">
        <f>Q107*H107</f>
        <v>0</v>
      </c>
      <c r="S107" s="192">
        <v>0</v>
      </c>
      <c r="T107" s="193">
        <f>S107*H107</f>
        <v>0</v>
      </c>
      <c r="AR107" s="24" t="s">
        <v>194</v>
      </c>
      <c r="AT107" s="24" t="s">
        <v>177</v>
      </c>
      <c r="AU107" s="24" t="s">
        <v>24</v>
      </c>
      <c r="AY107" s="24" t="s">
        <v>174</v>
      </c>
      <c r="BE107" s="194">
        <f>IF(N107="základní",J107,0)</f>
        <v>0</v>
      </c>
      <c r="BF107" s="194">
        <f>IF(N107="snížená",J107,0)</f>
        <v>0</v>
      </c>
      <c r="BG107" s="194">
        <f>IF(N107="zákl. přenesená",J107,0)</f>
        <v>0</v>
      </c>
      <c r="BH107" s="194">
        <f>IF(N107="sníž. přenesená",J107,0)</f>
        <v>0</v>
      </c>
      <c r="BI107" s="194">
        <f>IF(N107="nulová",J107,0)</f>
        <v>0</v>
      </c>
      <c r="BJ107" s="24" t="s">
        <v>89</v>
      </c>
      <c r="BK107" s="194">
        <f>ROUND(I107*H107,2)</f>
        <v>0</v>
      </c>
      <c r="BL107" s="24" t="s">
        <v>194</v>
      </c>
      <c r="BM107" s="24" t="s">
        <v>2608</v>
      </c>
    </row>
    <row r="108" spans="2:65" s="12" customFormat="1" ht="13.5">
      <c r="B108" s="195"/>
      <c r="D108" s="196" t="s">
        <v>184</v>
      </c>
      <c r="E108" s="197" t="s">
        <v>5</v>
      </c>
      <c r="F108" s="198" t="s">
        <v>2609</v>
      </c>
      <c r="H108" s="199">
        <v>26.57</v>
      </c>
      <c r="I108" s="200"/>
      <c r="L108" s="195"/>
      <c r="M108" s="201"/>
      <c r="N108" s="202"/>
      <c r="O108" s="202"/>
      <c r="P108" s="202"/>
      <c r="Q108" s="202"/>
      <c r="R108" s="202"/>
      <c r="S108" s="202"/>
      <c r="T108" s="203"/>
      <c r="AT108" s="197" t="s">
        <v>184</v>
      </c>
      <c r="AU108" s="197" t="s">
        <v>24</v>
      </c>
      <c r="AV108" s="12" t="s">
        <v>24</v>
      </c>
      <c r="AW108" s="12" t="s">
        <v>44</v>
      </c>
      <c r="AX108" s="12" t="s">
        <v>89</v>
      </c>
      <c r="AY108" s="197" t="s">
        <v>174</v>
      </c>
    </row>
    <row r="109" spans="2:65" s="1" customFormat="1" ht="25.5" customHeight="1">
      <c r="B109" s="182"/>
      <c r="C109" s="183" t="s">
        <v>219</v>
      </c>
      <c r="D109" s="183" t="s">
        <v>177</v>
      </c>
      <c r="E109" s="184" t="s">
        <v>988</v>
      </c>
      <c r="F109" s="185" t="s">
        <v>989</v>
      </c>
      <c r="G109" s="186" t="s">
        <v>311</v>
      </c>
      <c r="H109" s="187">
        <v>26.57</v>
      </c>
      <c r="I109" s="188"/>
      <c r="J109" s="189">
        <f>ROUND(I109*H109,2)</f>
        <v>0</v>
      </c>
      <c r="K109" s="185" t="s">
        <v>181</v>
      </c>
      <c r="L109" s="42"/>
      <c r="M109" s="190" t="s">
        <v>5</v>
      </c>
      <c r="N109" s="191" t="s">
        <v>52</v>
      </c>
      <c r="O109" s="43"/>
      <c r="P109" s="192">
        <f>O109*H109</f>
        <v>0</v>
      </c>
      <c r="Q109" s="192">
        <v>0</v>
      </c>
      <c r="R109" s="192">
        <f>Q109*H109</f>
        <v>0</v>
      </c>
      <c r="S109" s="192">
        <v>0</v>
      </c>
      <c r="T109" s="193">
        <f>S109*H109</f>
        <v>0</v>
      </c>
      <c r="AR109" s="24" t="s">
        <v>194</v>
      </c>
      <c r="AT109" s="24" t="s">
        <v>177</v>
      </c>
      <c r="AU109" s="24" t="s">
        <v>24</v>
      </c>
      <c r="AY109" s="24" t="s">
        <v>174</v>
      </c>
      <c r="BE109" s="194">
        <f>IF(N109="základní",J109,0)</f>
        <v>0</v>
      </c>
      <c r="BF109" s="194">
        <f>IF(N109="snížená",J109,0)</f>
        <v>0</v>
      </c>
      <c r="BG109" s="194">
        <f>IF(N109="zákl. přenesená",J109,0)</f>
        <v>0</v>
      </c>
      <c r="BH109" s="194">
        <f>IF(N109="sníž. přenesená",J109,0)</f>
        <v>0</v>
      </c>
      <c r="BI109" s="194">
        <f>IF(N109="nulová",J109,0)</f>
        <v>0</v>
      </c>
      <c r="BJ109" s="24" t="s">
        <v>89</v>
      </c>
      <c r="BK109" s="194">
        <f>ROUND(I109*H109,2)</f>
        <v>0</v>
      </c>
      <c r="BL109" s="24" t="s">
        <v>194</v>
      </c>
      <c r="BM109" s="24" t="s">
        <v>2610</v>
      </c>
    </row>
    <row r="110" spans="2:65" s="12" customFormat="1" ht="13.5">
      <c r="B110" s="195"/>
      <c r="D110" s="196" t="s">
        <v>184</v>
      </c>
      <c r="E110" s="197" t="s">
        <v>5</v>
      </c>
      <c r="F110" s="198" t="s">
        <v>2611</v>
      </c>
      <c r="H110" s="199">
        <v>26.57</v>
      </c>
      <c r="I110" s="200"/>
      <c r="L110" s="195"/>
      <c r="M110" s="201"/>
      <c r="N110" s="202"/>
      <c r="O110" s="202"/>
      <c r="P110" s="202"/>
      <c r="Q110" s="202"/>
      <c r="R110" s="202"/>
      <c r="S110" s="202"/>
      <c r="T110" s="203"/>
      <c r="AT110" s="197" t="s">
        <v>184</v>
      </c>
      <c r="AU110" s="197" t="s">
        <v>24</v>
      </c>
      <c r="AV110" s="12" t="s">
        <v>24</v>
      </c>
      <c r="AW110" s="12" t="s">
        <v>44</v>
      </c>
      <c r="AX110" s="12" t="s">
        <v>89</v>
      </c>
      <c r="AY110" s="197" t="s">
        <v>174</v>
      </c>
    </row>
    <row r="111" spans="2:65" s="1" customFormat="1" ht="38.25" customHeight="1">
      <c r="B111" s="182"/>
      <c r="C111" s="183" t="s">
        <v>223</v>
      </c>
      <c r="D111" s="183" t="s">
        <v>177</v>
      </c>
      <c r="E111" s="184" t="s">
        <v>441</v>
      </c>
      <c r="F111" s="185" t="s">
        <v>442</v>
      </c>
      <c r="G111" s="186" t="s">
        <v>311</v>
      </c>
      <c r="H111" s="187">
        <v>8.5760000000000005</v>
      </c>
      <c r="I111" s="188"/>
      <c r="J111" s="189">
        <f>ROUND(I111*H111,2)</f>
        <v>0</v>
      </c>
      <c r="K111" s="185" t="s">
        <v>181</v>
      </c>
      <c r="L111" s="42"/>
      <c r="M111" s="190" t="s">
        <v>5</v>
      </c>
      <c r="N111" s="191" t="s">
        <v>52</v>
      </c>
      <c r="O111" s="43"/>
      <c r="P111" s="192">
        <f>O111*H111</f>
        <v>0</v>
      </c>
      <c r="Q111" s="192">
        <v>0</v>
      </c>
      <c r="R111" s="192">
        <f>Q111*H111</f>
        <v>0</v>
      </c>
      <c r="S111" s="192">
        <v>0</v>
      </c>
      <c r="T111" s="193">
        <f>S111*H111</f>
        <v>0</v>
      </c>
      <c r="AR111" s="24" t="s">
        <v>194</v>
      </c>
      <c r="AT111" s="24" t="s">
        <v>177</v>
      </c>
      <c r="AU111" s="24" t="s">
        <v>24</v>
      </c>
      <c r="AY111" s="24" t="s">
        <v>174</v>
      </c>
      <c r="BE111" s="194">
        <f>IF(N111="základní",J111,0)</f>
        <v>0</v>
      </c>
      <c r="BF111" s="194">
        <f>IF(N111="snížená",J111,0)</f>
        <v>0</v>
      </c>
      <c r="BG111" s="194">
        <f>IF(N111="zákl. přenesená",J111,0)</f>
        <v>0</v>
      </c>
      <c r="BH111" s="194">
        <f>IF(N111="sníž. přenesená",J111,0)</f>
        <v>0</v>
      </c>
      <c r="BI111" s="194">
        <f>IF(N111="nulová",J111,0)</f>
        <v>0</v>
      </c>
      <c r="BJ111" s="24" t="s">
        <v>89</v>
      </c>
      <c r="BK111" s="194">
        <f>ROUND(I111*H111,2)</f>
        <v>0</v>
      </c>
      <c r="BL111" s="24" t="s">
        <v>194</v>
      </c>
      <c r="BM111" s="24" t="s">
        <v>2612</v>
      </c>
    </row>
    <row r="112" spans="2:65" s="12" customFormat="1" ht="13.5">
      <c r="B112" s="195"/>
      <c r="D112" s="196" t="s">
        <v>184</v>
      </c>
      <c r="E112" s="197" t="s">
        <v>5</v>
      </c>
      <c r="F112" s="198" t="s">
        <v>2613</v>
      </c>
      <c r="H112" s="199">
        <v>6.68</v>
      </c>
      <c r="I112" s="200"/>
      <c r="L112" s="195"/>
      <c r="M112" s="201"/>
      <c r="N112" s="202"/>
      <c r="O112" s="202"/>
      <c r="P112" s="202"/>
      <c r="Q112" s="202"/>
      <c r="R112" s="202"/>
      <c r="S112" s="202"/>
      <c r="T112" s="203"/>
      <c r="AT112" s="197" t="s">
        <v>184</v>
      </c>
      <c r="AU112" s="197" t="s">
        <v>24</v>
      </c>
      <c r="AV112" s="12" t="s">
        <v>24</v>
      </c>
      <c r="AW112" s="12" t="s">
        <v>44</v>
      </c>
      <c r="AX112" s="12" t="s">
        <v>81</v>
      </c>
      <c r="AY112" s="197" t="s">
        <v>174</v>
      </c>
    </row>
    <row r="113" spans="2:65" s="12" customFormat="1" ht="13.5">
      <c r="B113" s="195"/>
      <c r="D113" s="196" t="s">
        <v>184</v>
      </c>
      <c r="E113" s="197" t="s">
        <v>5</v>
      </c>
      <c r="F113" s="198" t="s">
        <v>2614</v>
      </c>
      <c r="H113" s="199">
        <v>1.8959999999999999</v>
      </c>
      <c r="I113" s="200"/>
      <c r="L113" s="195"/>
      <c r="M113" s="201"/>
      <c r="N113" s="202"/>
      <c r="O113" s="202"/>
      <c r="P113" s="202"/>
      <c r="Q113" s="202"/>
      <c r="R113" s="202"/>
      <c r="S113" s="202"/>
      <c r="T113" s="203"/>
      <c r="AT113" s="197" t="s">
        <v>184</v>
      </c>
      <c r="AU113" s="197" t="s">
        <v>24</v>
      </c>
      <c r="AV113" s="12" t="s">
        <v>24</v>
      </c>
      <c r="AW113" s="12" t="s">
        <v>44</v>
      </c>
      <c r="AX113" s="12" t="s">
        <v>81</v>
      </c>
      <c r="AY113" s="197" t="s">
        <v>174</v>
      </c>
    </row>
    <row r="114" spans="2:65" s="13" customFormat="1" ht="13.5">
      <c r="B114" s="211"/>
      <c r="D114" s="196" t="s">
        <v>184</v>
      </c>
      <c r="E114" s="212" t="s">
        <v>5</v>
      </c>
      <c r="F114" s="213" t="s">
        <v>274</v>
      </c>
      <c r="H114" s="214">
        <v>8.5760000000000005</v>
      </c>
      <c r="I114" s="215"/>
      <c r="L114" s="211"/>
      <c r="M114" s="216"/>
      <c r="N114" s="217"/>
      <c r="O114" s="217"/>
      <c r="P114" s="217"/>
      <c r="Q114" s="217"/>
      <c r="R114" s="217"/>
      <c r="S114" s="217"/>
      <c r="T114" s="218"/>
      <c r="AT114" s="212" t="s">
        <v>184</v>
      </c>
      <c r="AU114" s="212" t="s">
        <v>24</v>
      </c>
      <c r="AV114" s="13" t="s">
        <v>194</v>
      </c>
      <c r="AW114" s="13" t="s">
        <v>44</v>
      </c>
      <c r="AX114" s="13" t="s">
        <v>89</v>
      </c>
      <c r="AY114" s="212" t="s">
        <v>174</v>
      </c>
    </row>
    <row r="115" spans="2:65" s="1" customFormat="1" ht="16.5" customHeight="1">
      <c r="B115" s="182"/>
      <c r="C115" s="219" t="s">
        <v>322</v>
      </c>
      <c r="D115" s="219" t="s">
        <v>447</v>
      </c>
      <c r="E115" s="220" t="s">
        <v>448</v>
      </c>
      <c r="F115" s="221" t="s">
        <v>449</v>
      </c>
      <c r="G115" s="222" t="s">
        <v>421</v>
      </c>
      <c r="H115" s="223">
        <v>14.321999999999999</v>
      </c>
      <c r="I115" s="224"/>
      <c r="J115" s="225">
        <f>ROUND(I115*H115,2)</f>
        <v>0</v>
      </c>
      <c r="K115" s="221" t="s">
        <v>181</v>
      </c>
      <c r="L115" s="226"/>
      <c r="M115" s="227" t="s">
        <v>5</v>
      </c>
      <c r="N115" s="228" t="s">
        <v>52</v>
      </c>
      <c r="O115" s="43"/>
      <c r="P115" s="192">
        <f>O115*H115</f>
        <v>0</v>
      </c>
      <c r="Q115" s="192">
        <v>1</v>
      </c>
      <c r="R115" s="192">
        <f>Q115*H115</f>
        <v>14.321999999999999</v>
      </c>
      <c r="S115" s="192">
        <v>0</v>
      </c>
      <c r="T115" s="193">
        <f>S115*H115</f>
        <v>0</v>
      </c>
      <c r="AR115" s="24" t="s">
        <v>211</v>
      </c>
      <c r="AT115" s="24" t="s">
        <v>447</v>
      </c>
      <c r="AU115" s="24" t="s">
        <v>24</v>
      </c>
      <c r="AY115" s="24" t="s">
        <v>174</v>
      </c>
      <c r="BE115" s="194">
        <f>IF(N115="základní",J115,0)</f>
        <v>0</v>
      </c>
      <c r="BF115" s="194">
        <f>IF(N115="snížená",J115,0)</f>
        <v>0</v>
      </c>
      <c r="BG115" s="194">
        <f>IF(N115="zákl. přenesená",J115,0)</f>
        <v>0</v>
      </c>
      <c r="BH115" s="194">
        <f>IF(N115="sníž. přenesená",J115,0)</f>
        <v>0</v>
      </c>
      <c r="BI115" s="194">
        <f>IF(N115="nulová",J115,0)</f>
        <v>0</v>
      </c>
      <c r="BJ115" s="24" t="s">
        <v>89</v>
      </c>
      <c r="BK115" s="194">
        <f>ROUND(I115*H115,2)</f>
        <v>0</v>
      </c>
      <c r="BL115" s="24" t="s">
        <v>194</v>
      </c>
      <c r="BM115" s="24" t="s">
        <v>2615</v>
      </c>
    </row>
    <row r="116" spans="2:65" s="12" customFormat="1" ht="13.5">
      <c r="B116" s="195"/>
      <c r="D116" s="196" t="s">
        <v>184</v>
      </c>
      <c r="E116" s="197" t="s">
        <v>5</v>
      </c>
      <c r="F116" s="198" t="s">
        <v>2616</v>
      </c>
      <c r="H116" s="199">
        <v>14.321999999999999</v>
      </c>
      <c r="I116" s="200"/>
      <c r="L116" s="195"/>
      <c r="M116" s="201"/>
      <c r="N116" s="202"/>
      <c r="O116" s="202"/>
      <c r="P116" s="202"/>
      <c r="Q116" s="202"/>
      <c r="R116" s="202"/>
      <c r="S116" s="202"/>
      <c r="T116" s="203"/>
      <c r="AT116" s="197" t="s">
        <v>184</v>
      </c>
      <c r="AU116" s="197" t="s">
        <v>24</v>
      </c>
      <c r="AV116" s="12" t="s">
        <v>24</v>
      </c>
      <c r="AW116" s="12" t="s">
        <v>44</v>
      </c>
      <c r="AX116" s="12" t="s">
        <v>89</v>
      </c>
      <c r="AY116" s="197" t="s">
        <v>174</v>
      </c>
    </row>
    <row r="117" spans="2:65" s="11" customFormat="1" ht="29.85" customHeight="1">
      <c r="B117" s="169"/>
      <c r="D117" s="170" t="s">
        <v>80</v>
      </c>
      <c r="E117" s="180" t="s">
        <v>24</v>
      </c>
      <c r="F117" s="180" t="s">
        <v>467</v>
      </c>
      <c r="I117" s="172"/>
      <c r="J117" s="181">
        <f>BK117</f>
        <v>0</v>
      </c>
      <c r="L117" s="169"/>
      <c r="M117" s="174"/>
      <c r="N117" s="175"/>
      <c r="O117" s="175"/>
      <c r="P117" s="176">
        <f>SUM(P118:P125)</f>
        <v>0</v>
      </c>
      <c r="Q117" s="175"/>
      <c r="R117" s="176">
        <f>SUM(R118:R125)</f>
        <v>0.73141200000000006</v>
      </c>
      <c r="S117" s="175"/>
      <c r="T117" s="177">
        <f>SUM(T118:T125)</f>
        <v>0</v>
      </c>
      <c r="AR117" s="170" t="s">
        <v>89</v>
      </c>
      <c r="AT117" s="178" t="s">
        <v>80</v>
      </c>
      <c r="AU117" s="178" t="s">
        <v>89</v>
      </c>
      <c r="AY117" s="170" t="s">
        <v>174</v>
      </c>
      <c r="BK117" s="179">
        <f>SUM(BK118:BK125)</f>
        <v>0</v>
      </c>
    </row>
    <row r="118" spans="2:65" s="1" customFormat="1" ht="16.5" customHeight="1">
      <c r="B118" s="182"/>
      <c r="C118" s="183" t="s">
        <v>332</v>
      </c>
      <c r="D118" s="183" t="s">
        <v>177</v>
      </c>
      <c r="E118" s="184" t="s">
        <v>2363</v>
      </c>
      <c r="F118" s="185" t="s">
        <v>2364</v>
      </c>
      <c r="G118" s="186" t="s">
        <v>311</v>
      </c>
      <c r="H118" s="187">
        <v>0.33800000000000002</v>
      </c>
      <c r="I118" s="188"/>
      <c r="J118" s="189">
        <f>ROUND(I118*H118,2)</f>
        <v>0</v>
      </c>
      <c r="K118" s="185" t="s">
        <v>181</v>
      </c>
      <c r="L118" s="42"/>
      <c r="M118" s="190" t="s">
        <v>5</v>
      </c>
      <c r="N118" s="191" t="s">
        <v>52</v>
      </c>
      <c r="O118" s="43"/>
      <c r="P118" s="192">
        <f>O118*H118</f>
        <v>0</v>
      </c>
      <c r="Q118" s="192">
        <v>2.16</v>
      </c>
      <c r="R118" s="192">
        <f>Q118*H118</f>
        <v>0.73008000000000006</v>
      </c>
      <c r="S118" s="192">
        <v>0</v>
      </c>
      <c r="T118" s="193">
        <f>S118*H118</f>
        <v>0</v>
      </c>
      <c r="AR118" s="24" t="s">
        <v>194</v>
      </c>
      <c r="AT118" s="24" t="s">
        <v>177</v>
      </c>
      <c r="AU118" s="24" t="s">
        <v>24</v>
      </c>
      <c r="AY118" s="24" t="s">
        <v>174</v>
      </c>
      <c r="BE118" s="194">
        <f>IF(N118="základní",J118,0)</f>
        <v>0</v>
      </c>
      <c r="BF118" s="194">
        <f>IF(N118="snížená",J118,0)</f>
        <v>0</v>
      </c>
      <c r="BG118" s="194">
        <f>IF(N118="zákl. přenesená",J118,0)</f>
        <v>0</v>
      </c>
      <c r="BH118" s="194">
        <f>IF(N118="sníž. přenesená",J118,0)</f>
        <v>0</v>
      </c>
      <c r="BI118" s="194">
        <f>IF(N118="nulová",J118,0)</f>
        <v>0</v>
      </c>
      <c r="BJ118" s="24" t="s">
        <v>89</v>
      </c>
      <c r="BK118" s="194">
        <f>ROUND(I118*H118,2)</f>
        <v>0</v>
      </c>
      <c r="BL118" s="24" t="s">
        <v>194</v>
      </c>
      <c r="BM118" s="24" t="s">
        <v>2617</v>
      </c>
    </row>
    <row r="119" spans="2:65" s="12" customFormat="1" ht="13.5">
      <c r="B119" s="195"/>
      <c r="D119" s="196" t="s">
        <v>184</v>
      </c>
      <c r="E119" s="197" t="s">
        <v>5</v>
      </c>
      <c r="F119" s="198" t="s">
        <v>2618</v>
      </c>
      <c r="H119" s="199">
        <v>0.33800000000000002</v>
      </c>
      <c r="I119" s="200"/>
      <c r="L119" s="195"/>
      <c r="M119" s="201"/>
      <c r="N119" s="202"/>
      <c r="O119" s="202"/>
      <c r="P119" s="202"/>
      <c r="Q119" s="202"/>
      <c r="R119" s="202"/>
      <c r="S119" s="202"/>
      <c r="T119" s="203"/>
      <c r="AT119" s="197" t="s">
        <v>184</v>
      </c>
      <c r="AU119" s="197" t="s">
        <v>24</v>
      </c>
      <c r="AV119" s="12" t="s">
        <v>24</v>
      </c>
      <c r="AW119" s="12" t="s">
        <v>44</v>
      </c>
      <c r="AX119" s="12" t="s">
        <v>89</v>
      </c>
      <c r="AY119" s="197" t="s">
        <v>174</v>
      </c>
    </row>
    <row r="120" spans="2:65" s="1" customFormat="1" ht="25.5" customHeight="1">
      <c r="B120" s="182"/>
      <c r="C120" s="183" t="s">
        <v>337</v>
      </c>
      <c r="D120" s="183" t="s">
        <v>177</v>
      </c>
      <c r="E120" s="184" t="s">
        <v>2619</v>
      </c>
      <c r="F120" s="185" t="s">
        <v>2620</v>
      </c>
      <c r="G120" s="186" t="s">
        <v>311</v>
      </c>
      <c r="H120" s="187">
        <v>0.33800000000000002</v>
      </c>
      <c r="I120" s="188"/>
      <c r="J120" s="189">
        <f>ROUND(I120*H120,2)</f>
        <v>0</v>
      </c>
      <c r="K120" s="185" t="s">
        <v>181</v>
      </c>
      <c r="L120" s="42"/>
      <c r="M120" s="190" t="s">
        <v>5</v>
      </c>
      <c r="N120" s="191" t="s">
        <v>52</v>
      </c>
      <c r="O120" s="43"/>
      <c r="P120" s="192">
        <f>O120*H120</f>
        <v>0</v>
      </c>
      <c r="Q120" s="192">
        <v>0</v>
      </c>
      <c r="R120" s="192">
        <f>Q120*H120</f>
        <v>0</v>
      </c>
      <c r="S120" s="192">
        <v>0</v>
      </c>
      <c r="T120" s="193">
        <f>S120*H120</f>
        <v>0</v>
      </c>
      <c r="AR120" s="24" t="s">
        <v>194</v>
      </c>
      <c r="AT120" s="24" t="s">
        <v>177</v>
      </c>
      <c r="AU120" s="24" t="s">
        <v>24</v>
      </c>
      <c r="AY120" s="24" t="s">
        <v>174</v>
      </c>
      <c r="BE120" s="194">
        <f>IF(N120="základní",J120,0)</f>
        <v>0</v>
      </c>
      <c r="BF120" s="194">
        <f>IF(N120="snížená",J120,0)</f>
        <v>0</v>
      </c>
      <c r="BG120" s="194">
        <f>IF(N120="zákl. přenesená",J120,0)</f>
        <v>0</v>
      </c>
      <c r="BH120" s="194">
        <f>IF(N120="sníž. přenesená",J120,0)</f>
        <v>0</v>
      </c>
      <c r="BI120" s="194">
        <f>IF(N120="nulová",J120,0)</f>
        <v>0</v>
      </c>
      <c r="BJ120" s="24" t="s">
        <v>89</v>
      </c>
      <c r="BK120" s="194">
        <f>ROUND(I120*H120,2)</f>
        <v>0</v>
      </c>
      <c r="BL120" s="24" t="s">
        <v>194</v>
      </c>
      <c r="BM120" s="24" t="s">
        <v>2621</v>
      </c>
    </row>
    <row r="121" spans="2:65" s="12" customFormat="1" ht="13.5">
      <c r="B121" s="195"/>
      <c r="D121" s="196" t="s">
        <v>184</v>
      </c>
      <c r="E121" s="197" t="s">
        <v>5</v>
      </c>
      <c r="F121" s="198" t="s">
        <v>2622</v>
      </c>
      <c r="H121" s="199">
        <v>0.33800000000000002</v>
      </c>
      <c r="I121" s="200"/>
      <c r="L121" s="195"/>
      <c r="M121" s="201"/>
      <c r="N121" s="202"/>
      <c r="O121" s="202"/>
      <c r="P121" s="202"/>
      <c r="Q121" s="202"/>
      <c r="R121" s="202"/>
      <c r="S121" s="202"/>
      <c r="T121" s="203"/>
      <c r="AT121" s="197" t="s">
        <v>184</v>
      </c>
      <c r="AU121" s="197" t="s">
        <v>24</v>
      </c>
      <c r="AV121" s="12" t="s">
        <v>24</v>
      </c>
      <c r="AW121" s="12" t="s">
        <v>44</v>
      </c>
      <c r="AX121" s="12" t="s">
        <v>89</v>
      </c>
      <c r="AY121" s="197" t="s">
        <v>174</v>
      </c>
    </row>
    <row r="122" spans="2:65" s="1" customFormat="1" ht="16.5" customHeight="1">
      <c r="B122" s="182"/>
      <c r="C122" s="183" t="s">
        <v>11</v>
      </c>
      <c r="D122" s="183" t="s">
        <v>177</v>
      </c>
      <c r="E122" s="184" t="s">
        <v>1031</v>
      </c>
      <c r="F122" s="185" t="s">
        <v>1032</v>
      </c>
      <c r="G122" s="186" t="s">
        <v>262</v>
      </c>
      <c r="H122" s="187">
        <v>0.9</v>
      </c>
      <c r="I122" s="188"/>
      <c r="J122" s="189">
        <f>ROUND(I122*H122,2)</f>
        <v>0</v>
      </c>
      <c r="K122" s="185" t="s">
        <v>181</v>
      </c>
      <c r="L122" s="42"/>
      <c r="M122" s="190" t="s">
        <v>5</v>
      </c>
      <c r="N122" s="191" t="s">
        <v>52</v>
      </c>
      <c r="O122" s="43"/>
      <c r="P122" s="192">
        <f>O122*H122</f>
        <v>0</v>
      </c>
      <c r="Q122" s="192">
        <v>1.4400000000000001E-3</v>
      </c>
      <c r="R122" s="192">
        <f>Q122*H122</f>
        <v>1.2960000000000001E-3</v>
      </c>
      <c r="S122" s="192">
        <v>0</v>
      </c>
      <c r="T122" s="193">
        <f>S122*H122</f>
        <v>0</v>
      </c>
      <c r="AR122" s="24" t="s">
        <v>194</v>
      </c>
      <c r="AT122" s="24" t="s">
        <v>177</v>
      </c>
      <c r="AU122" s="24" t="s">
        <v>24</v>
      </c>
      <c r="AY122" s="24" t="s">
        <v>174</v>
      </c>
      <c r="BE122" s="194">
        <f>IF(N122="základní",J122,0)</f>
        <v>0</v>
      </c>
      <c r="BF122" s="194">
        <f>IF(N122="snížená",J122,0)</f>
        <v>0</v>
      </c>
      <c r="BG122" s="194">
        <f>IF(N122="zákl. přenesená",J122,0)</f>
        <v>0</v>
      </c>
      <c r="BH122" s="194">
        <f>IF(N122="sníž. přenesená",J122,0)</f>
        <v>0</v>
      </c>
      <c r="BI122" s="194">
        <f>IF(N122="nulová",J122,0)</f>
        <v>0</v>
      </c>
      <c r="BJ122" s="24" t="s">
        <v>89</v>
      </c>
      <c r="BK122" s="194">
        <f>ROUND(I122*H122,2)</f>
        <v>0</v>
      </c>
      <c r="BL122" s="24" t="s">
        <v>194</v>
      </c>
      <c r="BM122" s="24" t="s">
        <v>2623</v>
      </c>
    </row>
    <row r="123" spans="2:65" s="12" customFormat="1" ht="13.5">
      <c r="B123" s="195"/>
      <c r="D123" s="196" t="s">
        <v>184</v>
      </c>
      <c r="E123" s="197" t="s">
        <v>5</v>
      </c>
      <c r="F123" s="198" t="s">
        <v>2624</v>
      </c>
      <c r="H123" s="199">
        <v>0.9</v>
      </c>
      <c r="I123" s="200"/>
      <c r="L123" s="195"/>
      <c r="M123" s="201"/>
      <c r="N123" s="202"/>
      <c r="O123" s="202"/>
      <c r="P123" s="202"/>
      <c r="Q123" s="202"/>
      <c r="R123" s="202"/>
      <c r="S123" s="202"/>
      <c r="T123" s="203"/>
      <c r="AT123" s="197" t="s">
        <v>184</v>
      </c>
      <c r="AU123" s="197" t="s">
        <v>24</v>
      </c>
      <c r="AV123" s="12" t="s">
        <v>24</v>
      </c>
      <c r="AW123" s="12" t="s">
        <v>44</v>
      </c>
      <c r="AX123" s="12" t="s">
        <v>89</v>
      </c>
      <c r="AY123" s="197" t="s">
        <v>174</v>
      </c>
    </row>
    <row r="124" spans="2:65" s="1" customFormat="1" ht="16.5" customHeight="1">
      <c r="B124" s="182"/>
      <c r="C124" s="183" t="s">
        <v>234</v>
      </c>
      <c r="D124" s="183" t="s">
        <v>177</v>
      </c>
      <c r="E124" s="184" t="s">
        <v>1035</v>
      </c>
      <c r="F124" s="185" t="s">
        <v>1036</v>
      </c>
      <c r="G124" s="186" t="s">
        <v>262</v>
      </c>
      <c r="H124" s="187">
        <v>0.9</v>
      </c>
      <c r="I124" s="188"/>
      <c r="J124" s="189">
        <f>ROUND(I124*H124,2)</f>
        <v>0</v>
      </c>
      <c r="K124" s="185" t="s">
        <v>181</v>
      </c>
      <c r="L124" s="42"/>
      <c r="M124" s="190" t="s">
        <v>5</v>
      </c>
      <c r="N124" s="191" t="s">
        <v>52</v>
      </c>
      <c r="O124" s="43"/>
      <c r="P124" s="192">
        <f>O124*H124</f>
        <v>0</v>
      </c>
      <c r="Q124" s="192">
        <v>4.0000000000000003E-5</v>
      </c>
      <c r="R124" s="192">
        <f>Q124*H124</f>
        <v>3.6000000000000001E-5</v>
      </c>
      <c r="S124" s="192">
        <v>0</v>
      </c>
      <c r="T124" s="193">
        <f>S124*H124</f>
        <v>0</v>
      </c>
      <c r="AR124" s="24" t="s">
        <v>194</v>
      </c>
      <c r="AT124" s="24" t="s">
        <v>177</v>
      </c>
      <c r="AU124" s="24" t="s">
        <v>24</v>
      </c>
      <c r="AY124" s="24" t="s">
        <v>174</v>
      </c>
      <c r="BE124" s="194">
        <f>IF(N124="základní",J124,0)</f>
        <v>0</v>
      </c>
      <c r="BF124" s="194">
        <f>IF(N124="snížená",J124,0)</f>
        <v>0</v>
      </c>
      <c r="BG124" s="194">
        <f>IF(N124="zákl. přenesená",J124,0)</f>
        <v>0</v>
      </c>
      <c r="BH124" s="194">
        <f>IF(N124="sníž. přenesená",J124,0)</f>
        <v>0</v>
      </c>
      <c r="BI124" s="194">
        <f>IF(N124="nulová",J124,0)</f>
        <v>0</v>
      </c>
      <c r="BJ124" s="24" t="s">
        <v>89</v>
      </c>
      <c r="BK124" s="194">
        <f>ROUND(I124*H124,2)</f>
        <v>0</v>
      </c>
      <c r="BL124" s="24" t="s">
        <v>194</v>
      </c>
      <c r="BM124" s="24" t="s">
        <v>2625</v>
      </c>
    </row>
    <row r="125" spans="2:65" s="12" customFormat="1" ht="13.5">
      <c r="B125" s="195"/>
      <c r="D125" s="196" t="s">
        <v>184</v>
      </c>
      <c r="E125" s="197" t="s">
        <v>5</v>
      </c>
      <c r="F125" s="198" t="s">
        <v>2624</v>
      </c>
      <c r="H125" s="199">
        <v>0.9</v>
      </c>
      <c r="I125" s="200"/>
      <c r="L125" s="195"/>
      <c r="M125" s="201"/>
      <c r="N125" s="202"/>
      <c r="O125" s="202"/>
      <c r="P125" s="202"/>
      <c r="Q125" s="202"/>
      <c r="R125" s="202"/>
      <c r="S125" s="202"/>
      <c r="T125" s="203"/>
      <c r="AT125" s="197" t="s">
        <v>184</v>
      </c>
      <c r="AU125" s="197" t="s">
        <v>24</v>
      </c>
      <c r="AV125" s="12" t="s">
        <v>24</v>
      </c>
      <c r="AW125" s="12" t="s">
        <v>44</v>
      </c>
      <c r="AX125" s="12" t="s">
        <v>89</v>
      </c>
      <c r="AY125" s="197" t="s">
        <v>174</v>
      </c>
    </row>
    <row r="126" spans="2:65" s="11" customFormat="1" ht="29.85" customHeight="1">
      <c r="B126" s="169"/>
      <c r="D126" s="170" t="s">
        <v>80</v>
      </c>
      <c r="E126" s="180" t="s">
        <v>190</v>
      </c>
      <c r="F126" s="180" t="s">
        <v>473</v>
      </c>
      <c r="I126" s="172"/>
      <c r="J126" s="181">
        <f>BK126</f>
        <v>0</v>
      </c>
      <c r="L126" s="169"/>
      <c r="M126" s="174"/>
      <c r="N126" s="175"/>
      <c r="O126" s="175"/>
      <c r="P126" s="176">
        <f>SUM(P127:P128)</f>
        <v>0</v>
      </c>
      <c r="Q126" s="175"/>
      <c r="R126" s="176">
        <f>SUM(R127:R128)</f>
        <v>0</v>
      </c>
      <c r="S126" s="175"/>
      <c r="T126" s="177">
        <f>SUM(T127:T128)</f>
        <v>0</v>
      </c>
      <c r="AR126" s="170" t="s">
        <v>89</v>
      </c>
      <c r="AT126" s="178" t="s">
        <v>80</v>
      </c>
      <c r="AU126" s="178" t="s">
        <v>89</v>
      </c>
      <c r="AY126" s="170" t="s">
        <v>174</v>
      </c>
      <c r="BK126" s="179">
        <f>SUM(BK127:BK128)</f>
        <v>0</v>
      </c>
    </row>
    <row r="127" spans="2:65" s="1" customFormat="1" ht="16.5" customHeight="1">
      <c r="B127" s="182"/>
      <c r="C127" s="183" t="s">
        <v>229</v>
      </c>
      <c r="D127" s="183" t="s">
        <v>177</v>
      </c>
      <c r="E127" s="184" t="s">
        <v>475</v>
      </c>
      <c r="F127" s="185" t="s">
        <v>476</v>
      </c>
      <c r="G127" s="186" t="s">
        <v>287</v>
      </c>
      <c r="H127" s="187">
        <v>31.32</v>
      </c>
      <c r="I127" s="188"/>
      <c r="J127" s="189">
        <f>ROUND(I127*H127,2)</f>
        <v>0</v>
      </c>
      <c r="K127" s="185" t="s">
        <v>181</v>
      </c>
      <c r="L127" s="42"/>
      <c r="M127" s="190" t="s">
        <v>5</v>
      </c>
      <c r="N127" s="191" t="s">
        <v>52</v>
      </c>
      <c r="O127" s="43"/>
      <c r="P127" s="192">
        <f>O127*H127</f>
        <v>0</v>
      </c>
      <c r="Q127" s="192">
        <v>0</v>
      </c>
      <c r="R127" s="192">
        <f>Q127*H127</f>
        <v>0</v>
      </c>
      <c r="S127" s="192">
        <v>0</v>
      </c>
      <c r="T127" s="193">
        <f>S127*H127</f>
        <v>0</v>
      </c>
      <c r="AR127" s="24" t="s">
        <v>194</v>
      </c>
      <c r="AT127" s="24" t="s">
        <v>177</v>
      </c>
      <c r="AU127" s="24" t="s">
        <v>24</v>
      </c>
      <c r="AY127" s="24" t="s">
        <v>174</v>
      </c>
      <c r="BE127" s="194">
        <f>IF(N127="základní",J127,0)</f>
        <v>0</v>
      </c>
      <c r="BF127" s="194">
        <f>IF(N127="snížená",J127,0)</f>
        <v>0</v>
      </c>
      <c r="BG127" s="194">
        <f>IF(N127="zákl. přenesená",J127,0)</f>
        <v>0</v>
      </c>
      <c r="BH127" s="194">
        <f>IF(N127="sníž. přenesená",J127,0)</f>
        <v>0</v>
      </c>
      <c r="BI127" s="194">
        <f>IF(N127="nulová",J127,0)</f>
        <v>0</v>
      </c>
      <c r="BJ127" s="24" t="s">
        <v>89</v>
      </c>
      <c r="BK127" s="194">
        <f>ROUND(I127*H127,2)</f>
        <v>0</v>
      </c>
      <c r="BL127" s="24" t="s">
        <v>194</v>
      </c>
      <c r="BM127" s="24" t="s">
        <v>2626</v>
      </c>
    </row>
    <row r="128" spans="2:65" s="12" customFormat="1" ht="13.5">
      <c r="B128" s="195"/>
      <c r="D128" s="196" t="s">
        <v>184</v>
      </c>
      <c r="E128" s="197" t="s">
        <v>5</v>
      </c>
      <c r="F128" s="198" t="s">
        <v>2627</v>
      </c>
      <c r="H128" s="199">
        <v>31.32</v>
      </c>
      <c r="I128" s="200"/>
      <c r="L128" s="195"/>
      <c r="M128" s="201"/>
      <c r="N128" s="202"/>
      <c r="O128" s="202"/>
      <c r="P128" s="202"/>
      <c r="Q128" s="202"/>
      <c r="R128" s="202"/>
      <c r="S128" s="202"/>
      <c r="T128" s="203"/>
      <c r="AT128" s="197" t="s">
        <v>184</v>
      </c>
      <c r="AU128" s="197" t="s">
        <v>24</v>
      </c>
      <c r="AV128" s="12" t="s">
        <v>24</v>
      </c>
      <c r="AW128" s="12" t="s">
        <v>44</v>
      </c>
      <c r="AX128" s="12" t="s">
        <v>89</v>
      </c>
      <c r="AY128" s="197" t="s">
        <v>174</v>
      </c>
    </row>
    <row r="129" spans="2:65" s="11" customFormat="1" ht="29.85" customHeight="1">
      <c r="B129" s="169"/>
      <c r="D129" s="170" t="s">
        <v>80</v>
      </c>
      <c r="E129" s="180" t="s">
        <v>194</v>
      </c>
      <c r="F129" s="180" t="s">
        <v>479</v>
      </c>
      <c r="I129" s="172"/>
      <c r="J129" s="181">
        <f>BK129</f>
        <v>0</v>
      </c>
      <c r="L129" s="169"/>
      <c r="M129" s="174"/>
      <c r="N129" s="175"/>
      <c r="O129" s="175"/>
      <c r="P129" s="176">
        <f>SUM(P130:P137)</f>
        <v>0</v>
      </c>
      <c r="Q129" s="175"/>
      <c r="R129" s="176">
        <f>SUM(R130:R137)</f>
        <v>5.4632448</v>
      </c>
      <c r="S129" s="175"/>
      <c r="T129" s="177">
        <f>SUM(T130:T137)</f>
        <v>0</v>
      </c>
      <c r="AR129" s="170" t="s">
        <v>89</v>
      </c>
      <c r="AT129" s="178" t="s">
        <v>80</v>
      </c>
      <c r="AU129" s="178" t="s">
        <v>89</v>
      </c>
      <c r="AY129" s="170" t="s">
        <v>174</v>
      </c>
      <c r="BK129" s="179">
        <f>SUM(BK130:BK137)</f>
        <v>0</v>
      </c>
    </row>
    <row r="130" spans="2:65" s="1" customFormat="1" ht="25.5" customHeight="1">
      <c r="B130" s="182"/>
      <c r="C130" s="183" t="s">
        <v>354</v>
      </c>
      <c r="D130" s="183" t="s">
        <v>177</v>
      </c>
      <c r="E130" s="184" t="s">
        <v>481</v>
      </c>
      <c r="F130" s="185" t="s">
        <v>482</v>
      </c>
      <c r="G130" s="186" t="s">
        <v>311</v>
      </c>
      <c r="H130" s="187">
        <v>2.8170000000000002</v>
      </c>
      <c r="I130" s="188"/>
      <c r="J130" s="189">
        <f>ROUND(I130*H130,2)</f>
        <v>0</v>
      </c>
      <c r="K130" s="185" t="s">
        <v>181</v>
      </c>
      <c r="L130" s="42"/>
      <c r="M130" s="190" t="s">
        <v>5</v>
      </c>
      <c r="N130" s="191" t="s">
        <v>52</v>
      </c>
      <c r="O130" s="43"/>
      <c r="P130" s="192">
        <f>O130*H130</f>
        <v>0</v>
      </c>
      <c r="Q130" s="192">
        <v>0</v>
      </c>
      <c r="R130" s="192">
        <f>Q130*H130</f>
        <v>0</v>
      </c>
      <c r="S130" s="192">
        <v>0</v>
      </c>
      <c r="T130" s="193">
        <f>S130*H130</f>
        <v>0</v>
      </c>
      <c r="AR130" s="24" t="s">
        <v>194</v>
      </c>
      <c r="AT130" s="24" t="s">
        <v>177</v>
      </c>
      <c r="AU130" s="24" t="s">
        <v>24</v>
      </c>
      <c r="AY130" s="24" t="s">
        <v>174</v>
      </c>
      <c r="BE130" s="194">
        <f>IF(N130="základní",J130,0)</f>
        <v>0</v>
      </c>
      <c r="BF130" s="194">
        <f>IF(N130="snížená",J130,0)</f>
        <v>0</v>
      </c>
      <c r="BG130" s="194">
        <f>IF(N130="zákl. přenesená",J130,0)</f>
        <v>0</v>
      </c>
      <c r="BH130" s="194">
        <f>IF(N130="sníž. přenesená",J130,0)</f>
        <v>0</v>
      </c>
      <c r="BI130" s="194">
        <f>IF(N130="nulová",J130,0)</f>
        <v>0</v>
      </c>
      <c r="BJ130" s="24" t="s">
        <v>89</v>
      </c>
      <c r="BK130" s="194">
        <f>ROUND(I130*H130,2)</f>
        <v>0</v>
      </c>
      <c r="BL130" s="24" t="s">
        <v>194</v>
      </c>
      <c r="BM130" s="24" t="s">
        <v>2628</v>
      </c>
    </row>
    <row r="131" spans="2:65" s="12" customFormat="1" ht="13.5">
      <c r="B131" s="195"/>
      <c r="D131" s="196" t="s">
        <v>184</v>
      </c>
      <c r="E131" s="197" t="s">
        <v>5</v>
      </c>
      <c r="F131" s="198" t="s">
        <v>2629</v>
      </c>
      <c r="H131" s="199">
        <v>2.8170000000000002</v>
      </c>
      <c r="I131" s="200"/>
      <c r="L131" s="195"/>
      <c r="M131" s="201"/>
      <c r="N131" s="202"/>
      <c r="O131" s="202"/>
      <c r="P131" s="202"/>
      <c r="Q131" s="202"/>
      <c r="R131" s="202"/>
      <c r="S131" s="202"/>
      <c r="T131" s="203"/>
      <c r="AT131" s="197" t="s">
        <v>184</v>
      </c>
      <c r="AU131" s="197" t="s">
        <v>24</v>
      </c>
      <c r="AV131" s="12" t="s">
        <v>24</v>
      </c>
      <c r="AW131" s="12" t="s">
        <v>44</v>
      </c>
      <c r="AX131" s="12" t="s">
        <v>89</v>
      </c>
      <c r="AY131" s="197" t="s">
        <v>174</v>
      </c>
    </row>
    <row r="132" spans="2:65" s="1" customFormat="1" ht="16.5" customHeight="1">
      <c r="B132" s="182"/>
      <c r="C132" s="183" t="s">
        <v>359</v>
      </c>
      <c r="D132" s="183" t="s">
        <v>177</v>
      </c>
      <c r="E132" s="184" t="s">
        <v>1181</v>
      </c>
      <c r="F132" s="185" t="s">
        <v>1182</v>
      </c>
      <c r="G132" s="186" t="s">
        <v>311</v>
      </c>
      <c r="H132" s="187">
        <v>0.31</v>
      </c>
      <c r="I132" s="188"/>
      <c r="J132" s="189">
        <f>ROUND(I132*H132,2)</f>
        <v>0</v>
      </c>
      <c r="K132" s="185" t="s">
        <v>181</v>
      </c>
      <c r="L132" s="42"/>
      <c r="M132" s="190" t="s">
        <v>5</v>
      </c>
      <c r="N132" s="191" t="s">
        <v>52</v>
      </c>
      <c r="O132" s="43"/>
      <c r="P132" s="192">
        <f>O132*H132</f>
        <v>0</v>
      </c>
      <c r="Q132" s="192">
        <v>0</v>
      </c>
      <c r="R132" s="192">
        <f>Q132*H132</f>
        <v>0</v>
      </c>
      <c r="S132" s="192">
        <v>0</v>
      </c>
      <c r="T132" s="193">
        <f>S132*H132</f>
        <v>0</v>
      </c>
      <c r="AR132" s="24" t="s">
        <v>194</v>
      </c>
      <c r="AT132" s="24" t="s">
        <v>177</v>
      </c>
      <c r="AU132" s="24" t="s">
        <v>24</v>
      </c>
      <c r="AY132" s="24" t="s">
        <v>174</v>
      </c>
      <c r="BE132" s="194">
        <f>IF(N132="základní",J132,0)</f>
        <v>0</v>
      </c>
      <c r="BF132" s="194">
        <f>IF(N132="snížená",J132,0)</f>
        <v>0</v>
      </c>
      <c r="BG132" s="194">
        <f>IF(N132="zákl. přenesená",J132,0)</f>
        <v>0</v>
      </c>
      <c r="BH132" s="194">
        <f>IF(N132="sníž. přenesená",J132,0)</f>
        <v>0</v>
      </c>
      <c r="BI132" s="194">
        <f>IF(N132="nulová",J132,0)</f>
        <v>0</v>
      </c>
      <c r="BJ132" s="24" t="s">
        <v>89</v>
      </c>
      <c r="BK132" s="194">
        <f>ROUND(I132*H132,2)</f>
        <v>0</v>
      </c>
      <c r="BL132" s="24" t="s">
        <v>194</v>
      </c>
      <c r="BM132" s="24" t="s">
        <v>2630</v>
      </c>
    </row>
    <row r="133" spans="2:65" s="12" customFormat="1" ht="13.5">
      <c r="B133" s="195"/>
      <c r="D133" s="196" t="s">
        <v>184</v>
      </c>
      <c r="E133" s="197" t="s">
        <v>5</v>
      </c>
      <c r="F133" s="198" t="s">
        <v>2631</v>
      </c>
      <c r="H133" s="199">
        <v>0.31</v>
      </c>
      <c r="I133" s="200"/>
      <c r="L133" s="195"/>
      <c r="M133" s="201"/>
      <c r="N133" s="202"/>
      <c r="O133" s="202"/>
      <c r="P133" s="202"/>
      <c r="Q133" s="202"/>
      <c r="R133" s="202"/>
      <c r="S133" s="202"/>
      <c r="T133" s="203"/>
      <c r="AT133" s="197" t="s">
        <v>184</v>
      </c>
      <c r="AU133" s="197" t="s">
        <v>24</v>
      </c>
      <c r="AV133" s="12" t="s">
        <v>24</v>
      </c>
      <c r="AW133" s="12" t="s">
        <v>44</v>
      </c>
      <c r="AX133" s="12" t="s">
        <v>89</v>
      </c>
      <c r="AY133" s="197" t="s">
        <v>174</v>
      </c>
    </row>
    <row r="134" spans="2:65" s="1" customFormat="1" ht="25.5" customHeight="1">
      <c r="B134" s="182"/>
      <c r="C134" s="183" t="s">
        <v>364</v>
      </c>
      <c r="D134" s="183" t="s">
        <v>177</v>
      </c>
      <c r="E134" s="184" t="s">
        <v>2632</v>
      </c>
      <c r="F134" s="185" t="s">
        <v>2633</v>
      </c>
      <c r="G134" s="186" t="s">
        <v>311</v>
      </c>
      <c r="H134" s="187">
        <v>2.7360000000000002</v>
      </c>
      <c r="I134" s="188"/>
      <c r="J134" s="189">
        <f>ROUND(I134*H134,2)</f>
        <v>0</v>
      </c>
      <c r="K134" s="185" t="s">
        <v>181</v>
      </c>
      <c r="L134" s="42"/>
      <c r="M134" s="190" t="s">
        <v>5</v>
      </c>
      <c r="N134" s="191" t="s">
        <v>52</v>
      </c>
      <c r="O134" s="43"/>
      <c r="P134" s="192">
        <f>O134*H134</f>
        <v>0</v>
      </c>
      <c r="Q134" s="192">
        <v>1.9967999999999999</v>
      </c>
      <c r="R134" s="192">
        <f>Q134*H134</f>
        <v>5.4632448</v>
      </c>
      <c r="S134" s="192">
        <v>0</v>
      </c>
      <c r="T134" s="193">
        <f>S134*H134</f>
        <v>0</v>
      </c>
      <c r="AR134" s="24" t="s">
        <v>194</v>
      </c>
      <c r="AT134" s="24" t="s">
        <v>177</v>
      </c>
      <c r="AU134" s="24" t="s">
        <v>24</v>
      </c>
      <c r="AY134" s="24" t="s">
        <v>174</v>
      </c>
      <c r="BE134" s="194">
        <f>IF(N134="základní",J134,0)</f>
        <v>0</v>
      </c>
      <c r="BF134" s="194">
        <f>IF(N134="snížená",J134,0)</f>
        <v>0</v>
      </c>
      <c r="BG134" s="194">
        <f>IF(N134="zákl. přenesená",J134,0)</f>
        <v>0</v>
      </c>
      <c r="BH134" s="194">
        <f>IF(N134="sníž. přenesená",J134,0)</f>
        <v>0</v>
      </c>
      <c r="BI134" s="194">
        <f>IF(N134="nulová",J134,0)</f>
        <v>0</v>
      </c>
      <c r="BJ134" s="24" t="s">
        <v>89</v>
      </c>
      <c r="BK134" s="194">
        <f>ROUND(I134*H134,2)</f>
        <v>0</v>
      </c>
      <c r="BL134" s="24" t="s">
        <v>194</v>
      </c>
      <c r="BM134" s="24" t="s">
        <v>2634</v>
      </c>
    </row>
    <row r="135" spans="2:65" s="12" customFormat="1" ht="13.5">
      <c r="B135" s="195"/>
      <c r="D135" s="196" t="s">
        <v>184</v>
      </c>
      <c r="E135" s="197" t="s">
        <v>5</v>
      </c>
      <c r="F135" s="198" t="s">
        <v>2635</v>
      </c>
      <c r="H135" s="199">
        <v>2.7360000000000002</v>
      </c>
      <c r="I135" s="200"/>
      <c r="L135" s="195"/>
      <c r="M135" s="201"/>
      <c r="N135" s="202"/>
      <c r="O135" s="202"/>
      <c r="P135" s="202"/>
      <c r="Q135" s="202"/>
      <c r="R135" s="202"/>
      <c r="S135" s="202"/>
      <c r="T135" s="203"/>
      <c r="AT135" s="197" t="s">
        <v>184</v>
      </c>
      <c r="AU135" s="197" t="s">
        <v>24</v>
      </c>
      <c r="AV135" s="12" t="s">
        <v>24</v>
      </c>
      <c r="AW135" s="12" t="s">
        <v>44</v>
      </c>
      <c r="AX135" s="12" t="s">
        <v>89</v>
      </c>
      <c r="AY135" s="197" t="s">
        <v>174</v>
      </c>
    </row>
    <row r="136" spans="2:65" s="1" customFormat="1" ht="25.5" customHeight="1">
      <c r="B136" s="182"/>
      <c r="C136" s="183" t="s">
        <v>10</v>
      </c>
      <c r="D136" s="183" t="s">
        <v>177</v>
      </c>
      <c r="E136" s="184" t="s">
        <v>2636</v>
      </c>
      <c r="F136" s="185" t="s">
        <v>2637</v>
      </c>
      <c r="G136" s="186" t="s">
        <v>262</v>
      </c>
      <c r="H136" s="187">
        <v>9.1199999999999992</v>
      </c>
      <c r="I136" s="188"/>
      <c r="J136" s="189">
        <f>ROUND(I136*H136,2)</f>
        <v>0</v>
      </c>
      <c r="K136" s="185" t="s">
        <v>181</v>
      </c>
      <c r="L136" s="42"/>
      <c r="M136" s="190" t="s">
        <v>5</v>
      </c>
      <c r="N136" s="191" t="s">
        <v>52</v>
      </c>
      <c r="O136" s="43"/>
      <c r="P136" s="192">
        <f>O136*H136</f>
        <v>0</v>
      </c>
      <c r="Q136" s="192">
        <v>0</v>
      </c>
      <c r="R136" s="192">
        <f>Q136*H136</f>
        <v>0</v>
      </c>
      <c r="S136" s="192">
        <v>0</v>
      </c>
      <c r="T136" s="193">
        <f>S136*H136</f>
        <v>0</v>
      </c>
      <c r="AR136" s="24" t="s">
        <v>194</v>
      </c>
      <c r="AT136" s="24" t="s">
        <v>177</v>
      </c>
      <c r="AU136" s="24" t="s">
        <v>24</v>
      </c>
      <c r="AY136" s="24" t="s">
        <v>174</v>
      </c>
      <c r="BE136" s="194">
        <f>IF(N136="základní",J136,0)</f>
        <v>0</v>
      </c>
      <c r="BF136" s="194">
        <f>IF(N136="snížená",J136,0)</f>
        <v>0</v>
      </c>
      <c r="BG136" s="194">
        <f>IF(N136="zákl. přenesená",J136,0)</f>
        <v>0</v>
      </c>
      <c r="BH136" s="194">
        <f>IF(N136="sníž. přenesená",J136,0)</f>
        <v>0</v>
      </c>
      <c r="BI136" s="194">
        <f>IF(N136="nulová",J136,0)</f>
        <v>0</v>
      </c>
      <c r="BJ136" s="24" t="s">
        <v>89</v>
      </c>
      <c r="BK136" s="194">
        <f>ROUND(I136*H136,2)</f>
        <v>0</v>
      </c>
      <c r="BL136" s="24" t="s">
        <v>194</v>
      </c>
      <c r="BM136" s="24" t="s">
        <v>2638</v>
      </c>
    </row>
    <row r="137" spans="2:65" s="12" customFormat="1" ht="13.5">
      <c r="B137" s="195"/>
      <c r="D137" s="196" t="s">
        <v>184</v>
      </c>
      <c r="E137" s="197" t="s">
        <v>5</v>
      </c>
      <c r="F137" s="198" t="s">
        <v>2639</v>
      </c>
      <c r="H137" s="199">
        <v>9.1199999999999992</v>
      </c>
      <c r="I137" s="200"/>
      <c r="L137" s="195"/>
      <c r="M137" s="201"/>
      <c r="N137" s="202"/>
      <c r="O137" s="202"/>
      <c r="P137" s="202"/>
      <c r="Q137" s="202"/>
      <c r="R137" s="202"/>
      <c r="S137" s="202"/>
      <c r="T137" s="203"/>
      <c r="AT137" s="197" t="s">
        <v>184</v>
      </c>
      <c r="AU137" s="197" t="s">
        <v>24</v>
      </c>
      <c r="AV137" s="12" t="s">
        <v>24</v>
      </c>
      <c r="AW137" s="12" t="s">
        <v>44</v>
      </c>
      <c r="AX137" s="12" t="s">
        <v>89</v>
      </c>
      <c r="AY137" s="197" t="s">
        <v>174</v>
      </c>
    </row>
    <row r="138" spans="2:65" s="11" customFormat="1" ht="29.85" customHeight="1">
      <c r="B138" s="169"/>
      <c r="D138" s="170" t="s">
        <v>80</v>
      </c>
      <c r="E138" s="180" t="s">
        <v>211</v>
      </c>
      <c r="F138" s="180" t="s">
        <v>559</v>
      </c>
      <c r="I138" s="172"/>
      <c r="J138" s="181">
        <f>BK138</f>
        <v>0</v>
      </c>
      <c r="L138" s="169"/>
      <c r="M138" s="174"/>
      <c r="N138" s="175"/>
      <c r="O138" s="175"/>
      <c r="P138" s="176">
        <f>SUM(P139:P213)</f>
        <v>0</v>
      </c>
      <c r="Q138" s="175"/>
      <c r="R138" s="176">
        <f>SUM(R139:R213)</f>
        <v>18.471222540000003</v>
      </c>
      <c r="S138" s="175"/>
      <c r="T138" s="177">
        <f>SUM(T139:T213)</f>
        <v>0</v>
      </c>
      <c r="AR138" s="170" t="s">
        <v>89</v>
      </c>
      <c r="AT138" s="178" t="s">
        <v>80</v>
      </c>
      <c r="AU138" s="178" t="s">
        <v>89</v>
      </c>
      <c r="AY138" s="170" t="s">
        <v>174</v>
      </c>
      <c r="BK138" s="179">
        <f>SUM(BK139:BK213)</f>
        <v>0</v>
      </c>
    </row>
    <row r="139" spans="2:65" s="1" customFormat="1" ht="25.5" customHeight="1">
      <c r="B139" s="182"/>
      <c r="C139" s="183" t="s">
        <v>148</v>
      </c>
      <c r="D139" s="183" t="s">
        <v>177</v>
      </c>
      <c r="E139" s="184" t="s">
        <v>2640</v>
      </c>
      <c r="F139" s="185" t="s">
        <v>2641</v>
      </c>
      <c r="G139" s="186" t="s">
        <v>287</v>
      </c>
      <c r="H139" s="187">
        <v>7.5</v>
      </c>
      <c r="I139" s="188"/>
      <c r="J139" s="189">
        <f>ROUND(I139*H139,2)</f>
        <v>0</v>
      </c>
      <c r="K139" s="185" t="s">
        <v>181</v>
      </c>
      <c r="L139" s="42"/>
      <c r="M139" s="190" t="s">
        <v>5</v>
      </c>
      <c r="N139" s="191" t="s">
        <v>52</v>
      </c>
      <c r="O139" s="43"/>
      <c r="P139" s="192">
        <f>O139*H139</f>
        <v>0</v>
      </c>
      <c r="Q139" s="192">
        <v>1.0000000000000001E-5</v>
      </c>
      <c r="R139" s="192">
        <f>Q139*H139</f>
        <v>7.5000000000000007E-5</v>
      </c>
      <c r="S139" s="192">
        <v>0</v>
      </c>
      <c r="T139" s="193">
        <f>S139*H139</f>
        <v>0</v>
      </c>
      <c r="AR139" s="24" t="s">
        <v>194</v>
      </c>
      <c r="AT139" s="24" t="s">
        <v>177</v>
      </c>
      <c r="AU139" s="24" t="s">
        <v>24</v>
      </c>
      <c r="AY139" s="24" t="s">
        <v>174</v>
      </c>
      <c r="BE139" s="194">
        <f>IF(N139="základní",J139,0)</f>
        <v>0</v>
      </c>
      <c r="BF139" s="194">
        <f>IF(N139="snížená",J139,0)</f>
        <v>0</v>
      </c>
      <c r="BG139" s="194">
        <f>IF(N139="zákl. přenesená",J139,0)</f>
        <v>0</v>
      </c>
      <c r="BH139" s="194">
        <f>IF(N139="sníž. přenesená",J139,0)</f>
        <v>0</v>
      </c>
      <c r="BI139" s="194">
        <f>IF(N139="nulová",J139,0)</f>
        <v>0</v>
      </c>
      <c r="BJ139" s="24" t="s">
        <v>89</v>
      </c>
      <c r="BK139" s="194">
        <f>ROUND(I139*H139,2)</f>
        <v>0</v>
      </c>
      <c r="BL139" s="24" t="s">
        <v>194</v>
      </c>
      <c r="BM139" s="24" t="s">
        <v>2642</v>
      </c>
    </row>
    <row r="140" spans="2:65" s="12" customFormat="1" ht="13.5">
      <c r="B140" s="195"/>
      <c r="D140" s="196" t="s">
        <v>184</v>
      </c>
      <c r="E140" s="197" t="s">
        <v>5</v>
      </c>
      <c r="F140" s="198" t="s">
        <v>2643</v>
      </c>
      <c r="H140" s="199">
        <v>7.5</v>
      </c>
      <c r="I140" s="200"/>
      <c r="L140" s="195"/>
      <c r="M140" s="201"/>
      <c r="N140" s="202"/>
      <c r="O140" s="202"/>
      <c r="P140" s="202"/>
      <c r="Q140" s="202"/>
      <c r="R140" s="202"/>
      <c r="S140" s="202"/>
      <c r="T140" s="203"/>
      <c r="AT140" s="197" t="s">
        <v>184</v>
      </c>
      <c r="AU140" s="197" t="s">
        <v>24</v>
      </c>
      <c r="AV140" s="12" t="s">
        <v>24</v>
      </c>
      <c r="AW140" s="12" t="s">
        <v>44</v>
      </c>
      <c r="AX140" s="12" t="s">
        <v>89</v>
      </c>
      <c r="AY140" s="197" t="s">
        <v>174</v>
      </c>
    </row>
    <row r="141" spans="2:65" s="1" customFormat="1" ht="16.5" customHeight="1">
      <c r="B141" s="182"/>
      <c r="C141" s="219" t="s">
        <v>380</v>
      </c>
      <c r="D141" s="219" t="s">
        <v>447</v>
      </c>
      <c r="E141" s="220" t="s">
        <v>2644</v>
      </c>
      <c r="F141" s="221" t="s">
        <v>2645</v>
      </c>
      <c r="G141" s="222" t="s">
        <v>287</v>
      </c>
      <c r="H141" s="223">
        <v>8.1980000000000004</v>
      </c>
      <c r="I141" s="224"/>
      <c r="J141" s="225">
        <f>ROUND(I141*H141,2)</f>
        <v>0</v>
      </c>
      <c r="K141" s="221" t="s">
        <v>181</v>
      </c>
      <c r="L141" s="226"/>
      <c r="M141" s="227" t="s">
        <v>5</v>
      </c>
      <c r="N141" s="228" t="s">
        <v>52</v>
      </c>
      <c r="O141" s="43"/>
      <c r="P141" s="192">
        <f>O141*H141</f>
        <v>0</v>
      </c>
      <c r="Q141" s="192">
        <v>3.2799999999999999E-3</v>
      </c>
      <c r="R141" s="192">
        <f>Q141*H141</f>
        <v>2.6889440000000001E-2</v>
      </c>
      <c r="S141" s="192">
        <v>0</v>
      </c>
      <c r="T141" s="193">
        <f>S141*H141</f>
        <v>0</v>
      </c>
      <c r="AR141" s="24" t="s">
        <v>211</v>
      </c>
      <c r="AT141" s="24" t="s">
        <v>447</v>
      </c>
      <c r="AU141" s="24" t="s">
        <v>24</v>
      </c>
      <c r="AY141" s="24" t="s">
        <v>174</v>
      </c>
      <c r="BE141" s="194">
        <f>IF(N141="základní",J141,0)</f>
        <v>0</v>
      </c>
      <c r="BF141" s="194">
        <f>IF(N141="snížená",J141,0)</f>
        <v>0</v>
      </c>
      <c r="BG141" s="194">
        <f>IF(N141="zákl. přenesená",J141,0)</f>
        <v>0</v>
      </c>
      <c r="BH141" s="194">
        <f>IF(N141="sníž. přenesená",J141,0)</f>
        <v>0</v>
      </c>
      <c r="BI141" s="194">
        <f>IF(N141="nulová",J141,0)</f>
        <v>0</v>
      </c>
      <c r="BJ141" s="24" t="s">
        <v>89</v>
      </c>
      <c r="BK141" s="194">
        <f>ROUND(I141*H141,2)</f>
        <v>0</v>
      </c>
      <c r="BL141" s="24" t="s">
        <v>194</v>
      </c>
      <c r="BM141" s="24" t="s">
        <v>2646</v>
      </c>
    </row>
    <row r="142" spans="2:65" s="1" customFormat="1" ht="175.5">
      <c r="B142" s="42"/>
      <c r="D142" s="196" t="s">
        <v>188</v>
      </c>
      <c r="F142" s="204" t="s">
        <v>2647</v>
      </c>
      <c r="I142" s="205"/>
      <c r="L142" s="42"/>
      <c r="M142" s="206"/>
      <c r="N142" s="43"/>
      <c r="O142" s="43"/>
      <c r="P142" s="43"/>
      <c r="Q142" s="43"/>
      <c r="R142" s="43"/>
      <c r="S142" s="43"/>
      <c r="T142" s="71"/>
      <c r="AT142" s="24" t="s">
        <v>188</v>
      </c>
      <c r="AU142" s="24" t="s">
        <v>24</v>
      </c>
    </row>
    <row r="143" spans="2:65" s="12" customFormat="1" ht="13.5">
      <c r="B143" s="195"/>
      <c r="D143" s="196" t="s">
        <v>184</v>
      </c>
      <c r="E143" s="197" t="s">
        <v>5</v>
      </c>
      <c r="F143" s="198" t="s">
        <v>2648</v>
      </c>
      <c r="H143" s="199">
        <v>8.1980000000000004</v>
      </c>
      <c r="I143" s="200"/>
      <c r="L143" s="195"/>
      <c r="M143" s="201"/>
      <c r="N143" s="202"/>
      <c r="O143" s="202"/>
      <c r="P143" s="202"/>
      <c r="Q143" s="202"/>
      <c r="R143" s="202"/>
      <c r="S143" s="202"/>
      <c r="T143" s="203"/>
      <c r="AT143" s="197" t="s">
        <v>184</v>
      </c>
      <c r="AU143" s="197" t="s">
        <v>24</v>
      </c>
      <c r="AV143" s="12" t="s">
        <v>24</v>
      </c>
      <c r="AW143" s="12" t="s">
        <v>44</v>
      </c>
      <c r="AX143" s="12" t="s">
        <v>89</v>
      </c>
      <c r="AY143" s="197" t="s">
        <v>174</v>
      </c>
    </row>
    <row r="144" spans="2:65" s="1" customFormat="1" ht="25.5" customHeight="1">
      <c r="B144" s="182"/>
      <c r="C144" s="183" t="s">
        <v>385</v>
      </c>
      <c r="D144" s="183" t="s">
        <v>177</v>
      </c>
      <c r="E144" s="184" t="s">
        <v>566</v>
      </c>
      <c r="F144" s="185" t="s">
        <v>567</v>
      </c>
      <c r="G144" s="186" t="s">
        <v>287</v>
      </c>
      <c r="H144" s="187">
        <v>1.22</v>
      </c>
      <c r="I144" s="188"/>
      <c r="J144" s="189">
        <f>ROUND(I144*H144,2)</f>
        <v>0</v>
      </c>
      <c r="K144" s="185" t="s">
        <v>181</v>
      </c>
      <c r="L144" s="42"/>
      <c r="M144" s="190" t="s">
        <v>5</v>
      </c>
      <c r="N144" s="191" t="s">
        <v>52</v>
      </c>
      <c r="O144" s="43"/>
      <c r="P144" s="192">
        <f>O144*H144</f>
        <v>0</v>
      </c>
      <c r="Q144" s="192">
        <v>4.2700000000000004E-3</v>
      </c>
      <c r="R144" s="192">
        <f>Q144*H144</f>
        <v>5.2094000000000003E-3</v>
      </c>
      <c r="S144" s="192">
        <v>0</v>
      </c>
      <c r="T144" s="193">
        <f>S144*H144</f>
        <v>0</v>
      </c>
      <c r="AR144" s="24" t="s">
        <v>194</v>
      </c>
      <c r="AT144" s="24" t="s">
        <v>177</v>
      </c>
      <c r="AU144" s="24" t="s">
        <v>24</v>
      </c>
      <c r="AY144" s="24" t="s">
        <v>174</v>
      </c>
      <c r="BE144" s="194">
        <f>IF(N144="základní",J144,0)</f>
        <v>0</v>
      </c>
      <c r="BF144" s="194">
        <f>IF(N144="snížená",J144,0)</f>
        <v>0</v>
      </c>
      <c r="BG144" s="194">
        <f>IF(N144="zákl. přenesená",J144,0)</f>
        <v>0</v>
      </c>
      <c r="BH144" s="194">
        <f>IF(N144="sníž. přenesená",J144,0)</f>
        <v>0</v>
      </c>
      <c r="BI144" s="194">
        <f>IF(N144="nulová",J144,0)</f>
        <v>0</v>
      </c>
      <c r="BJ144" s="24" t="s">
        <v>89</v>
      </c>
      <c r="BK144" s="194">
        <f>ROUND(I144*H144,2)</f>
        <v>0</v>
      </c>
      <c r="BL144" s="24" t="s">
        <v>194</v>
      </c>
      <c r="BM144" s="24" t="s">
        <v>2649</v>
      </c>
    </row>
    <row r="145" spans="2:65" s="12" customFormat="1" ht="13.5">
      <c r="B145" s="195"/>
      <c r="D145" s="196" t="s">
        <v>184</v>
      </c>
      <c r="E145" s="197" t="s">
        <v>5</v>
      </c>
      <c r="F145" s="198" t="s">
        <v>2650</v>
      </c>
      <c r="H145" s="199">
        <v>1.22</v>
      </c>
      <c r="I145" s="200"/>
      <c r="L145" s="195"/>
      <c r="M145" s="201"/>
      <c r="N145" s="202"/>
      <c r="O145" s="202"/>
      <c r="P145" s="202"/>
      <c r="Q145" s="202"/>
      <c r="R145" s="202"/>
      <c r="S145" s="202"/>
      <c r="T145" s="203"/>
      <c r="AT145" s="197" t="s">
        <v>184</v>
      </c>
      <c r="AU145" s="197" t="s">
        <v>24</v>
      </c>
      <c r="AV145" s="12" t="s">
        <v>24</v>
      </c>
      <c r="AW145" s="12" t="s">
        <v>44</v>
      </c>
      <c r="AX145" s="12" t="s">
        <v>89</v>
      </c>
      <c r="AY145" s="197" t="s">
        <v>174</v>
      </c>
    </row>
    <row r="146" spans="2:65" s="1" customFormat="1" ht="25.5" customHeight="1">
      <c r="B146" s="182"/>
      <c r="C146" s="183" t="s">
        <v>390</v>
      </c>
      <c r="D146" s="183" t="s">
        <v>177</v>
      </c>
      <c r="E146" s="184" t="s">
        <v>571</v>
      </c>
      <c r="F146" s="185" t="s">
        <v>572</v>
      </c>
      <c r="G146" s="186" t="s">
        <v>287</v>
      </c>
      <c r="H146" s="187">
        <v>23.82</v>
      </c>
      <c r="I146" s="188"/>
      <c r="J146" s="189">
        <f>ROUND(I146*H146,2)</f>
        <v>0</v>
      </c>
      <c r="K146" s="185" t="s">
        <v>181</v>
      </c>
      <c r="L146" s="42"/>
      <c r="M146" s="190" t="s">
        <v>5</v>
      </c>
      <c r="N146" s="191" t="s">
        <v>52</v>
      </c>
      <c r="O146" s="43"/>
      <c r="P146" s="192">
        <f>O146*H146</f>
        <v>0</v>
      </c>
      <c r="Q146" s="192">
        <v>2.0000000000000002E-5</v>
      </c>
      <c r="R146" s="192">
        <f>Q146*H146</f>
        <v>4.7640000000000003E-4</v>
      </c>
      <c r="S146" s="192">
        <v>0</v>
      </c>
      <c r="T146" s="193">
        <f>S146*H146</f>
        <v>0</v>
      </c>
      <c r="AR146" s="24" t="s">
        <v>194</v>
      </c>
      <c r="AT146" s="24" t="s">
        <v>177</v>
      </c>
      <c r="AU146" s="24" t="s">
        <v>24</v>
      </c>
      <c r="AY146" s="24" t="s">
        <v>174</v>
      </c>
      <c r="BE146" s="194">
        <f>IF(N146="základní",J146,0)</f>
        <v>0</v>
      </c>
      <c r="BF146" s="194">
        <f>IF(N146="snížená",J146,0)</f>
        <v>0</v>
      </c>
      <c r="BG146" s="194">
        <f>IF(N146="zákl. přenesená",J146,0)</f>
        <v>0</v>
      </c>
      <c r="BH146" s="194">
        <f>IF(N146="sníž. přenesená",J146,0)</f>
        <v>0</v>
      </c>
      <c r="BI146" s="194">
        <f>IF(N146="nulová",J146,0)</f>
        <v>0</v>
      </c>
      <c r="BJ146" s="24" t="s">
        <v>89</v>
      </c>
      <c r="BK146" s="194">
        <f>ROUND(I146*H146,2)</f>
        <v>0</v>
      </c>
      <c r="BL146" s="24" t="s">
        <v>194</v>
      </c>
      <c r="BM146" s="24" t="s">
        <v>2651</v>
      </c>
    </row>
    <row r="147" spans="2:65" s="12" customFormat="1" ht="13.5">
      <c r="B147" s="195"/>
      <c r="D147" s="196" t="s">
        <v>184</v>
      </c>
      <c r="E147" s="197" t="s">
        <v>5</v>
      </c>
      <c r="F147" s="198" t="s">
        <v>2652</v>
      </c>
      <c r="H147" s="199">
        <v>23.82</v>
      </c>
      <c r="I147" s="200"/>
      <c r="L147" s="195"/>
      <c r="M147" s="201"/>
      <c r="N147" s="202"/>
      <c r="O147" s="202"/>
      <c r="P147" s="202"/>
      <c r="Q147" s="202"/>
      <c r="R147" s="202"/>
      <c r="S147" s="202"/>
      <c r="T147" s="203"/>
      <c r="AT147" s="197" t="s">
        <v>184</v>
      </c>
      <c r="AU147" s="197" t="s">
        <v>24</v>
      </c>
      <c r="AV147" s="12" t="s">
        <v>24</v>
      </c>
      <c r="AW147" s="12" t="s">
        <v>44</v>
      </c>
      <c r="AX147" s="12" t="s">
        <v>89</v>
      </c>
      <c r="AY147" s="197" t="s">
        <v>174</v>
      </c>
    </row>
    <row r="148" spans="2:65" s="1" customFormat="1" ht="16.5" customHeight="1">
      <c r="B148" s="182"/>
      <c r="C148" s="219" t="s">
        <v>395</v>
      </c>
      <c r="D148" s="219" t="s">
        <v>447</v>
      </c>
      <c r="E148" s="220" t="s">
        <v>581</v>
      </c>
      <c r="F148" s="221" t="s">
        <v>582</v>
      </c>
      <c r="G148" s="222" t="s">
        <v>287</v>
      </c>
      <c r="H148" s="223">
        <v>26.035</v>
      </c>
      <c r="I148" s="224"/>
      <c r="J148" s="225">
        <f>ROUND(I148*H148,2)</f>
        <v>0</v>
      </c>
      <c r="K148" s="221" t="s">
        <v>181</v>
      </c>
      <c r="L148" s="226"/>
      <c r="M148" s="227" t="s">
        <v>5</v>
      </c>
      <c r="N148" s="228" t="s">
        <v>52</v>
      </c>
      <c r="O148" s="43"/>
      <c r="P148" s="192">
        <f>O148*H148</f>
        <v>0</v>
      </c>
      <c r="Q148" s="192">
        <v>4.96E-3</v>
      </c>
      <c r="R148" s="192">
        <f>Q148*H148</f>
        <v>0.12913359999999999</v>
      </c>
      <c r="S148" s="192">
        <v>0</v>
      </c>
      <c r="T148" s="193">
        <f>S148*H148</f>
        <v>0</v>
      </c>
      <c r="AR148" s="24" t="s">
        <v>211</v>
      </c>
      <c r="AT148" s="24" t="s">
        <v>447</v>
      </c>
      <c r="AU148" s="24" t="s">
        <v>24</v>
      </c>
      <c r="AY148" s="24" t="s">
        <v>174</v>
      </c>
      <c r="BE148" s="194">
        <f>IF(N148="základní",J148,0)</f>
        <v>0</v>
      </c>
      <c r="BF148" s="194">
        <f>IF(N148="snížená",J148,0)</f>
        <v>0</v>
      </c>
      <c r="BG148" s="194">
        <f>IF(N148="zákl. přenesená",J148,0)</f>
        <v>0</v>
      </c>
      <c r="BH148" s="194">
        <f>IF(N148="sníž. přenesená",J148,0)</f>
        <v>0</v>
      </c>
      <c r="BI148" s="194">
        <f>IF(N148="nulová",J148,0)</f>
        <v>0</v>
      </c>
      <c r="BJ148" s="24" t="s">
        <v>89</v>
      </c>
      <c r="BK148" s="194">
        <f>ROUND(I148*H148,2)</f>
        <v>0</v>
      </c>
      <c r="BL148" s="24" t="s">
        <v>194</v>
      </c>
      <c r="BM148" s="24" t="s">
        <v>2653</v>
      </c>
    </row>
    <row r="149" spans="2:65" s="1" customFormat="1" ht="162">
      <c r="B149" s="42"/>
      <c r="D149" s="196" t="s">
        <v>188</v>
      </c>
      <c r="F149" s="204" t="s">
        <v>584</v>
      </c>
      <c r="I149" s="205"/>
      <c r="L149" s="42"/>
      <c r="M149" s="206"/>
      <c r="N149" s="43"/>
      <c r="O149" s="43"/>
      <c r="P149" s="43"/>
      <c r="Q149" s="43"/>
      <c r="R149" s="43"/>
      <c r="S149" s="43"/>
      <c r="T149" s="71"/>
      <c r="AT149" s="24" t="s">
        <v>188</v>
      </c>
      <c r="AU149" s="24" t="s">
        <v>24</v>
      </c>
    </row>
    <row r="150" spans="2:65" s="12" customFormat="1" ht="13.5">
      <c r="B150" s="195"/>
      <c r="D150" s="196" t="s">
        <v>184</v>
      </c>
      <c r="E150" s="197" t="s">
        <v>5</v>
      </c>
      <c r="F150" s="198" t="s">
        <v>2654</v>
      </c>
      <c r="H150" s="199">
        <v>26.035</v>
      </c>
      <c r="I150" s="200"/>
      <c r="L150" s="195"/>
      <c r="M150" s="201"/>
      <c r="N150" s="202"/>
      <c r="O150" s="202"/>
      <c r="P150" s="202"/>
      <c r="Q150" s="202"/>
      <c r="R150" s="202"/>
      <c r="S150" s="202"/>
      <c r="T150" s="203"/>
      <c r="AT150" s="197" t="s">
        <v>184</v>
      </c>
      <c r="AU150" s="197" t="s">
        <v>24</v>
      </c>
      <c r="AV150" s="12" t="s">
        <v>24</v>
      </c>
      <c r="AW150" s="12" t="s">
        <v>44</v>
      </c>
      <c r="AX150" s="12" t="s">
        <v>89</v>
      </c>
      <c r="AY150" s="197" t="s">
        <v>174</v>
      </c>
    </row>
    <row r="151" spans="2:65" s="1" customFormat="1" ht="25.5" customHeight="1">
      <c r="B151" s="182"/>
      <c r="C151" s="183" t="s">
        <v>401</v>
      </c>
      <c r="D151" s="183" t="s">
        <v>177</v>
      </c>
      <c r="E151" s="184" t="s">
        <v>622</v>
      </c>
      <c r="F151" s="185" t="s">
        <v>623</v>
      </c>
      <c r="G151" s="186" t="s">
        <v>488</v>
      </c>
      <c r="H151" s="187">
        <v>2</v>
      </c>
      <c r="I151" s="188"/>
      <c r="J151" s="189">
        <f>ROUND(I151*H151,2)</f>
        <v>0</v>
      </c>
      <c r="K151" s="185" t="s">
        <v>181</v>
      </c>
      <c r="L151" s="42"/>
      <c r="M151" s="190" t="s">
        <v>5</v>
      </c>
      <c r="N151" s="191" t="s">
        <v>52</v>
      </c>
      <c r="O151" s="43"/>
      <c r="P151" s="192">
        <f>O151*H151</f>
        <v>0</v>
      </c>
      <c r="Q151" s="192">
        <v>1.0000000000000001E-5</v>
      </c>
      <c r="R151" s="192">
        <f>Q151*H151</f>
        <v>2.0000000000000002E-5</v>
      </c>
      <c r="S151" s="192">
        <v>0</v>
      </c>
      <c r="T151" s="193">
        <f>S151*H151</f>
        <v>0</v>
      </c>
      <c r="AR151" s="24" t="s">
        <v>194</v>
      </c>
      <c r="AT151" s="24" t="s">
        <v>177</v>
      </c>
      <c r="AU151" s="24" t="s">
        <v>24</v>
      </c>
      <c r="AY151" s="24" t="s">
        <v>174</v>
      </c>
      <c r="BE151" s="194">
        <f>IF(N151="základní",J151,0)</f>
        <v>0</v>
      </c>
      <c r="BF151" s="194">
        <f>IF(N151="snížená",J151,0)</f>
        <v>0</v>
      </c>
      <c r="BG151" s="194">
        <f>IF(N151="zákl. přenesená",J151,0)</f>
        <v>0</v>
      </c>
      <c r="BH151" s="194">
        <f>IF(N151="sníž. přenesená",J151,0)</f>
        <v>0</v>
      </c>
      <c r="BI151" s="194">
        <f>IF(N151="nulová",J151,0)</f>
        <v>0</v>
      </c>
      <c r="BJ151" s="24" t="s">
        <v>89</v>
      </c>
      <c r="BK151" s="194">
        <f>ROUND(I151*H151,2)</f>
        <v>0</v>
      </c>
      <c r="BL151" s="24" t="s">
        <v>194</v>
      </c>
      <c r="BM151" s="24" t="s">
        <v>2655</v>
      </c>
    </row>
    <row r="152" spans="2:65" s="12" customFormat="1" ht="13.5">
      <c r="B152" s="195"/>
      <c r="D152" s="196" t="s">
        <v>184</v>
      </c>
      <c r="E152" s="197" t="s">
        <v>5</v>
      </c>
      <c r="F152" s="198" t="s">
        <v>2656</v>
      </c>
      <c r="H152" s="199">
        <v>2</v>
      </c>
      <c r="I152" s="200"/>
      <c r="L152" s="195"/>
      <c r="M152" s="201"/>
      <c r="N152" s="202"/>
      <c r="O152" s="202"/>
      <c r="P152" s="202"/>
      <c r="Q152" s="202"/>
      <c r="R152" s="202"/>
      <c r="S152" s="202"/>
      <c r="T152" s="203"/>
      <c r="AT152" s="197" t="s">
        <v>184</v>
      </c>
      <c r="AU152" s="197" t="s">
        <v>24</v>
      </c>
      <c r="AV152" s="12" t="s">
        <v>24</v>
      </c>
      <c r="AW152" s="12" t="s">
        <v>44</v>
      </c>
      <c r="AX152" s="12" t="s">
        <v>89</v>
      </c>
      <c r="AY152" s="197" t="s">
        <v>174</v>
      </c>
    </row>
    <row r="153" spans="2:65" s="1" customFormat="1" ht="16.5" customHeight="1">
      <c r="B153" s="182"/>
      <c r="C153" s="219" t="s">
        <v>405</v>
      </c>
      <c r="D153" s="219" t="s">
        <v>447</v>
      </c>
      <c r="E153" s="220" t="s">
        <v>627</v>
      </c>
      <c r="F153" s="221" t="s">
        <v>628</v>
      </c>
      <c r="G153" s="222" t="s">
        <v>488</v>
      </c>
      <c r="H153" s="223">
        <v>2.0299999999999998</v>
      </c>
      <c r="I153" s="224"/>
      <c r="J153" s="225">
        <f>ROUND(I153*H153,2)</f>
        <v>0</v>
      </c>
      <c r="K153" s="221" t="s">
        <v>181</v>
      </c>
      <c r="L153" s="226"/>
      <c r="M153" s="227" t="s">
        <v>5</v>
      </c>
      <c r="N153" s="228" t="s">
        <v>52</v>
      </c>
      <c r="O153" s="43"/>
      <c r="P153" s="192">
        <f>O153*H153</f>
        <v>0</v>
      </c>
      <c r="Q153" s="192">
        <v>1.25E-3</v>
      </c>
      <c r="R153" s="192">
        <f>Q153*H153</f>
        <v>2.5374999999999998E-3</v>
      </c>
      <c r="S153" s="192">
        <v>0</v>
      </c>
      <c r="T153" s="193">
        <f>S153*H153</f>
        <v>0</v>
      </c>
      <c r="AR153" s="24" t="s">
        <v>211</v>
      </c>
      <c r="AT153" s="24" t="s">
        <v>447</v>
      </c>
      <c r="AU153" s="24" t="s">
        <v>24</v>
      </c>
      <c r="AY153" s="24" t="s">
        <v>174</v>
      </c>
      <c r="BE153" s="194">
        <f>IF(N153="základní",J153,0)</f>
        <v>0</v>
      </c>
      <c r="BF153" s="194">
        <f>IF(N153="snížená",J153,0)</f>
        <v>0</v>
      </c>
      <c r="BG153" s="194">
        <f>IF(N153="zákl. přenesená",J153,0)</f>
        <v>0</v>
      </c>
      <c r="BH153" s="194">
        <f>IF(N153="sníž. přenesená",J153,0)</f>
        <v>0</v>
      </c>
      <c r="BI153" s="194">
        <f>IF(N153="nulová",J153,0)</f>
        <v>0</v>
      </c>
      <c r="BJ153" s="24" t="s">
        <v>89</v>
      </c>
      <c r="BK153" s="194">
        <f>ROUND(I153*H153,2)</f>
        <v>0</v>
      </c>
      <c r="BL153" s="24" t="s">
        <v>194</v>
      </c>
      <c r="BM153" s="24" t="s">
        <v>2657</v>
      </c>
    </row>
    <row r="154" spans="2:65" s="12" customFormat="1" ht="13.5">
      <c r="B154" s="195"/>
      <c r="D154" s="196" t="s">
        <v>184</v>
      </c>
      <c r="E154" s="197" t="s">
        <v>5</v>
      </c>
      <c r="F154" s="198" t="s">
        <v>610</v>
      </c>
      <c r="H154" s="199">
        <v>2.0299999999999998</v>
      </c>
      <c r="I154" s="200"/>
      <c r="L154" s="195"/>
      <c r="M154" s="201"/>
      <c r="N154" s="202"/>
      <c r="O154" s="202"/>
      <c r="P154" s="202"/>
      <c r="Q154" s="202"/>
      <c r="R154" s="202"/>
      <c r="S154" s="202"/>
      <c r="T154" s="203"/>
      <c r="AT154" s="197" t="s">
        <v>184</v>
      </c>
      <c r="AU154" s="197" t="s">
        <v>24</v>
      </c>
      <c r="AV154" s="12" t="s">
        <v>24</v>
      </c>
      <c r="AW154" s="12" t="s">
        <v>44</v>
      </c>
      <c r="AX154" s="12" t="s">
        <v>89</v>
      </c>
      <c r="AY154" s="197" t="s">
        <v>174</v>
      </c>
    </row>
    <row r="155" spans="2:65" s="1" customFormat="1" ht="16.5" customHeight="1">
      <c r="B155" s="182"/>
      <c r="C155" s="183" t="s">
        <v>409</v>
      </c>
      <c r="D155" s="183" t="s">
        <v>177</v>
      </c>
      <c r="E155" s="184" t="s">
        <v>2658</v>
      </c>
      <c r="F155" s="185" t="s">
        <v>2659</v>
      </c>
      <c r="G155" s="186" t="s">
        <v>652</v>
      </c>
      <c r="H155" s="187">
        <v>3</v>
      </c>
      <c r="I155" s="188"/>
      <c r="J155" s="189">
        <f>ROUND(I155*H155,2)</f>
        <v>0</v>
      </c>
      <c r="K155" s="185" t="s">
        <v>181</v>
      </c>
      <c r="L155" s="42"/>
      <c r="M155" s="190" t="s">
        <v>5</v>
      </c>
      <c r="N155" s="191" t="s">
        <v>52</v>
      </c>
      <c r="O155" s="43"/>
      <c r="P155" s="192">
        <f>O155*H155</f>
        <v>0</v>
      </c>
      <c r="Q155" s="192">
        <v>1.8000000000000001E-4</v>
      </c>
      <c r="R155" s="192">
        <f>Q155*H155</f>
        <v>5.4000000000000001E-4</v>
      </c>
      <c r="S155" s="192">
        <v>0</v>
      </c>
      <c r="T155" s="193">
        <f>S155*H155</f>
        <v>0</v>
      </c>
      <c r="AR155" s="24" t="s">
        <v>194</v>
      </c>
      <c r="AT155" s="24" t="s">
        <v>177</v>
      </c>
      <c r="AU155" s="24" t="s">
        <v>24</v>
      </c>
      <c r="AY155" s="24" t="s">
        <v>174</v>
      </c>
      <c r="BE155" s="194">
        <f>IF(N155="základní",J155,0)</f>
        <v>0</v>
      </c>
      <c r="BF155" s="194">
        <f>IF(N155="snížená",J155,0)</f>
        <v>0</v>
      </c>
      <c r="BG155" s="194">
        <f>IF(N155="zákl. přenesená",J155,0)</f>
        <v>0</v>
      </c>
      <c r="BH155" s="194">
        <f>IF(N155="sníž. přenesená",J155,0)</f>
        <v>0</v>
      </c>
      <c r="BI155" s="194">
        <f>IF(N155="nulová",J155,0)</f>
        <v>0</v>
      </c>
      <c r="BJ155" s="24" t="s">
        <v>89</v>
      </c>
      <c r="BK155" s="194">
        <f>ROUND(I155*H155,2)</f>
        <v>0</v>
      </c>
      <c r="BL155" s="24" t="s">
        <v>194</v>
      </c>
      <c r="BM155" s="24" t="s">
        <v>2660</v>
      </c>
    </row>
    <row r="156" spans="2:65" s="12" customFormat="1" ht="13.5">
      <c r="B156" s="195"/>
      <c r="D156" s="196" t="s">
        <v>184</v>
      </c>
      <c r="E156" s="197" t="s">
        <v>5</v>
      </c>
      <c r="F156" s="198" t="s">
        <v>190</v>
      </c>
      <c r="H156" s="199">
        <v>3</v>
      </c>
      <c r="I156" s="200"/>
      <c r="L156" s="195"/>
      <c r="M156" s="201"/>
      <c r="N156" s="202"/>
      <c r="O156" s="202"/>
      <c r="P156" s="202"/>
      <c r="Q156" s="202"/>
      <c r="R156" s="202"/>
      <c r="S156" s="202"/>
      <c r="T156" s="203"/>
      <c r="AT156" s="197" t="s">
        <v>184</v>
      </c>
      <c r="AU156" s="197" t="s">
        <v>24</v>
      </c>
      <c r="AV156" s="12" t="s">
        <v>24</v>
      </c>
      <c r="AW156" s="12" t="s">
        <v>44</v>
      </c>
      <c r="AX156" s="12" t="s">
        <v>89</v>
      </c>
      <c r="AY156" s="197" t="s">
        <v>174</v>
      </c>
    </row>
    <row r="157" spans="2:65" s="1" customFormat="1" ht="16.5" customHeight="1">
      <c r="B157" s="182"/>
      <c r="C157" s="183" t="s">
        <v>414</v>
      </c>
      <c r="D157" s="183" t="s">
        <v>177</v>
      </c>
      <c r="E157" s="184" t="s">
        <v>650</v>
      </c>
      <c r="F157" s="185" t="s">
        <v>651</v>
      </c>
      <c r="G157" s="186" t="s">
        <v>652</v>
      </c>
      <c r="H157" s="187">
        <v>3</v>
      </c>
      <c r="I157" s="188"/>
      <c r="J157" s="189">
        <f>ROUND(I157*H157,2)</f>
        <v>0</v>
      </c>
      <c r="K157" s="185" t="s">
        <v>181</v>
      </c>
      <c r="L157" s="42"/>
      <c r="M157" s="190" t="s">
        <v>5</v>
      </c>
      <c r="N157" s="191" t="s">
        <v>52</v>
      </c>
      <c r="O157" s="43"/>
      <c r="P157" s="192">
        <f>O157*H157</f>
        <v>0</v>
      </c>
      <c r="Q157" s="192">
        <v>3.1E-4</v>
      </c>
      <c r="R157" s="192">
        <f>Q157*H157</f>
        <v>9.3000000000000005E-4</v>
      </c>
      <c r="S157" s="192">
        <v>0</v>
      </c>
      <c r="T157" s="193">
        <f>S157*H157</f>
        <v>0</v>
      </c>
      <c r="AR157" s="24" t="s">
        <v>194</v>
      </c>
      <c r="AT157" s="24" t="s">
        <v>177</v>
      </c>
      <c r="AU157" s="24" t="s">
        <v>24</v>
      </c>
      <c r="AY157" s="24" t="s">
        <v>174</v>
      </c>
      <c r="BE157" s="194">
        <f>IF(N157="základní",J157,0)</f>
        <v>0</v>
      </c>
      <c r="BF157" s="194">
        <f>IF(N157="snížená",J157,0)</f>
        <v>0</v>
      </c>
      <c r="BG157" s="194">
        <f>IF(N157="zákl. přenesená",J157,0)</f>
        <v>0</v>
      </c>
      <c r="BH157" s="194">
        <f>IF(N157="sníž. přenesená",J157,0)</f>
        <v>0</v>
      </c>
      <c r="BI157" s="194">
        <f>IF(N157="nulová",J157,0)</f>
        <v>0</v>
      </c>
      <c r="BJ157" s="24" t="s">
        <v>89</v>
      </c>
      <c r="BK157" s="194">
        <f>ROUND(I157*H157,2)</f>
        <v>0</v>
      </c>
      <c r="BL157" s="24" t="s">
        <v>194</v>
      </c>
      <c r="BM157" s="24" t="s">
        <v>2661</v>
      </c>
    </row>
    <row r="158" spans="2:65" s="12" customFormat="1" ht="13.5">
      <c r="B158" s="195"/>
      <c r="D158" s="196" t="s">
        <v>184</v>
      </c>
      <c r="E158" s="197" t="s">
        <v>5</v>
      </c>
      <c r="F158" s="198" t="s">
        <v>190</v>
      </c>
      <c r="H158" s="199">
        <v>3</v>
      </c>
      <c r="I158" s="200"/>
      <c r="L158" s="195"/>
      <c r="M158" s="201"/>
      <c r="N158" s="202"/>
      <c r="O158" s="202"/>
      <c r="P158" s="202"/>
      <c r="Q158" s="202"/>
      <c r="R158" s="202"/>
      <c r="S158" s="202"/>
      <c r="T158" s="203"/>
      <c r="AT158" s="197" t="s">
        <v>184</v>
      </c>
      <c r="AU158" s="197" t="s">
        <v>24</v>
      </c>
      <c r="AV158" s="12" t="s">
        <v>24</v>
      </c>
      <c r="AW158" s="12" t="s">
        <v>44</v>
      </c>
      <c r="AX158" s="12" t="s">
        <v>89</v>
      </c>
      <c r="AY158" s="197" t="s">
        <v>174</v>
      </c>
    </row>
    <row r="159" spans="2:65" s="1" customFormat="1" ht="25.5" customHeight="1">
      <c r="B159" s="182"/>
      <c r="C159" s="183" t="s">
        <v>418</v>
      </c>
      <c r="D159" s="183" t="s">
        <v>177</v>
      </c>
      <c r="E159" s="184" t="s">
        <v>2662</v>
      </c>
      <c r="F159" s="185" t="s">
        <v>2663</v>
      </c>
      <c r="G159" s="186" t="s">
        <v>488</v>
      </c>
      <c r="H159" s="187">
        <v>1</v>
      </c>
      <c r="I159" s="188"/>
      <c r="J159" s="189">
        <f>ROUND(I159*H159,2)</f>
        <v>0</v>
      </c>
      <c r="K159" s="185" t="s">
        <v>181</v>
      </c>
      <c r="L159" s="42"/>
      <c r="M159" s="190" t="s">
        <v>5</v>
      </c>
      <c r="N159" s="191" t="s">
        <v>52</v>
      </c>
      <c r="O159" s="43"/>
      <c r="P159" s="192">
        <f>O159*H159</f>
        <v>0</v>
      </c>
      <c r="Q159" s="192">
        <v>1.92726</v>
      </c>
      <c r="R159" s="192">
        <f>Q159*H159</f>
        <v>1.92726</v>
      </c>
      <c r="S159" s="192">
        <v>0</v>
      </c>
      <c r="T159" s="193">
        <f>S159*H159</f>
        <v>0</v>
      </c>
      <c r="AR159" s="24" t="s">
        <v>194</v>
      </c>
      <c r="AT159" s="24" t="s">
        <v>177</v>
      </c>
      <c r="AU159" s="24" t="s">
        <v>24</v>
      </c>
      <c r="AY159" s="24" t="s">
        <v>174</v>
      </c>
      <c r="BE159" s="194">
        <f>IF(N159="základní",J159,0)</f>
        <v>0</v>
      </c>
      <c r="BF159" s="194">
        <f>IF(N159="snížená",J159,0)</f>
        <v>0</v>
      </c>
      <c r="BG159" s="194">
        <f>IF(N159="zákl. přenesená",J159,0)</f>
        <v>0</v>
      </c>
      <c r="BH159" s="194">
        <f>IF(N159="sníž. přenesená",J159,0)</f>
        <v>0</v>
      </c>
      <c r="BI159" s="194">
        <f>IF(N159="nulová",J159,0)</f>
        <v>0</v>
      </c>
      <c r="BJ159" s="24" t="s">
        <v>89</v>
      </c>
      <c r="BK159" s="194">
        <f>ROUND(I159*H159,2)</f>
        <v>0</v>
      </c>
      <c r="BL159" s="24" t="s">
        <v>194</v>
      </c>
      <c r="BM159" s="24" t="s">
        <v>2664</v>
      </c>
    </row>
    <row r="160" spans="2:65" s="12" customFormat="1" ht="13.5">
      <c r="B160" s="195"/>
      <c r="D160" s="196" t="s">
        <v>184</v>
      </c>
      <c r="E160" s="197" t="s">
        <v>5</v>
      </c>
      <c r="F160" s="198" t="s">
        <v>89</v>
      </c>
      <c r="H160" s="199">
        <v>1</v>
      </c>
      <c r="I160" s="200"/>
      <c r="L160" s="195"/>
      <c r="M160" s="201"/>
      <c r="N160" s="202"/>
      <c r="O160" s="202"/>
      <c r="P160" s="202"/>
      <c r="Q160" s="202"/>
      <c r="R160" s="202"/>
      <c r="S160" s="202"/>
      <c r="T160" s="203"/>
      <c r="AT160" s="197" t="s">
        <v>184</v>
      </c>
      <c r="AU160" s="197" t="s">
        <v>24</v>
      </c>
      <c r="AV160" s="12" t="s">
        <v>24</v>
      </c>
      <c r="AW160" s="12" t="s">
        <v>44</v>
      </c>
      <c r="AX160" s="12" t="s">
        <v>89</v>
      </c>
      <c r="AY160" s="197" t="s">
        <v>174</v>
      </c>
    </row>
    <row r="161" spans="2:65" s="1" customFormat="1" ht="16.5" customHeight="1">
      <c r="B161" s="182"/>
      <c r="C161" s="219" t="s">
        <v>424</v>
      </c>
      <c r="D161" s="219" t="s">
        <v>447</v>
      </c>
      <c r="E161" s="220" t="s">
        <v>2665</v>
      </c>
      <c r="F161" s="221" t="s">
        <v>2666</v>
      </c>
      <c r="G161" s="222" t="s">
        <v>517</v>
      </c>
      <c r="H161" s="223">
        <v>1.01</v>
      </c>
      <c r="I161" s="224"/>
      <c r="J161" s="225">
        <f>ROUND(I161*H161,2)</f>
        <v>0</v>
      </c>
      <c r="K161" s="221" t="s">
        <v>5</v>
      </c>
      <c r="L161" s="226"/>
      <c r="M161" s="227" t="s">
        <v>5</v>
      </c>
      <c r="N161" s="228" t="s">
        <v>52</v>
      </c>
      <c r="O161" s="43"/>
      <c r="P161" s="192">
        <f>O161*H161</f>
        <v>0</v>
      </c>
      <c r="Q161" s="192">
        <v>0</v>
      </c>
      <c r="R161" s="192">
        <f>Q161*H161</f>
        <v>0</v>
      </c>
      <c r="S161" s="192">
        <v>0</v>
      </c>
      <c r="T161" s="193">
        <f>S161*H161</f>
        <v>0</v>
      </c>
      <c r="AR161" s="24" t="s">
        <v>211</v>
      </c>
      <c r="AT161" s="24" t="s">
        <v>447</v>
      </c>
      <c r="AU161" s="24" t="s">
        <v>24</v>
      </c>
      <c r="AY161" s="24" t="s">
        <v>174</v>
      </c>
      <c r="BE161" s="194">
        <f>IF(N161="základní",J161,0)</f>
        <v>0</v>
      </c>
      <c r="BF161" s="194">
        <f>IF(N161="snížená",J161,0)</f>
        <v>0</v>
      </c>
      <c r="BG161" s="194">
        <f>IF(N161="zákl. přenesená",J161,0)</f>
        <v>0</v>
      </c>
      <c r="BH161" s="194">
        <f>IF(N161="sníž. přenesená",J161,0)</f>
        <v>0</v>
      </c>
      <c r="BI161" s="194">
        <f>IF(N161="nulová",J161,0)</f>
        <v>0</v>
      </c>
      <c r="BJ161" s="24" t="s">
        <v>89</v>
      </c>
      <c r="BK161" s="194">
        <f>ROUND(I161*H161,2)</f>
        <v>0</v>
      </c>
      <c r="BL161" s="24" t="s">
        <v>194</v>
      </c>
      <c r="BM161" s="24" t="s">
        <v>2667</v>
      </c>
    </row>
    <row r="162" spans="2:65" s="12" customFormat="1" ht="13.5">
      <c r="B162" s="195"/>
      <c r="D162" s="196" t="s">
        <v>184</v>
      </c>
      <c r="E162" s="197" t="s">
        <v>5</v>
      </c>
      <c r="F162" s="198" t="s">
        <v>701</v>
      </c>
      <c r="H162" s="199">
        <v>1.01</v>
      </c>
      <c r="I162" s="200"/>
      <c r="L162" s="195"/>
      <c r="M162" s="201"/>
      <c r="N162" s="202"/>
      <c r="O162" s="202"/>
      <c r="P162" s="202"/>
      <c r="Q162" s="202"/>
      <c r="R162" s="202"/>
      <c r="S162" s="202"/>
      <c r="T162" s="203"/>
      <c r="AT162" s="197" t="s">
        <v>184</v>
      </c>
      <c r="AU162" s="197" t="s">
        <v>24</v>
      </c>
      <c r="AV162" s="12" t="s">
        <v>24</v>
      </c>
      <c r="AW162" s="12" t="s">
        <v>44</v>
      </c>
      <c r="AX162" s="12" t="s">
        <v>89</v>
      </c>
      <c r="AY162" s="197" t="s">
        <v>174</v>
      </c>
    </row>
    <row r="163" spans="2:65" s="1" customFormat="1" ht="16.5" customHeight="1">
      <c r="B163" s="182"/>
      <c r="C163" s="219" t="s">
        <v>440</v>
      </c>
      <c r="D163" s="219" t="s">
        <v>447</v>
      </c>
      <c r="E163" s="220" t="s">
        <v>678</v>
      </c>
      <c r="F163" s="221" t="s">
        <v>679</v>
      </c>
      <c r="G163" s="222" t="s">
        <v>488</v>
      </c>
      <c r="H163" s="223">
        <v>1.01</v>
      </c>
      <c r="I163" s="224"/>
      <c r="J163" s="225">
        <f>ROUND(I163*H163,2)</f>
        <v>0</v>
      </c>
      <c r="K163" s="221" t="s">
        <v>181</v>
      </c>
      <c r="L163" s="226"/>
      <c r="M163" s="227" t="s">
        <v>5</v>
      </c>
      <c r="N163" s="228" t="s">
        <v>52</v>
      </c>
      <c r="O163" s="43"/>
      <c r="P163" s="192">
        <f>O163*H163</f>
        <v>0</v>
      </c>
      <c r="Q163" s="192">
        <v>1.054</v>
      </c>
      <c r="R163" s="192">
        <f>Q163*H163</f>
        <v>1.06454</v>
      </c>
      <c r="S163" s="192">
        <v>0</v>
      </c>
      <c r="T163" s="193">
        <f>S163*H163</f>
        <v>0</v>
      </c>
      <c r="AR163" s="24" t="s">
        <v>211</v>
      </c>
      <c r="AT163" s="24" t="s">
        <v>447</v>
      </c>
      <c r="AU163" s="24" t="s">
        <v>24</v>
      </c>
      <c r="AY163" s="24" t="s">
        <v>174</v>
      </c>
      <c r="BE163" s="194">
        <f>IF(N163="základní",J163,0)</f>
        <v>0</v>
      </c>
      <c r="BF163" s="194">
        <f>IF(N163="snížená",J163,0)</f>
        <v>0</v>
      </c>
      <c r="BG163" s="194">
        <f>IF(N163="zákl. přenesená",J163,0)</f>
        <v>0</v>
      </c>
      <c r="BH163" s="194">
        <f>IF(N163="sníž. přenesená",J163,0)</f>
        <v>0</v>
      </c>
      <c r="BI163" s="194">
        <f>IF(N163="nulová",J163,0)</f>
        <v>0</v>
      </c>
      <c r="BJ163" s="24" t="s">
        <v>89</v>
      </c>
      <c r="BK163" s="194">
        <f>ROUND(I163*H163,2)</f>
        <v>0</v>
      </c>
      <c r="BL163" s="24" t="s">
        <v>194</v>
      </c>
      <c r="BM163" s="24" t="s">
        <v>2668</v>
      </c>
    </row>
    <row r="164" spans="2:65" s="12" customFormat="1" ht="13.5">
      <c r="B164" s="195"/>
      <c r="D164" s="196" t="s">
        <v>184</v>
      </c>
      <c r="E164" s="197" t="s">
        <v>5</v>
      </c>
      <c r="F164" s="198" t="s">
        <v>701</v>
      </c>
      <c r="H164" s="199">
        <v>1.01</v>
      </c>
      <c r="I164" s="200"/>
      <c r="L164" s="195"/>
      <c r="M164" s="201"/>
      <c r="N164" s="202"/>
      <c r="O164" s="202"/>
      <c r="P164" s="202"/>
      <c r="Q164" s="202"/>
      <c r="R164" s="202"/>
      <c r="S164" s="202"/>
      <c r="T164" s="203"/>
      <c r="AT164" s="197" t="s">
        <v>184</v>
      </c>
      <c r="AU164" s="197" t="s">
        <v>24</v>
      </c>
      <c r="AV164" s="12" t="s">
        <v>24</v>
      </c>
      <c r="AW164" s="12" t="s">
        <v>44</v>
      </c>
      <c r="AX164" s="12" t="s">
        <v>89</v>
      </c>
      <c r="AY164" s="197" t="s">
        <v>174</v>
      </c>
    </row>
    <row r="165" spans="2:65" s="1" customFormat="1" ht="16.5" customHeight="1">
      <c r="B165" s="182"/>
      <c r="C165" s="219" t="s">
        <v>446</v>
      </c>
      <c r="D165" s="219" t="s">
        <v>447</v>
      </c>
      <c r="E165" s="220" t="s">
        <v>688</v>
      </c>
      <c r="F165" s="221" t="s">
        <v>689</v>
      </c>
      <c r="G165" s="222" t="s">
        <v>488</v>
      </c>
      <c r="H165" s="223">
        <v>1.01</v>
      </c>
      <c r="I165" s="224"/>
      <c r="J165" s="225">
        <f>ROUND(I165*H165,2)</f>
        <v>0</v>
      </c>
      <c r="K165" s="221" t="s">
        <v>181</v>
      </c>
      <c r="L165" s="226"/>
      <c r="M165" s="227" t="s">
        <v>5</v>
      </c>
      <c r="N165" s="228" t="s">
        <v>52</v>
      </c>
      <c r="O165" s="43"/>
      <c r="P165" s="192">
        <f>O165*H165</f>
        <v>0</v>
      </c>
      <c r="Q165" s="192">
        <v>0.26200000000000001</v>
      </c>
      <c r="R165" s="192">
        <f>Q165*H165</f>
        <v>0.26462000000000002</v>
      </c>
      <c r="S165" s="192">
        <v>0</v>
      </c>
      <c r="T165" s="193">
        <f>S165*H165</f>
        <v>0</v>
      </c>
      <c r="AR165" s="24" t="s">
        <v>211</v>
      </c>
      <c r="AT165" s="24" t="s">
        <v>447</v>
      </c>
      <c r="AU165" s="24" t="s">
        <v>24</v>
      </c>
      <c r="AY165" s="24" t="s">
        <v>174</v>
      </c>
      <c r="BE165" s="194">
        <f>IF(N165="základní",J165,0)</f>
        <v>0</v>
      </c>
      <c r="BF165" s="194">
        <f>IF(N165="snížená",J165,0)</f>
        <v>0</v>
      </c>
      <c r="BG165" s="194">
        <f>IF(N165="zákl. přenesená",J165,0)</f>
        <v>0</v>
      </c>
      <c r="BH165" s="194">
        <f>IF(N165="sníž. přenesená",J165,0)</f>
        <v>0</v>
      </c>
      <c r="BI165" s="194">
        <f>IF(N165="nulová",J165,0)</f>
        <v>0</v>
      </c>
      <c r="BJ165" s="24" t="s">
        <v>89</v>
      </c>
      <c r="BK165" s="194">
        <f>ROUND(I165*H165,2)</f>
        <v>0</v>
      </c>
      <c r="BL165" s="24" t="s">
        <v>194</v>
      </c>
      <c r="BM165" s="24" t="s">
        <v>2669</v>
      </c>
    </row>
    <row r="166" spans="2:65" s="12" customFormat="1" ht="13.5">
      <c r="B166" s="195"/>
      <c r="D166" s="196" t="s">
        <v>184</v>
      </c>
      <c r="E166" s="197" t="s">
        <v>5</v>
      </c>
      <c r="F166" s="198" t="s">
        <v>701</v>
      </c>
      <c r="H166" s="199">
        <v>1.01</v>
      </c>
      <c r="I166" s="200"/>
      <c r="L166" s="195"/>
      <c r="M166" s="201"/>
      <c r="N166" s="202"/>
      <c r="O166" s="202"/>
      <c r="P166" s="202"/>
      <c r="Q166" s="202"/>
      <c r="R166" s="202"/>
      <c r="S166" s="202"/>
      <c r="T166" s="203"/>
      <c r="AT166" s="197" t="s">
        <v>184</v>
      </c>
      <c r="AU166" s="197" t="s">
        <v>24</v>
      </c>
      <c r="AV166" s="12" t="s">
        <v>24</v>
      </c>
      <c r="AW166" s="12" t="s">
        <v>44</v>
      </c>
      <c r="AX166" s="12" t="s">
        <v>89</v>
      </c>
      <c r="AY166" s="197" t="s">
        <v>174</v>
      </c>
    </row>
    <row r="167" spans="2:65" s="1" customFormat="1" ht="16.5" customHeight="1">
      <c r="B167" s="182"/>
      <c r="C167" s="219" t="s">
        <v>452</v>
      </c>
      <c r="D167" s="219" t="s">
        <v>447</v>
      </c>
      <c r="E167" s="220" t="s">
        <v>2670</v>
      </c>
      <c r="F167" s="221" t="s">
        <v>2671</v>
      </c>
      <c r="G167" s="222" t="s">
        <v>488</v>
      </c>
      <c r="H167" s="223">
        <v>1.01</v>
      </c>
      <c r="I167" s="224"/>
      <c r="J167" s="225">
        <f>ROUND(I167*H167,2)</f>
        <v>0</v>
      </c>
      <c r="K167" s="221" t="s">
        <v>5</v>
      </c>
      <c r="L167" s="226"/>
      <c r="M167" s="227" t="s">
        <v>5</v>
      </c>
      <c r="N167" s="228" t="s">
        <v>52</v>
      </c>
      <c r="O167" s="43"/>
      <c r="P167" s="192">
        <f>O167*H167</f>
        <v>0</v>
      </c>
      <c r="Q167" s="192">
        <v>1.6</v>
      </c>
      <c r="R167" s="192">
        <f>Q167*H167</f>
        <v>1.6160000000000001</v>
      </c>
      <c r="S167" s="192">
        <v>0</v>
      </c>
      <c r="T167" s="193">
        <f>S167*H167</f>
        <v>0</v>
      </c>
      <c r="AR167" s="24" t="s">
        <v>211</v>
      </c>
      <c r="AT167" s="24" t="s">
        <v>447</v>
      </c>
      <c r="AU167" s="24" t="s">
        <v>24</v>
      </c>
      <c r="AY167" s="24" t="s">
        <v>174</v>
      </c>
      <c r="BE167" s="194">
        <f>IF(N167="základní",J167,0)</f>
        <v>0</v>
      </c>
      <c r="BF167" s="194">
        <f>IF(N167="snížená",J167,0)</f>
        <v>0</v>
      </c>
      <c r="BG167" s="194">
        <f>IF(N167="zákl. přenesená",J167,0)</f>
        <v>0</v>
      </c>
      <c r="BH167" s="194">
        <f>IF(N167="sníž. přenesená",J167,0)</f>
        <v>0</v>
      </c>
      <c r="BI167" s="194">
        <f>IF(N167="nulová",J167,0)</f>
        <v>0</v>
      </c>
      <c r="BJ167" s="24" t="s">
        <v>89</v>
      </c>
      <c r="BK167" s="194">
        <f>ROUND(I167*H167,2)</f>
        <v>0</v>
      </c>
      <c r="BL167" s="24" t="s">
        <v>194</v>
      </c>
      <c r="BM167" s="24" t="s">
        <v>2672</v>
      </c>
    </row>
    <row r="168" spans="2:65" s="12" customFormat="1" ht="13.5">
      <c r="B168" s="195"/>
      <c r="D168" s="196" t="s">
        <v>184</v>
      </c>
      <c r="E168" s="197" t="s">
        <v>5</v>
      </c>
      <c r="F168" s="198" t="s">
        <v>701</v>
      </c>
      <c r="H168" s="199">
        <v>1.01</v>
      </c>
      <c r="I168" s="200"/>
      <c r="L168" s="195"/>
      <c r="M168" s="201"/>
      <c r="N168" s="202"/>
      <c r="O168" s="202"/>
      <c r="P168" s="202"/>
      <c r="Q168" s="202"/>
      <c r="R168" s="202"/>
      <c r="S168" s="202"/>
      <c r="T168" s="203"/>
      <c r="AT168" s="197" t="s">
        <v>184</v>
      </c>
      <c r="AU168" s="197" t="s">
        <v>24</v>
      </c>
      <c r="AV168" s="12" t="s">
        <v>24</v>
      </c>
      <c r="AW168" s="12" t="s">
        <v>44</v>
      </c>
      <c r="AX168" s="12" t="s">
        <v>89</v>
      </c>
      <c r="AY168" s="197" t="s">
        <v>174</v>
      </c>
    </row>
    <row r="169" spans="2:65" s="1" customFormat="1" ht="16.5" customHeight="1">
      <c r="B169" s="182"/>
      <c r="C169" s="219" t="s">
        <v>457</v>
      </c>
      <c r="D169" s="219" t="s">
        <v>447</v>
      </c>
      <c r="E169" s="220" t="s">
        <v>703</v>
      </c>
      <c r="F169" s="221" t="s">
        <v>704</v>
      </c>
      <c r="G169" s="222" t="s">
        <v>488</v>
      </c>
      <c r="H169" s="223">
        <v>3.03</v>
      </c>
      <c r="I169" s="224"/>
      <c r="J169" s="225">
        <f>ROUND(I169*H169,2)</f>
        <v>0</v>
      </c>
      <c r="K169" s="221" t="s">
        <v>181</v>
      </c>
      <c r="L169" s="226"/>
      <c r="M169" s="227" t="s">
        <v>5</v>
      </c>
      <c r="N169" s="228" t="s">
        <v>52</v>
      </c>
      <c r="O169" s="43"/>
      <c r="P169" s="192">
        <f>O169*H169</f>
        <v>0</v>
      </c>
      <c r="Q169" s="192">
        <v>2E-3</v>
      </c>
      <c r="R169" s="192">
        <f>Q169*H169</f>
        <v>6.0599999999999994E-3</v>
      </c>
      <c r="S169" s="192">
        <v>0</v>
      </c>
      <c r="T169" s="193">
        <f>S169*H169</f>
        <v>0</v>
      </c>
      <c r="AR169" s="24" t="s">
        <v>211</v>
      </c>
      <c r="AT169" s="24" t="s">
        <v>447</v>
      </c>
      <c r="AU169" s="24" t="s">
        <v>24</v>
      </c>
      <c r="AY169" s="24" t="s">
        <v>174</v>
      </c>
      <c r="BE169" s="194">
        <f>IF(N169="základní",J169,0)</f>
        <v>0</v>
      </c>
      <c r="BF169" s="194">
        <f>IF(N169="snížená",J169,0)</f>
        <v>0</v>
      </c>
      <c r="BG169" s="194">
        <f>IF(N169="zákl. přenesená",J169,0)</f>
        <v>0</v>
      </c>
      <c r="BH169" s="194">
        <f>IF(N169="sníž. přenesená",J169,0)</f>
        <v>0</v>
      </c>
      <c r="BI169" s="194">
        <f>IF(N169="nulová",J169,0)</f>
        <v>0</v>
      </c>
      <c r="BJ169" s="24" t="s">
        <v>89</v>
      </c>
      <c r="BK169" s="194">
        <f>ROUND(I169*H169,2)</f>
        <v>0</v>
      </c>
      <c r="BL169" s="24" t="s">
        <v>194</v>
      </c>
      <c r="BM169" s="24" t="s">
        <v>2673</v>
      </c>
    </row>
    <row r="170" spans="2:65" s="12" customFormat="1" ht="13.5">
      <c r="B170" s="195"/>
      <c r="D170" s="196" t="s">
        <v>184</v>
      </c>
      <c r="E170" s="197" t="s">
        <v>5</v>
      </c>
      <c r="F170" s="198" t="s">
        <v>2674</v>
      </c>
      <c r="H170" s="199">
        <v>3.03</v>
      </c>
      <c r="I170" s="200"/>
      <c r="L170" s="195"/>
      <c r="M170" s="201"/>
      <c r="N170" s="202"/>
      <c r="O170" s="202"/>
      <c r="P170" s="202"/>
      <c r="Q170" s="202"/>
      <c r="R170" s="202"/>
      <c r="S170" s="202"/>
      <c r="T170" s="203"/>
      <c r="AT170" s="197" t="s">
        <v>184</v>
      </c>
      <c r="AU170" s="197" t="s">
        <v>24</v>
      </c>
      <c r="AV170" s="12" t="s">
        <v>24</v>
      </c>
      <c r="AW170" s="12" t="s">
        <v>44</v>
      </c>
      <c r="AX170" s="12" t="s">
        <v>89</v>
      </c>
      <c r="AY170" s="197" t="s">
        <v>174</v>
      </c>
    </row>
    <row r="171" spans="2:65" s="1" customFormat="1" ht="25.5" customHeight="1">
      <c r="B171" s="182"/>
      <c r="C171" s="183" t="s">
        <v>461</v>
      </c>
      <c r="D171" s="183" t="s">
        <v>177</v>
      </c>
      <c r="E171" s="184" t="s">
        <v>669</v>
      </c>
      <c r="F171" s="185" t="s">
        <v>670</v>
      </c>
      <c r="G171" s="186" t="s">
        <v>488</v>
      </c>
      <c r="H171" s="187">
        <v>2</v>
      </c>
      <c r="I171" s="188"/>
      <c r="J171" s="189">
        <f>ROUND(I171*H171,2)</f>
        <v>0</v>
      </c>
      <c r="K171" s="185" t="s">
        <v>181</v>
      </c>
      <c r="L171" s="42"/>
      <c r="M171" s="190" t="s">
        <v>5</v>
      </c>
      <c r="N171" s="191" t="s">
        <v>52</v>
      </c>
      <c r="O171" s="43"/>
      <c r="P171" s="192">
        <f>O171*H171</f>
        <v>0</v>
      </c>
      <c r="Q171" s="192">
        <v>2.1167600000000002</v>
      </c>
      <c r="R171" s="192">
        <f>Q171*H171</f>
        <v>4.2335200000000004</v>
      </c>
      <c r="S171" s="192">
        <v>0</v>
      </c>
      <c r="T171" s="193">
        <f>S171*H171</f>
        <v>0</v>
      </c>
      <c r="AR171" s="24" t="s">
        <v>194</v>
      </c>
      <c r="AT171" s="24" t="s">
        <v>177</v>
      </c>
      <c r="AU171" s="24" t="s">
        <v>24</v>
      </c>
      <c r="AY171" s="24" t="s">
        <v>174</v>
      </c>
      <c r="BE171" s="194">
        <f>IF(N171="základní",J171,0)</f>
        <v>0</v>
      </c>
      <c r="BF171" s="194">
        <f>IF(N171="snížená",J171,0)</f>
        <v>0</v>
      </c>
      <c r="BG171" s="194">
        <f>IF(N171="zákl. přenesená",J171,0)</f>
        <v>0</v>
      </c>
      <c r="BH171" s="194">
        <f>IF(N171="sníž. přenesená",J171,0)</f>
        <v>0</v>
      </c>
      <c r="BI171" s="194">
        <f>IF(N171="nulová",J171,0)</f>
        <v>0</v>
      </c>
      <c r="BJ171" s="24" t="s">
        <v>89</v>
      </c>
      <c r="BK171" s="194">
        <f>ROUND(I171*H171,2)</f>
        <v>0</v>
      </c>
      <c r="BL171" s="24" t="s">
        <v>194</v>
      </c>
      <c r="BM171" s="24" t="s">
        <v>2675</v>
      </c>
    </row>
    <row r="172" spans="2:65" s="12" customFormat="1" ht="13.5">
      <c r="B172" s="195"/>
      <c r="D172" s="196" t="s">
        <v>184</v>
      </c>
      <c r="E172" s="197" t="s">
        <v>5</v>
      </c>
      <c r="F172" s="198" t="s">
        <v>24</v>
      </c>
      <c r="H172" s="199">
        <v>2</v>
      </c>
      <c r="I172" s="200"/>
      <c r="L172" s="195"/>
      <c r="M172" s="201"/>
      <c r="N172" s="202"/>
      <c r="O172" s="202"/>
      <c r="P172" s="202"/>
      <c r="Q172" s="202"/>
      <c r="R172" s="202"/>
      <c r="S172" s="202"/>
      <c r="T172" s="203"/>
      <c r="AT172" s="197" t="s">
        <v>184</v>
      </c>
      <c r="AU172" s="197" t="s">
        <v>24</v>
      </c>
      <c r="AV172" s="12" t="s">
        <v>24</v>
      </c>
      <c r="AW172" s="12" t="s">
        <v>44</v>
      </c>
      <c r="AX172" s="12" t="s">
        <v>89</v>
      </c>
      <c r="AY172" s="197" t="s">
        <v>174</v>
      </c>
    </row>
    <row r="173" spans="2:65" s="1" customFormat="1" ht="16.5" customHeight="1">
      <c r="B173" s="182"/>
      <c r="C173" s="219" t="s">
        <v>468</v>
      </c>
      <c r="D173" s="219" t="s">
        <v>447</v>
      </c>
      <c r="E173" s="220" t="s">
        <v>678</v>
      </c>
      <c r="F173" s="221" t="s">
        <v>679</v>
      </c>
      <c r="G173" s="222" t="s">
        <v>488</v>
      </c>
      <c r="H173" s="223">
        <v>1.01</v>
      </c>
      <c r="I173" s="224"/>
      <c r="J173" s="225">
        <f>ROUND(I173*H173,2)</f>
        <v>0</v>
      </c>
      <c r="K173" s="221" t="s">
        <v>181</v>
      </c>
      <c r="L173" s="226"/>
      <c r="M173" s="227" t="s">
        <v>5</v>
      </c>
      <c r="N173" s="228" t="s">
        <v>52</v>
      </c>
      <c r="O173" s="43"/>
      <c r="P173" s="192">
        <f>O173*H173</f>
        <v>0</v>
      </c>
      <c r="Q173" s="192">
        <v>1.054</v>
      </c>
      <c r="R173" s="192">
        <f>Q173*H173</f>
        <v>1.06454</v>
      </c>
      <c r="S173" s="192">
        <v>0</v>
      </c>
      <c r="T173" s="193">
        <f>S173*H173</f>
        <v>0</v>
      </c>
      <c r="AR173" s="24" t="s">
        <v>211</v>
      </c>
      <c r="AT173" s="24" t="s">
        <v>447</v>
      </c>
      <c r="AU173" s="24" t="s">
        <v>24</v>
      </c>
      <c r="AY173" s="24" t="s">
        <v>174</v>
      </c>
      <c r="BE173" s="194">
        <f>IF(N173="základní",J173,0)</f>
        <v>0</v>
      </c>
      <c r="BF173" s="194">
        <f>IF(N173="snížená",J173,0)</f>
        <v>0</v>
      </c>
      <c r="BG173" s="194">
        <f>IF(N173="zákl. přenesená",J173,0)</f>
        <v>0</v>
      </c>
      <c r="BH173" s="194">
        <f>IF(N173="sníž. přenesená",J173,0)</f>
        <v>0</v>
      </c>
      <c r="BI173" s="194">
        <f>IF(N173="nulová",J173,0)</f>
        <v>0</v>
      </c>
      <c r="BJ173" s="24" t="s">
        <v>89</v>
      </c>
      <c r="BK173" s="194">
        <f>ROUND(I173*H173,2)</f>
        <v>0</v>
      </c>
      <c r="BL173" s="24" t="s">
        <v>194</v>
      </c>
      <c r="BM173" s="24" t="s">
        <v>2676</v>
      </c>
    </row>
    <row r="174" spans="2:65" s="12" customFormat="1" ht="13.5">
      <c r="B174" s="195"/>
      <c r="D174" s="196" t="s">
        <v>184</v>
      </c>
      <c r="E174" s="197" t="s">
        <v>5</v>
      </c>
      <c r="F174" s="198" t="s">
        <v>701</v>
      </c>
      <c r="H174" s="199">
        <v>1.01</v>
      </c>
      <c r="I174" s="200"/>
      <c r="L174" s="195"/>
      <c r="M174" s="201"/>
      <c r="N174" s="202"/>
      <c r="O174" s="202"/>
      <c r="P174" s="202"/>
      <c r="Q174" s="202"/>
      <c r="R174" s="202"/>
      <c r="S174" s="202"/>
      <c r="T174" s="203"/>
      <c r="AT174" s="197" t="s">
        <v>184</v>
      </c>
      <c r="AU174" s="197" t="s">
        <v>24</v>
      </c>
      <c r="AV174" s="12" t="s">
        <v>24</v>
      </c>
      <c r="AW174" s="12" t="s">
        <v>44</v>
      </c>
      <c r="AX174" s="12" t="s">
        <v>89</v>
      </c>
      <c r="AY174" s="197" t="s">
        <v>174</v>
      </c>
    </row>
    <row r="175" spans="2:65" s="1" customFormat="1" ht="16.5" customHeight="1">
      <c r="B175" s="182"/>
      <c r="C175" s="219" t="s">
        <v>474</v>
      </c>
      <c r="D175" s="219" t="s">
        <v>447</v>
      </c>
      <c r="E175" s="220" t="s">
        <v>688</v>
      </c>
      <c r="F175" s="221" t="s">
        <v>689</v>
      </c>
      <c r="G175" s="222" t="s">
        <v>488</v>
      </c>
      <c r="H175" s="223">
        <v>2.02</v>
      </c>
      <c r="I175" s="224"/>
      <c r="J175" s="225">
        <f>ROUND(I175*H175,2)</f>
        <v>0</v>
      </c>
      <c r="K175" s="221" t="s">
        <v>181</v>
      </c>
      <c r="L175" s="226"/>
      <c r="M175" s="227" t="s">
        <v>5</v>
      </c>
      <c r="N175" s="228" t="s">
        <v>52</v>
      </c>
      <c r="O175" s="43"/>
      <c r="P175" s="192">
        <f>O175*H175</f>
        <v>0</v>
      </c>
      <c r="Q175" s="192">
        <v>0.26200000000000001</v>
      </c>
      <c r="R175" s="192">
        <f>Q175*H175</f>
        <v>0.52924000000000004</v>
      </c>
      <c r="S175" s="192">
        <v>0</v>
      </c>
      <c r="T175" s="193">
        <f>S175*H175</f>
        <v>0</v>
      </c>
      <c r="AR175" s="24" t="s">
        <v>211</v>
      </c>
      <c r="AT175" s="24" t="s">
        <v>447</v>
      </c>
      <c r="AU175" s="24" t="s">
        <v>24</v>
      </c>
      <c r="AY175" s="24" t="s">
        <v>174</v>
      </c>
      <c r="BE175" s="194">
        <f>IF(N175="základní",J175,0)</f>
        <v>0</v>
      </c>
      <c r="BF175" s="194">
        <f>IF(N175="snížená",J175,0)</f>
        <v>0</v>
      </c>
      <c r="BG175" s="194">
        <f>IF(N175="zákl. přenesená",J175,0)</f>
        <v>0</v>
      </c>
      <c r="BH175" s="194">
        <f>IF(N175="sníž. přenesená",J175,0)</f>
        <v>0</v>
      </c>
      <c r="BI175" s="194">
        <f>IF(N175="nulová",J175,0)</f>
        <v>0</v>
      </c>
      <c r="BJ175" s="24" t="s">
        <v>89</v>
      </c>
      <c r="BK175" s="194">
        <f>ROUND(I175*H175,2)</f>
        <v>0</v>
      </c>
      <c r="BL175" s="24" t="s">
        <v>194</v>
      </c>
      <c r="BM175" s="24" t="s">
        <v>2677</v>
      </c>
    </row>
    <row r="176" spans="2:65" s="12" customFormat="1" ht="13.5">
      <c r="B176" s="195"/>
      <c r="D176" s="196" t="s">
        <v>184</v>
      </c>
      <c r="E176" s="197" t="s">
        <v>5</v>
      </c>
      <c r="F176" s="198" t="s">
        <v>2066</v>
      </c>
      <c r="H176" s="199">
        <v>2.02</v>
      </c>
      <c r="I176" s="200"/>
      <c r="L176" s="195"/>
      <c r="M176" s="201"/>
      <c r="N176" s="202"/>
      <c r="O176" s="202"/>
      <c r="P176" s="202"/>
      <c r="Q176" s="202"/>
      <c r="R176" s="202"/>
      <c r="S176" s="202"/>
      <c r="T176" s="203"/>
      <c r="AT176" s="197" t="s">
        <v>184</v>
      </c>
      <c r="AU176" s="197" t="s">
        <v>24</v>
      </c>
      <c r="AV176" s="12" t="s">
        <v>24</v>
      </c>
      <c r="AW176" s="12" t="s">
        <v>44</v>
      </c>
      <c r="AX176" s="12" t="s">
        <v>89</v>
      </c>
      <c r="AY176" s="197" t="s">
        <v>174</v>
      </c>
    </row>
    <row r="177" spans="2:65" s="1" customFormat="1" ht="16.5" customHeight="1">
      <c r="B177" s="182"/>
      <c r="C177" s="219" t="s">
        <v>480</v>
      </c>
      <c r="D177" s="219" t="s">
        <v>447</v>
      </c>
      <c r="E177" s="220" t="s">
        <v>673</v>
      </c>
      <c r="F177" s="221" t="s">
        <v>674</v>
      </c>
      <c r="G177" s="222" t="s">
        <v>488</v>
      </c>
      <c r="H177" s="223">
        <v>2.02</v>
      </c>
      <c r="I177" s="224"/>
      <c r="J177" s="225">
        <f>ROUND(I177*H177,2)</f>
        <v>0</v>
      </c>
      <c r="K177" s="221" t="s">
        <v>181</v>
      </c>
      <c r="L177" s="226"/>
      <c r="M177" s="227" t="s">
        <v>5</v>
      </c>
      <c r="N177" s="228" t="s">
        <v>52</v>
      </c>
      <c r="O177" s="43"/>
      <c r="P177" s="192">
        <f>O177*H177</f>
        <v>0</v>
      </c>
      <c r="Q177" s="192">
        <v>0.54800000000000004</v>
      </c>
      <c r="R177" s="192">
        <f>Q177*H177</f>
        <v>1.1069600000000002</v>
      </c>
      <c r="S177" s="192">
        <v>0</v>
      </c>
      <c r="T177" s="193">
        <f>S177*H177</f>
        <v>0</v>
      </c>
      <c r="AR177" s="24" t="s">
        <v>211</v>
      </c>
      <c r="AT177" s="24" t="s">
        <v>447</v>
      </c>
      <c r="AU177" s="24" t="s">
        <v>24</v>
      </c>
      <c r="AY177" s="24" t="s">
        <v>174</v>
      </c>
      <c r="BE177" s="194">
        <f>IF(N177="základní",J177,0)</f>
        <v>0</v>
      </c>
      <c r="BF177" s="194">
        <f>IF(N177="snížená",J177,0)</f>
        <v>0</v>
      </c>
      <c r="BG177" s="194">
        <f>IF(N177="zákl. přenesená",J177,0)</f>
        <v>0</v>
      </c>
      <c r="BH177" s="194">
        <f>IF(N177="sníž. přenesená",J177,0)</f>
        <v>0</v>
      </c>
      <c r="BI177" s="194">
        <f>IF(N177="nulová",J177,0)</f>
        <v>0</v>
      </c>
      <c r="BJ177" s="24" t="s">
        <v>89</v>
      </c>
      <c r="BK177" s="194">
        <f>ROUND(I177*H177,2)</f>
        <v>0</v>
      </c>
      <c r="BL177" s="24" t="s">
        <v>194</v>
      </c>
      <c r="BM177" s="24" t="s">
        <v>2678</v>
      </c>
    </row>
    <row r="178" spans="2:65" s="12" customFormat="1" ht="13.5">
      <c r="B178" s="195"/>
      <c r="D178" s="196" t="s">
        <v>184</v>
      </c>
      <c r="E178" s="197" t="s">
        <v>5</v>
      </c>
      <c r="F178" s="198" t="s">
        <v>2066</v>
      </c>
      <c r="H178" s="199">
        <v>2.02</v>
      </c>
      <c r="I178" s="200"/>
      <c r="L178" s="195"/>
      <c r="M178" s="201"/>
      <c r="N178" s="202"/>
      <c r="O178" s="202"/>
      <c r="P178" s="202"/>
      <c r="Q178" s="202"/>
      <c r="R178" s="202"/>
      <c r="S178" s="202"/>
      <c r="T178" s="203"/>
      <c r="AT178" s="197" t="s">
        <v>184</v>
      </c>
      <c r="AU178" s="197" t="s">
        <v>24</v>
      </c>
      <c r="AV178" s="12" t="s">
        <v>24</v>
      </c>
      <c r="AW178" s="12" t="s">
        <v>44</v>
      </c>
      <c r="AX178" s="12" t="s">
        <v>89</v>
      </c>
      <c r="AY178" s="197" t="s">
        <v>174</v>
      </c>
    </row>
    <row r="179" spans="2:65" s="1" customFormat="1" ht="16.5" customHeight="1">
      <c r="B179" s="182"/>
      <c r="C179" s="219" t="s">
        <v>485</v>
      </c>
      <c r="D179" s="219" t="s">
        <v>447</v>
      </c>
      <c r="E179" s="220" t="s">
        <v>2670</v>
      </c>
      <c r="F179" s="221" t="s">
        <v>2671</v>
      </c>
      <c r="G179" s="222" t="s">
        <v>488</v>
      </c>
      <c r="H179" s="223">
        <v>1.01</v>
      </c>
      <c r="I179" s="224"/>
      <c r="J179" s="225">
        <f>ROUND(I179*H179,2)</f>
        <v>0</v>
      </c>
      <c r="K179" s="221" t="s">
        <v>5</v>
      </c>
      <c r="L179" s="226"/>
      <c r="M179" s="227" t="s">
        <v>5</v>
      </c>
      <c r="N179" s="228" t="s">
        <v>52</v>
      </c>
      <c r="O179" s="43"/>
      <c r="P179" s="192">
        <f>O179*H179</f>
        <v>0</v>
      </c>
      <c r="Q179" s="192">
        <v>1.6</v>
      </c>
      <c r="R179" s="192">
        <f>Q179*H179</f>
        <v>1.6160000000000001</v>
      </c>
      <c r="S179" s="192">
        <v>0</v>
      </c>
      <c r="T179" s="193">
        <f>S179*H179</f>
        <v>0</v>
      </c>
      <c r="AR179" s="24" t="s">
        <v>211</v>
      </c>
      <c r="AT179" s="24" t="s">
        <v>447</v>
      </c>
      <c r="AU179" s="24" t="s">
        <v>24</v>
      </c>
      <c r="AY179" s="24" t="s">
        <v>174</v>
      </c>
      <c r="BE179" s="194">
        <f>IF(N179="základní",J179,0)</f>
        <v>0</v>
      </c>
      <c r="BF179" s="194">
        <f>IF(N179="snížená",J179,0)</f>
        <v>0</v>
      </c>
      <c r="BG179" s="194">
        <f>IF(N179="zákl. přenesená",J179,0)</f>
        <v>0</v>
      </c>
      <c r="BH179" s="194">
        <f>IF(N179="sníž. přenesená",J179,0)</f>
        <v>0</v>
      </c>
      <c r="BI179" s="194">
        <f>IF(N179="nulová",J179,0)</f>
        <v>0</v>
      </c>
      <c r="BJ179" s="24" t="s">
        <v>89</v>
      </c>
      <c r="BK179" s="194">
        <f>ROUND(I179*H179,2)</f>
        <v>0</v>
      </c>
      <c r="BL179" s="24" t="s">
        <v>194</v>
      </c>
      <c r="BM179" s="24" t="s">
        <v>2679</v>
      </c>
    </row>
    <row r="180" spans="2:65" s="12" customFormat="1" ht="13.5">
      <c r="B180" s="195"/>
      <c r="D180" s="196" t="s">
        <v>184</v>
      </c>
      <c r="E180" s="197" t="s">
        <v>5</v>
      </c>
      <c r="F180" s="198" t="s">
        <v>701</v>
      </c>
      <c r="H180" s="199">
        <v>1.01</v>
      </c>
      <c r="I180" s="200"/>
      <c r="L180" s="195"/>
      <c r="M180" s="201"/>
      <c r="N180" s="202"/>
      <c r="O180" s="202"/>
      <c r="P180" s="202"/>
      <c r="Q180" s="202"/>
      <c r="R180" s="202"/>
      <c r="S180" s="202"/>
      <c r="T180" s="203"/>
      <c r="AT180" s="197" t="s">
        <v>184</v>
      </c>
      <c r="AU180" s="197" t="s">
        <v>24</v>
      </c>
      <c r="AV180" s="12" t="s">
        <v>24</v>
      </c>
      <c r="AW180" s="12" t="s">
        <v>44</v>
      </c>
      <c r="AX180" s="12" t="s">
        <v>89</v>
      </c>
      <c r="AY180" s="197" t="s">
        <v>174</v>
      </c>
    </row>
    <row r="181" spans="2:65" s="1" customFormat="1" ht="16.5" customHeight="1">
      <c r="B181" s="182"/>
      <c r="C181" s="219" t="s">
        <v>32</v>
      </c>
      <c r="D181" s="219" t="s">
        <v>447</v>
      </c>
      <c r="E181" s="220" t="s">
        <v>2680</v>
      </c>
      <c r="F181" s="221" t="s">
        <v>2681</v>
      </c>
      <c r="G181" s="222" t="s">
        <v>488</v>
      </c>
      <c r="H181" s="223">
        <v>1.01</v>
      </c>
      <c r="I181" s="224"/>
      <c r="J181" s="225">
        <f>ROUND(I181*H181,2)</f>
        <v>0</v>
      </c>
      <c r="K181" s="221" t="s">
        <v>5</v>
      </c>
      <c r="L181" s="226"/>
      <c r="M181" s="227" t="s">
        <v>5</v>
      </c>
      <c r="N181" s="228" t="s">
        <v>52</v>
      </c>
      <c r="O181" s="43"/>
      <c r="P181" s="192">
        <f>O181*H181</f>
        <v>0</v>
      </c>
      <c r="Q181" s="192">
        <v>1.6</v>
      </c>
      <c r="R181" s="192">
        <f>Q181*H181</f>
        <v>1.6160000000000001</v>
      </c>
      <c r="S181" s="192">
        <v>0</v>
      </c>
      <c r="T181" s="193">
        <f>S181*H181</f>
        <v>0</v>
      </c>
      <c r="AR181" s="24" t="s">
        <v>211</v>
      </c>
      <c r="AT181" s="24" t="s">
        <v>447</v>
      </c>
      <c r="AU181" s="24" t="s">
        <v>24</v>
      </c>
      <c r="AY181" s="24" t="s">
        <v>174</v>
      </c>
      <c r="BE181" s="194">
        <f>IF(N181="základní",J181,0)</f>
        <v>0</v>
      </c>
      <c r="BF181" s="194">
        <f>IF(N181="snížená",J181,0)</f>
        <v>0</v>
      </c>
      <c r="BG181" s="194">
        <f>IF(N181="zákl. přenesená",J181,0)</f>
        <v>0</v>
      </c>
      <c r="BH181" s="194">
        <f>IF(N181="sníž. přenesená",J181,0)</f>
        <v>0</v>
      </c>
      <c r="BI181" s="194">
        <f>IF(N181="nulová",J181,0)</f>
        <v>0</v>
      </c>
      <c r="BJ181" s="24" t="s">
        <v>89</v>
      </c>
      <c r="BK181" s="194">
        <f>ROUND(I181*H181,2)</f>
        <v>0</v>
      </c>
      <c r="BL181" s="24" t="s">
        <v>194</v>
      </c>
      <c r="BM181" s="24" t="s">
        <v>2682</v>
      </c>
    </row>
    <row r="182" spans="2:65" s="12" customFormat="1" ht="13.5">
      <c r="B182" s="195"/>
      <c r="D182" s="196" t="s">
        <v>184</v>
      </c>
      <c r="E182" s="197" t="s">
        <v>5</v>
      </c>
      <c r="F182" s="198" t="s">
        <v>701</v>
      </c>
      <c r="H182" s="199">
        <v>1.01</v>
      </c>
      <c r="I182" s="200"/>
      <c r="L182" s="195"/>
      <c r="M182" s="201"/>
      <c r="N182" s="202"/>
      <c r="O182" s="202"/>
      <c r="P182" s="202"/>
      <c r="Q182" s="202"/>
      <c r="R182" s="202"/>
      <c r="S182" s="202"/>
      <c r="T182" s="203"/>
      <c r="AT182" s="197" t="s">
        <v>184</v>
      </c>
      <c r="AU182" s="197" t="s">
        <v>24</v>
      </c>
      <c r="AV182" s="12" t="s">
        <v>24</v>
      </c>
      <c r="AW182" s="12" t="s">
        <v>44</v>
      </c>
      <c r="AX182" s="12" t="s">
        <v>89</v>
      </c>
      <c r="AY182" s="197" t="s">
        <v>174</v>
      </c>
    </row>
    <row r="183" spans="2:65" s="1" customFormat="1" ht="16.5" customHeight="1">
      <c r="B183" s="182"/>
      <c r="C183" s="219" t="s">
        <v>495</v>
      </c>
      <c r="D183" s="219" t="s">
        <v>447</v>
      </c>
      <c r="E183" s="220" t="s">
        <v>703</v>
      </c>
      <c r="F183" s="221" t="s">
        <v>704</v>
      </c>
      <c r="G183" s="222" t="s">
        <v>488</v>
      </c>
      <c r="H183" s="223">
        <v>5.05</v>
      </c>
      <c r="I183" s="224"/>
      <c r="J183" s="225">
        <f>ROUND(I183*H183,2)</f>
        <v>0</v>
      </c>
      <c r="K183" s="221" t="s">
        <v>181</v>
      </c>
      <c r="L183" s="226"/>
      <c r="M183" s="227" t="s">
        <v>5</v>
      </c>
      <c r="N183" s="228" t="s">
        <v>52</v>
      </c>
      <c r="O183" s="43"/>
      <c r="P183" s="192">
        <f>O183*H183</f>
        <v>0</v>
      </c>
      <c r="Q183" s="192">
        <v>2E-3</v>
      </c>
      <c r="R183" s="192">
        <f>Q183*H183</f>
        <v>1.01E-2</v>
      </c>
      <c r="S183" s="192">
        <v>0</v>
      </c>
      <c r="T183" s="193">
        <f>S183*H183</f>
        <v>0</v>
      </c>
      <c r="AR183" s="24" t="s">
        <v>211</v>
      </c>
      <c r="AT183" s="24" t="s">
        <v>447</v>
      </c>
      <c r="AU183" s="24" t="s">
        <v>24</v>
      </c>
      <c r="AY183" s="24" t="s">
        <v>174</v>
      </c>
      <c r="BE183" s="194">
        <f>IF(N183="základní",J183,0)</f>
        <v>0</v>
      </c>
      <c r="BF183" s="194">
        <f>IF(N183="snížená",J183,0)</f>
        <v>0</v>
      </c>
      <c r="BG183" s="194">
        <f>IF(N183="zákl. přenesená",J183,0)</f>
        <v>0</v>
      </c>
      <c r="BH183" s="194">
        <f>IF(N183="sníž. přenesená",J183,0)</f>
        <v>0</v>
      </c>
      <c r="BI183" s="194">
        <f>IF(N183="nulová",J183,0)</f>
        <v>0</v>
      </c>
      <c r="BJ183" s="24" t="s">
        <v>89</v>
      </c>
      <c r="BK183" s="194">
        <f>ROUND(I183*H183,2)</f>
        <v>0</v>
      </c>
      <c r="BL183" s="24" t="s">
        <v>194</v>
      </c>
      <c r="BM183" s="24" t="s">
        <v>2683</v>
      </c>
    </row>
    <row r="184" spans="2:65" s="12" customFormat="1" ht="13.5">
      <c r="B184" s="195"/>
      <c r="D184" s="196" t="s">
        <v>184</v>
      </c>
      <c r="E184" s="197" t="s">
        <v>5</v>
      </c>
      <c r="F184" s="198" t="s">
        <v>2684</v>
      </c>
      <c r="H184" s="199">
        <v>5.05</v>
      </c>
      <c r="I184" s="200"/>
      <c r="L184" s="195"/>
      <c r="M184" s="201"/>
      <c r="N184" s="202"/>
      <c r="O184" s="202"/>
      <c r="P184" s="202"/>
      <c r="Q184" s="202"/>
      <c r="R184" s="202"/>
      <c r="S184" s="202"/>
      <c r="T184" s="203"/>
      <c r="AT184" s="197" t="s">
        <v>184</v>
      </c>
      <c r="AU184" s="197" t="s">
        <v>24</v>
      </c>
      <c r="AV184" s="12" t="s">
        <v>24</v>
      </c>
      <c r="AW184" s="12" t="s">
        <v>44</v>
      </c>
      <c r="AX184" s="12" t="s">
        <v>89</v>
      </c>
      <c r="AY184" s="197" t="s">
        <v>174</v>
      </c>
    </row>
    <row r="185" spans="2:65" s="1" customFormat="1" ht="16.5" customHeight="1">
      <c r="B185" s="182"/>
      <c r="C185" s="183" t="s">
        <v>500</v>
      </c>
      <c r="D185" s="183" t="s">
        <v>177</v>
      </c>
      <c r="E185" s="184" t="s">
        <v>2685</v>
      </c>
      <c r="F185" s="185" t="s">
        <v>2686</v>
      </c>
      <c r="G185" s="186" t="s">
        <v>488</v>
      </c>
      <c r="H185" s="187">
        <v>1</v>
      </c>
      <c r="I185" s="188"/>
      <c r="J185" s="189">
        <f>ROUND(I185*H185,2)</f>
        <v>0</v>
      </c>
      <c r="K185" s="185" t="s">
        <v>181</v>
      </c>
      <c r="L185" s="42"/>
      <c r="M185" s="190" t="s">
        <v>5</v>
      </c>
      <c r="N185" s="191" t="s">
        <v>52</v>
      </c>
      <c r="O185" s="43"/>
      <c r="P185" s="192">
        <f>O185*H185</f>
        <v>0</v>
      </c>
      <c r="Q185" s="192">
        <v>9.1800000000000007E-3</v>
      </c>
      <c r="R185" s="192">
        <f>Q185*H185</f>
        <v>9.1800000000000007E-3</v>
      </c>
      <c r="S185" s="192">
        <v>0</v>
      </c>
      <c r="T185" s="193">
        <f>S185*H185</f>
        <v>0</v>
      </c>
      <c r="AR185" s="24" t="s">
        <v>194</v>
      </c>
      <c r="AT185" s="24" t="s">
        <v>177</v>
      </c>
      <c r="AU185" s="24" t="s">
        <v>24</v>
      </c>
      <c r="AY185" s="24" t="s">
        <v>174</v>
      </c>
      <c r="BE185" s="194">
        <f>IF(N185="základní",J185,0)</f>
        <v>0</v>
      </c>
      <c r="BF185" s="194">
        <f>IF(N185="snížená",J185,0)</f>
        <v>0</v>
      </c>
      <c r="BG185" s="194">
        <f>IF(N185="zákl. přenesená",J185,0)</f>
        <v>0</v>
      </c>
      <c r="BH185" s="194">
        <f>IF(N185="sníž. přenesená",J185,0)</f>
        <v>0</v>
      </c>
      <c r="BI185" s="194">
        <f>IF(N185="nulová",J185,0)</f>
        <v>0</v>
      </c>
      <c r="BJ185" s="24" t="s">
        <v>89</v>
      </c>
      <c r="BK185" s="194">
        <f>ROUND(I185*H185,2)</f>
        <v>0</v>
      </c>
      <c r="BL185" s="24" t="s">
        <v>194</v>
      </c>
      <c r="BM185" s="24" t="s">
        <v>2687</v>
      </c>
    </row>
    <row r="186" spans="2:65" s="12" customFormat="1" ht="13.5">
      <c r="B186" s="195"/>
      <c r="D186" s="196" t="s">
        <v>184</v>
      </c>
      <c r="E186" s="197" t="s">
        <v>5</v>
      </c>
      <c r="F186" s="198" t="s">
        <v>2688</v>
      </c>
      <c r="H186" s="199">
        <v>1</v>
      </c>
      <c r="I186" s="200"/>
      <c r="L186" s="195"/>
      <c r="M186" s="201"/>
      <c r="N186" s="202"/>
      <c r="O186" s="202"/>
      <c r="P186" s="202"/>
      <c r="Q186" s="202"/>
      <c r="R186" s="202"/>
      <c r="S186" s="202"/>
      <c r="T186" s="203"/>
      <c r="AT186" s="197" t="s">
        <v>184</v>
      </c>
      <c r="AU186" s="197" t="s">
        <v>24</v>
      </c>
      <c r="AV186" s="12" t="s">
        <v>24</v>
      </c>
      <c r="AW186" s="12" t="s">
        <v>44</v>
      </c>
      <c r="AX186" s="12" t="s">
        <v>89</v>
      </c>
      <c r="AY186" s="197" t="s">
        <v>174</v>
      </c>
    </row>
    <row r="187" spans="2:65" s="1" customFormat="1" ht="16.5" customHeight="1">
      <c r="B187" s="182"/>
      <c r="C187" s="219" t="s">
        <v>505</v>
      </c>
      <c r="D187" s="219" t="s">
        <v>447</v>
      </c>
      <c r="E187" s="220" t="s">
        <v>2689</v>
      </c>
      <c r="F187" s="221" t="s">
        <v>2690</v>
      </c>
      <c r="G187" s="222" t="s">
        <v>488</v>
      </c>
      <c r="H187" s="223">
        <v>1.01</v>
      </c>
      <c r="I187" s="224"/>
      <c r="J187" s="225">
        <f>ROUND(I187*H187,2)</f>
        <v>0</v>
      </c>
      <c r="K187" s="221" t="s">
        <v>181</v>
      </c>
      <c r="L187" s="226"/>
      <c r="M187" s="227" t="s">
        <v>5</v>
      </c>
      <c r="N187" s="228" t="s">
        <v>52</v>
      </c>
      <c r="O187" s="43"/>
      <c r="P187" s="192">
        <f>O187*H187</f>
        <v>0</v>
      </c>
      <c r="Q187" s="192">
        <v>0.50600000000000001</v>
      </c>
      <c r="R187" s="192">
        <f>Q187*H187</f>
        <v>0.51105999999999996</v>
      </c>
      <c r="S187" s="192">
        <v>0</v>
      </c>
      <c r="T187" s="193">
        <f>S187*H187</f>
        <v>0</v>
      </c>
      <c r="AR187" s="24" t="s">
        <v>211</v>
      </c>
      <c r="AT187" s="24" t="s">
        <v>447</v>
      </c>
      <c r="AU187" s="24" t="s">
        <v>24</v>
      </c>
      <c r="AY187" s="24" t="s">
        <v>174</v>
      </c>
      <c r="BE187" s="194">
        <f>IF(N187="základní",J187,0)</f>
        <v>0</v>
      </c>
      <c r="BF187" s="194">
        <f>IF(N187="snížená",J187,0)</f>
        <v>0</v>
      </c>
      <c r="BG187" s="194">
        <f>IF(N187="zákl. přenesená",J187,0)</f>
        <v>0</v>
      </c>
      <c r="BH187" s="194">
        <f>IF(N187="sníž. přenesená",J187,0)</f>
        <v>0</v>
      </c>
      <c r="BI187" s="194">
        <f>IF(N187="nulová",J187,0)</f>
        <v>0</v>
      </c>
      <c r="BJ187" s="24" t="s">
        <v>89</v>
      </c>
      <c r="BK187" s="194">
        <f>ROUND(I187*H187,2)</f>
        <v>0</v>
      </c>
      <c r="BL187" s="24" t="s">
        <v>194</v>
      </c>
      <c r="BM187" s="24" t="s">
        <v>2691</v>
      </c>
    </row>
    <row r="188" spans="2:65" s="12" customFormat="1" ht="13.5">
      <c r="B188" s="195"/>
      <c r="D188" s="196" t="s">
        <v>184</v>
      </c>
      <c r="E188" s="197" t="s">
        <v>5</v>
      </c>
      <c r="F188" s="198" t="s">
        <v>701</v>
      </c>
      <c r="H188" s="199">
        <v>1.01</v>
      </c>
      <c r="I188" s="200"/>
      <c r="L188" s="195"/>
      <c r="M188" s="201"/>
      <c r="N188" s="202"/>
      <c r="O188" s="202"/>
      <c r="P188" s="202"/>
      <c r="Q188" s="202"/>
      <c r="R188" s="202"/>
      <c r="S188" s="202"/>
      <c r="T188" s="203"/>
      <c r="AT188" s="197" t="s">
        <v>184</v>
      </c>
      <c r="AU188" s="197" t="s">
        <v>24</v>
      </c>
      <c r="AV188" s="12" t="s">
        <v>24</v>
      </c>
      <c r="AW188" s="12" t="s">
        <v>44</v>
      </c>
      <c r="AX188" s="12" t="s">
        <v>89</v>
      </c>
      <c r="AY188" s="197" t="s">
        <v>174</v>
      </c>
    </row>
    <row r="189" spans="2:65" s="1" customFormat="1" ht="16.5" customHeight="1">
      <c r="B189" s="182"/>
      <c r="C189" s="219" t="s">
        <v>510</v>
      </c>
      <c r="D189" s="219" t="s">
        <v>447</v>
      </c>
      <c r="E189" s="220" t="s">
        <v>2692</v>
      </c>
      <c r="F189" s="221" t="s">
        <v>704</v>
      </c>
      <c r="G189" s="222" t="s">
        <v>488</v>
      </c>
      <c r="H189" s="223">
        <v>1</v>
      </c>
      <c r="I189" s="224"/>
      <c r="J189" s="225">
        <f>ROUND(I189*H189,2)</f>
        <v>0</v>
      </c>
      <c r="K189" s="221" t="s">
        <v>181</v>
      </c>
      <c r="L189" s="226"/>
      <c r="M189" s="227" t="s">
        <v>5</v>
      </c>
      <c r="N189" s="228" t="s">
        <v>52</v>
      </c>
      <c r="O189" s="43"/>
      <c r="P189" s="192">
        <f>O189*H189</f>
        <v>0</v>
      </c>
      <c r="Q189" s="192">
        <v>2E-3</v>
      </c>
      <c r="R189" s="192">
        <f>Q189*H189</f>
        <v>2E-3</v>
      </c>
      <c r="S189" s="192">
        <v>0</v>
      </c>
      <c r="T189" s="193">
        <f>S189*H189</f>
        <v>0</v>
      </c>
      <c r="AR189" s="24" t="s">
        <v>1457</v>
      </c>
      <c r="AT189" s="24" t="s">
        <v>447</v>
      </c>
      <c r="AU189" s="24" t="s">
        <v>24</v>
      </c>
      <c r="AY189" s="24" t="s">
        <v>174</v>
      </c>
      <c r="BE189" s="194">
        <f>IF(N189="základní",J189,0)</f>
        <v>0</v>
      </c>
      <c r="BF189" s="194">
        <f>IF(N189="snížená",J189,0)</f>
        <v>0</v>
      </c>
      <c r="BG189" s="194">
        <f>IF(N189="zákl. přenesená",J189,0)</f>
        <v>0</v>
      </c>
      <c r="BH189" s="194">
        <f>IF(N189="sníž. přenesená",J189,0)</f>
        <v>0</v>
      </c>
      <c r="BI189" s="194">
        <f>IF(N189="nulová",J189,0)</f>
        <v>0</v>
      </c>
      <c r="BJ189" s="24" t="s">
        <v>89</v>
      </c>
      <c r="BK189" s="194">
        <f>ROUND(I189*H189,2)</f>
        <v>0</v>
      </c>
      <c r="BL189" s="24" t="s">
        <v>1457</v>
      </c>
      <c r="BM189" s="24" t="s">
        <v>2693</v>
      </c>
    </row>
    <row r="190" spans="2:65" s="12" customFormat="1" ht="13.5">
      <c r="B190" s="195"/>
      <c r="D190" s="196" t="s">
        <v>184</v>
      </c>
      <c r="E190" s="197" t="s">
        <v>5</v>
      </c>
      <c r="F190" s="198" t="s">
        <v>2688</v>
      </c>
      <c r="H190" s="199">
        <v>1</v>
      </c>
      <c r="I190" s="200"/>
      <c r="L190" s="195"/>
      <c r="M190" s="201"/>
      <c r="N190" s="202"/>
      <c r="O190" s="202"/>
      <c r="P190" s="202"/>
      <c r="Q190" s="202"/>
      <c r="R190" s="202"/>
      <c r="S190" s="202"/>
      <c r="T190" s="203"/>
      <c r="AT190" s="197" t="s">
        <v>184</v>
      </c>
      <c r="AU190" s="197" t="s">
        <v>24</v>
      </c>
      <c r="AV190" s="12" t="s">
        <v>24</v>
      </c>
      <c r="AW190" s="12" t="s">
        <v>44</v>
      </c>
      <c r="AX190" s="12" t="s">
        <v>89</v>
      </c>
      <c r="AY190" s="197" t="s">
        <v>174</v>
      </c>
    </row>
    <row r="191" spans="2:65" s="1" customFormat="1" ht="16.5" customHeight="1">
      <c r="B191" s="182"/>
      <c r="C191" s="183" t="s">
        <v>514</v>
      </c>
      <c r="D191" s="183" t="s">
        <v>177</v>
      </c>
      <c r="E191" s="184" t="s">
        <v>2694</v>
      </c>
      <c r="F191" s="185" t="s">
        <v>2695</v>
      </c>
      <c r="G191" s="186" t="s">
        <v>488</v>
      </c>
      <c r="H191" s="187">
        <v>1</v>
      </c>
      <c r="I191" s="188"/>
      <c r="J191" s="189">
        <f>ROUND(I191*H191,2)</f>
        <v>0</v>
      </c>
      <c r="K191" s="185" t="s">
        <v>181</v>
      </c>
      <c r="L191" s="42"/>
      <c r="M191" s="190" t="s">
        <v>5</v>
      </c>
      <c r="N191" s="191" t="s">
        <v>52</v>
      </c>
      <c r="O191" s="43"/>
      <c r="P191" s="192">
        <f>O191*H191</f>
        <v>0</v>
      </c>
      <c r="Q191" s="192">
        <v>2.7529999999999999E-2</v>
      </c>
      <c r="R191" s="192">
        <f>Q191*H191</f>
        <v>2.7529999999999999E-2</v>
      </c>
      <c r="S191" s="192">
        <v>0</v>
      </c>
      <c r="T191" s="193">
        <f>S191*H191</f>
        <v>0</v>
      </c>
      <c r="AR191" s="24" t="s">
        <v>194</v>
      </c>
      <c r="AT191" s="24" t="s">
        <v>177</v>
      </c>
      <c r="AU191" s="24" t="s">
        <v>24</v>
      </c>
      <c r="AY191" s="24" t="s">
        <v>174</v>
      </c>
      <c r="BE191" s="194">
        <f>IF(N191="základní",J191,0)</f>
        <v>0</v>
      </c>
      <c r="BF191" s="194">
        <f>IF(N191="snížená",J191,0)</f>
        <v>0</v>
      </c>
      <c r="BG191" s="194">
        <f>IF(N191="zákl. přenesená",J191,0)</f>
        <v>0</v>
      </c>
      <c r="BH191" s="194">
        <f>IF(N191="sníž. přenesená",J191,0)</f>
        <v>0</v>
      </c>
      <c r="BI191" s="194">
        <f>IF(N191="nulová",J191,0)</f>
        <v>0</v>
      </c>
      <c r="BJ191" s="24" t="s">
        <v>89</v>
      </c>
      <c r="BK191" s="194">
        <f>ROUND(I191*H191,2)</f>
        <v>0</v>
      </c>
      <c r="BL191" s="24" t="s">
        <v>194</v>
      </c>
      <c r="BM191" s="24" t="s">
        <v>2696</v>
      </c>
    </row>
    <row r="192" spans="2:65" s="12" customFormat="1" ht="13.5">
      <c r="B192" s="195"/>
      <c r="D192" s="196" t="s">
        <v>184</v>
      </c>
      <c r="E192" s="197" t="s">
        <v>5</v>
      </c>
      <c r="F192" s="198" t="s">
        <v>2688</v>
      </c>
      <c r="H192" s="199">
        <v>1</v>
      </c>
      <c r="I192" s="200"/>
      <c r="L192" s="195"/>
      <c r="M192" s="201"/>
      <c r="N192" s="202"/>
      <c r="O192" s="202"/>
      <c r="P192" s="202"/>
      <c r="Q192" s="202"/>
      <c r="R192" s="202"/>
      <c r="S192" s="202"/>
      <c r="T192" s="203"/>
      <c r="AT192" s="197" t="s">
        <v>184</v>
      </c>
      <c r="AU192" s="197" t="s">
        <v>24</v>
      </c>
      <c r="AV192" s="12" t="s">
        <v>24</v>
      </c>
      <c r="AW192" s="12" t="s">
        <v>44</v>
      </c>
      <c r="AX192" s="12" t="s">
        <v>89</v>
      </c>
      <c r="AY192" s="197" t="s">
        <v>174</v>
      </c>
    </row>
    <row r="193" spans="2:65" s="1" customFormat="1" ht="16.5" customHeight="1">
      <c r="B193" s="182"/>
      <c r="C193" s="219" t="s">
        <v>521</v>
      </c>
      <c r="D193" s="219" t="s">
        <v>447</v>
      </c>
      <c r="E193" s="220" t="s">
        <v>2697</v>
      </c>
      <c r="F193" s="221" t="s">
        <v>2698</v>
      </c>
      <c r="G193" s="222" t="s">
        <v>488</v>
      </c>
      <c r="H193" s="223">
        <v>1.01</v>
      </c>
      <c r="I193" s="224"/>
      <c r="J193" s="225">
        <f>ROUND(I193*H193,2)</f>
        <v>0</v>
      </c>
      <c r="K193" s="221" t="s">
        <v>181</v>
      </c>
      <c r="L193" s="226"/>
      <c r="M193" s="227" t="s">
        <v>5</v>
      </c>
      <c r="N193" s="228" t="s">
        <v>52</v>
      </c>
      <c r="O193" s="43"/>
      <c r="P193" s="192">
        <f>O193*H193</f>
        <v>0</v>
      </c>
      <c r="Q193" s="192">
        <v>1.87</v>
      </c>
      <c r="R193" s="192">
        <f>Q193*H193</f>
        <v>1.8887</v>
      </c>
      <c r="S193" s="192">
        <v>0</v>
      </c>
      <c r="T193" s="193">
        <f>S193*H193</f>
        <v>0</v>
      </c>
      <c r="AR193" s="24" t="s">
        <v>211</v>
      </c>
      <c r="AT193" s="24" t="s">
        <v>447</v>
      </c>
      <c r="AU193" s="24" t="s">
        <v>24</v>
      </c>
      <c r="AY193" s="24" t="s">
        <v>174</v>
      </c>
      <c r="BE193" s="194">
        <f>IF(N193="základní",J193,0)</f>
        <v>0</v>
      </c>
      <c r="BF193" s="194">
        <f>IF(N193="snížená",J193,0)</f>
        <v>0</v>
      </c>
      <c r="BG193" s="194">
        <f>IF(N193="zákl. přenesená",J193,0)</f>
        <v>0</v>
      </c>
      <c r="BH193" s="194">
        <f>IF(N193="sníž. přenesená",J193,0)</f>
        <v>0</v>
      </c>
      <c r="BI193" s="194">
        <f>IF(N193="nulová",J193,0)</f>
        <v>0</v>
      </c>
      <c r="BJ193" s="24" t="s">
        <v>89</v>
      </c>
      <c r="BK193" s="194">
        <f>ROUND(I193*H193,2)</f>
        <v>0</v>
      </c>
      <c r="BL193" s="24" t="s">
        <v>194</v>
      </c>
      <c r="BM193" s="24" t="s">
        <v>2699</v>
      </c>
    </row>
    <row r="194" spans="2:65" s="1" customFormat="1" ht="27">
      <c r="B194" s="42"/>
      <c r="D194" s="196" t="s">
        <v>188</v>
      </c>
      <c r="F194" s="204" t="s">
        <v>2700</v>
      </c>
      <c r="I194" s="205"/>
      <c r="L194" s="42"/>
      <c r="M194" s="206"/>
      <c r="N194" s="43"/>
      <c r="O194" s="43"/>
      <c r="P194" s="43"/>
      <c r="Q194" s="43"/>
      <c r="R194" s="43"/>
      <c r="S194" s="43"/>
      <c r="T194" s="71"/>
      <c r="AT194" s="24" t="s">
        <v>188</v>
      </c>
      <c r="AU194" s="24" t="s">
        <v>24</v>
      </c>
    </row>
    <row r="195" spans="2:65" s="12" customFormat="1" ht="13.5">
      <c r="B195" s="195"/>
      <c r="D195" s="196" t="s">
        <v>184</v>
      </c>
      <c r="E195" s="197" t="s">
        <v>5</v>
      </c>
      <c r="F195" s="198" t="s">
        <v>701</v>
      </c>
      <c r="H195" s="199">
        <v>1.01</v>
      </c>
      <c r="I195" s="200"/>
      <c r="L195" s="195"/>
      <c r="M195" s="201"/>
      <c r="N195" s="202"/>
      <c r="O195" s="202"/>
      <c r="P195" s="202"/>
      <c r="Q195" s="202"/>
      <c r="R195" s="202"/>
      <c r="S195" s="202"/>
      <c r="T195" s="203"/>
      <c r="AT195" s="197" t="s">
        <v>184</v>
      </c>
      <c r="AU195" s="197" t="s">
        <v>24</v>
      </c>
      <c r="AV195" s="12" t="s">
        <v>24</v>
      </c>
      <c r="AW195" s="12" t="s">
        <v>44</v>
      </c>
      <c r="AX195" s="12" t="s">
        <v>89</v>
      </c>
      <c r="AY195" s="197" t="s">
        <v>174</v>
      </c>
    </row>
    <row r="196" spans="2:65" s="1" customFormat="1" ht="25.5" customHeight="1">
      <c r="B196" s="182"/>
      <c r="C196" s="183" t="s">
        <v>525</v>
      </c>
      <c r="D196" s="183" t="s">
        <v>177</v>
      </c>
      <c r="E196" s="184" t="s">
        <v>2701</v>
      </c>
      <c r="F196" s="185" t="s">
        <v>2702</v>
      </c>
      <c r="G196" s="186" t="s">
        <v>488</v>
      </c>
      <c r="H196" s="187">
        <v>3</v>
      </c>
      <c r="I196" s="188"/>
      <c r="J196" s="189">
        <f>ROUND(I196*H196,2)</f>
        <v>0</v>
      </c>
      <c r="K196" s="185" t="s">
        <v>181</v>
      </c>
      <c r="L196" s="42"/>
      <c r="M196" s="190" t="s">
        <v>5</v>
      </c>
      <c r="N196" s="191" t="s">
        <v>52</v>
      </c>
      <c r="O196" s="43"/>
      <c r="P196" s="192">
        <f>O196*H196</f>
        <v>0</v>
      </c>
      <c r="Q196" s="192">
        <v>0.21734000000000001</v>
      </c>
      <c r="R196" s="192">
        <f>Q196*H196</f>
        <v>0.65202000000000004</v>
      </c>
      <c r="S196" s="192">
        <v>0</v>
      </c>
      <c r="T196" s="193">
        <f>S196*H196</f>
        <v>0</v>
      </c>
      <c r="AR196" s="24" t="s">
        <v>194</v>
      </c>
      <c r="AT196" s="24" t="s">
        <v>177</v>
      </c>
      <c r="AU196" s="24" t="s">
        <v>24</v>
      </c>
      <c r="AY196" s="24" t="s">
        <v>174</v>
      </c>
      <c r="BE196" s="194">
        <f>IF(N196="základní",J196,0)</f>
        <v>0</v>
      </c>
      <c r="BF196" s="194">
        <f>IF(N196="snížená",J196,0)</f>
        <v>0</v>
      </c>
      <c r="BG196" s="194">
        <f>IF(N196="zákl. přenesená",J196,0)</f>
        <v>0</v>
      </c>
      <c r="BH196" s="194">
        <f>IF(N196="sníž. přenesená",J196,0)</f>
        <v>0</v>
      </c>
      <c r="BI196" s="194">
        <f>IF(N196="nulová",J196,0)</f>
        <v>0</v>
      </c>
      <c r="BJ196" s="24" t="s">
        <v>89</v>
      </c>
      <c r="BK196" s="194">
        <f>ROUND(I196*H196,2)</f>
        <v>0</v>
      </c>
      <c r="BL196" s="24" t="s">
        <v>194</v>
      </c>
      <c r="BM196" s="24" t="s">
        <v>2703</v>
      </c>
    </row>
    <row r="197" spans="2:65" s="12" customFormat="1" ht="13.5">
      <c r="B197" s="195"/>
      <c r="D197" s="196" t="s">
        <v>184</v>
      </c>
      <c r="E197" s="197" t="s">
        <v>5</v>
      </c>
      <c r="F197" s="198" t="s">
        <v>190</v>
      </c>
      <c r="H197" s="199">
        <v>3</v>
      </c>
      <c r="I197" s="200"/>
      <c r="L197" s="195"/>
      <c r="M197" s="201"/>
      <c r="N197" s="202"/>
      <c r="O197" s="202"/>
      <c r="P197" s="202"/>
      <c r="Q197" s="202"/>
      <c r="R197" s="202"/>
      <c r="S197" s="202"/>
      <c r="T197" s="203"/>
      <c r="AT197" s="197" t="s">
        <v>184</v>
      </c>
      <c r="AU197" s="197" t="s">
        <v>24</v>
      </c>
      <c r="AV197" s="12" t="s">
        <v>24</v>
      </c>
      <c r="AW197" s="12" t="s">
        <v>44</v>
      </c>
      <c r="AX197" s="12" t="s">
        <v>89</v>
      </c>
      <c r="AY197" s="197" t="s">
        <v>174</v>
      </c>
    </row>
    <row r="198" spans="2:65" s="1" customFormat="1" ht="16.5" customHeight="1">
      <c r="B198" s="182"/>
      <c r="C198" s="219" t="s">
        <v>529</v>
      </c>
      <c r="D198" s="219" t="s">
        <v>447</v>
      </c>
      <c r="E198" s="220" t="s">
        <v>2704</v>
      </c>
      <c r="F198" s="221" t="s">
        <v>2705</v>
      </c>
      <c r="G198" s="222" t="s">
        <v>488</v>
      </c>
      <c r="H198" s="223">
        <v>3</v>
      </c>
      <c r="I198" s="224"/>
      <c r="J198" s="225">
        <f>ROUND(I198*H198,2)</f>
        <v>0</v>
      </c>
      <c r="K198" s="221" t="s">
        <v>181</v>
      </c>
      <c r="L198" s="226"/>
      <c r="M198" s="227" t="s">
        <v>5</v>
      </c>
      <c r="N198" s="228" t="s">
        <v>52</v>
      </c>
      <c r="O198" s="43"/>
      <c r="P198" s="192">
        <f>O198*H198</f>
        <v>0</v>
      </c>
      <c r="Q198" s="192">
        <v>4.4999999999999998E-2</v>
      </c>
      <c r="R198" s="192">
        <f>Q198*H198</f>
        <v>0.13500000000000001</v>
      </c>
      <c r="S198" s="192">
        <v>0</v>
      </c>
      <c r="T198" s="193">
        <f>S198*H198</f>
        <v>0</v>
      </c>
      <c r="AR198" s="24" t="s">
        <v>211</v>
      </c>
      <c r="AT198" s="24" t="s">
        <v>447</v>
      </c>
      <c r="AU198" s="24" t="s">
        <v>24</v>
      </c>
      <c r="AY198" s="24" t="s">
        <v>174</v>
      </c>
      <c r="BE198" s="194">
        <f>IF(N198="základní",J198,0)</f>
        <v>0</v>
      </c>
      <c r="BF198" s="194">
        <f>IF(N198="snížená",J198,0)</f>
        <v>0</v>
      </c>
      <c r="BG198" s="194">
        <f>IF(N198="zákl. přenesená",J198,0)</f>
        <v>0</v>
      </c>
      <c r="BH198" s="194">
        <f>IF(N198="sníž. přenesená",J198,0)</f>
        <v>0</v>
      </c>
      <c r="BI198" s="194">
        <f>IF(N198="nulová",J198,0)</f>
        <v>0</v>
      </c>
      <c r="BJ198" s="24" t="s">
        <v>89</v>
      </c>
      <c r="BK198" s="194">
        <f>ROUND(I198*H198,2)</f>
        <v>0</v>
      </c>
      <c r="BL198" s="24" t="s">
        <v>194</v>
      </c>
      <c r="BM198" s="24" t="s">
        <v>2706</v>
      </c>
    </row>
    <row r="199" spans="2:65" s="12" customFormat="1" ht="13.5">
      <c r="B199" s="195"/>
      <c r="D199" s="196" t="s">
        <v>184</v>
      </c>
      <c r="E199" s="197" t="s">
        <v>5</v>
      </c>
      <c r="F199" s="198" t="s">
        <v>190</v>
      </c>
      <c r="H199" s="199">
        <v>3</v>
      </c>
      <c r="I199" s="200"/>
      <c r="L199" s="195"/>
      <c r="M199" s="201"/>
      <c r="N199" s="202"/>
      <c r="O199" s="202"/>
      <c r="P199" s="202"/>
      <c r="Q199" s="202"/>
      <c r="R199" s="202"/>
      <c r="S199" s="202"/>
      <c r="T199" s="203"/>
      <c r="AT199" s="197" t="s">
        <v>184</v>
      </c>
      <c r="AU199" s="197" t="s">
        <v>24</v>
      </c>
      <c r="AV199" s="12" t="s">
        <v>24</v>
      </c>
      <c r="AW199" s="12" t="s">
        <v>44</v>
      </c>
      <c r="AX199" s="12" t="s">
        <v>89</v>
      </c>
      <c r="AY199" s="197" t="s">
        <v>174</v>
      </c>
    </row>
    <row r="200" spans="2:65" s="1" customFormat="1" ht="25.5" customHeight="1">
      <c r="B200" s="182"/>
      <c r="C200" s="183" t="s">
        <v>533</v>
      </c>
      <c r="D200" s="183" t="s">
        <v>177</v>
      </c>
      <c r="E200" s="184" t="s">
        <v>2707</v>
      </c>
      <c r="F200" s="185" t="s">
        <v>2708</v>
      </c>
      <c r="G200" s="186" t="s">
        <v>488</v>
      </c>
      <c r="H200" s="187">
        <v>5</v>
      </c>
      <c r="I200" s="188"/>
      <c r="J200" s="189">
        <f>ROUND(I200*H200,2)</f>
        <v>0</v>
      </c>
      <c r="K200" s="185" t="s">
        <v>181</v>
      </c>
      <c r="L200" s="42"/>
      <c r="M200" s="190" t="s">
        <v>5</v>
      </c>
      <c r="N200" s="191" t="s">
        <v>52</v>
      </c>
      <c r="O200" s="43"/>
      <c r="P200" s="192">
        <f>O200*H200</f>
        <v>0</v>
      </c>
      <c r="Q200" s="192">
        <v>3.15E-3</v>
      </c>
      <c r="R200" s="192">
        <f>Q200*H200</f>
        <v>1.575E-2</v>
      </c>
      <c r="S200" s="192">
        <v>0</v>
      </c>
      <c r="T200" s="193">
        <f>S200*H200</f>
        <v>0</v>
      </c>
      <c r="AR200" s="24" t="s">
        <v>194</v>
      </c>
      <c r="AT200" s="24" t="s">
        <v>177</v>
      </c>
      <c r="AU200" s="24" t="s">
        <v>24</v>
      </c>
      <c r="AY200" s="24" t="s">
        <v>174</v>
      </c>
      <c r="BE200" s="194">
        <f>IF(N200="základní",J200,0)</f>
        <v>0</v>
      </c>
      <c r="BF200" s="194">
        <f>IF(N200="snížená",J200,0)</f>
        <v>0</v>
      </c>
      <c r="BG200" s="194">
        <f>IF(N200="zákl. přenesená",J200,0)</f>
        <v>0</v>
      </c>
      <c r="BH200" s="194">
        <f>IF(N200="sníž. přenesená",J200,0)</f>
        <v>0</v>
      </c>
      <c r="BI200" s="194">
        <f>IF(N200="nulová",J200,0)</f>
        <v>0</v>
      </c>
      <c r="BJ200" s="24" t="s">
        <v>89</v>
      </c>
      <c r="BK200" s="194">
        <f>ROUND(I200*H200,2)</f>
        <v>0</v>
      </c>
      <c r="BL200" s="24" t="s">
        <v>194</v>
      </c>
      <c r="BM200" s="24" t="s">
        <v>2709</v>
      </c>
    </row>
    <row r="201" spans="2:65" s="12" customFormat="1" ht="13.5">
      <c r="B201" s="195"/>
      <c r="D201" s="196" t="s">
        <v>184</v>
      </c>
      <c r="E201" s="197" t="s">
        <v>5</v>
      </c>
      <c r="F201" s="198" t="s">
        <v>173</v>
      </c>
      <c r="H201" s="199">
        <v>5</v>
      </c>
      <c r="I201" s="200"/>
      <c r="L201" s="195"/>
      <c r="M201" s="201"/>
      <c r="N201" s="202"/>
      <c r="O201" s="202"/>
      <c r="P201" s="202"/>
      <c r="Q201" s="202"/>
      <c r="R201" s="202"/>
      <c r="S201" s="202"/>
      <c r="T201" s="203"/>
      <c r="AT201" s="197" t="s">
        <v>184</v>
      </c>
      <c r="AU201" s="197" t="s">
        <v>24</v>
      </c>
      <c r="AV201" s="12" t="s">
        <v>24</v>
      </c>
      <c r="AW201" s="12" t="s">
        <v>44</v>
      </c>
      <c r="AX201" s="12" t="s">
        <v>89</v>
      </c>
      <c r="AY201" s="197" t="s">
        <v>174</v>
      </c>
    </row>
    <row r="202" spans="2:65" s="1" customFormat="1" ht="25.5" customHeight="1">
      <c r="B202" s="182"/>
      <c r="C202" s="183" t="s">
        <v>537</v>
      </c>
      <c r="D202" s="183" t="s">
        <v>177</v>
      </c>
      <c r="E202" s="184" t="s">
        <v>729</v>
      </c>
      <c r="F202" s="185" t="s">
        <v>730</v>
      </c>
      <c r="G202" s="186" t="s">
        <v>311</v>
      </c>
      <c r="H202" s="187">
        <v>0.40500000000000003</v>
      </c>
      <c r="I202" s="188"/>
      <c r="J202" s="189">
        <f>ROUND(I202*H202,2)</f>
        <v>0</v>
      </c>
      <c r="K202" s="185" t="s">
        <v>181</v>
      </c>
      <c r="L202" s="42"/>
      <c r="M202" s="190" t="s">
        <v>5</v>
      </c>
      <c r="N202" s="191" t="s">
        <v>52</v>
      </c>
      <c r="O202" s="43"/>
      <c r="P202" s="192">
        <f>O202*H202</f>
        <v>0</v>
      </c>
      <c r="Q202" s="192">
        <v>0</v>
      </c>
      <c r="R202" s="192">
        <f>Q202*H202</f>
        <v>0</v>
      </c>
      <c r="S202" s="192">
        <v>0</v>
      </c>
      <c r="T202" s="193">
        <f>S202*H202</f>
        <v>0</v>
      </c>
      <c r="AR202" s="24" t="s">
        <v>194</v>
      </c>
      <c r="AT202" s="24" t="s">
        <v>177</v>
      </c>
      <c r="AU202" s="24" t="s">
        <v>24</v>
      </c>
      <c r="AY202" s="24" t="s">
        <v>174</v>
      </c>
      <c r="BE202" s="194">
        <f>IF(N202="základní",J202,0)</f>
        <v>0</v>
      </c>
      <c r="BF202" s="194">
        <f>IF(N202="snížená",J202,0)</f>
        <v>0</v>
      </c>
      <c r="BG202" s="194">
        <f>IF(N202="zákl. přenesená",J202,0)</f>
        <v>0</v>
      </c>
      <c r="BH202" s="194">
        <f>IF(N202="sníž. přenesená",J202,0)</f>
        <v>0</v>
      </c>
      <c r="BI202" s="194">
        <f>IF(N202="nulová",J202,0)</f>
        <v>0</v>
      </c>
      <c r="BJ202" s="24" t="s">
        <v>89</v>
      </c>
      <c r="BK202" s="194">
        <f>ROUND(I202*H202,2)</f>
        <v>0</v>
      </c>
      <c r="BL202" s="24" t="s">
        <v>194</v>
      </c>
      <c r="BM202" s="24" t="s">
        <v>2710</v>
      </c>
    </row>
    <row r="203" spans="2:65" s="12" customFormat="1" ht="13.5">
      <c r="B203" s="195"/>
      <c r="D203" s="196" t="s">
        <v>184</v>
      </c>
      <c r="E203" s="197" t="s">
        <v>5</v>
      </c>
      <c r="F203" s="198" t="s">
        <v>2711</v>
      </c>
      <c r="H203" s="199">
        <v>0.40500000000000003</v>
      </c>
      <c r="I203" s="200"/>
      <c r="L203" s="195"/>
      <c r="M203" s="201"/>
      <c r="N203" s="202"/>
      <c r="O203" s="202"/>
      <c r="P203" s="202"/>
      <c r="Q203" s="202"/>
      <c r="R203" s="202"/>
      <c r="S203" s="202"/>
      <c r="T203" s="203"/>
      <c r="AT203" s="197" t="s">
        <v>184</v>
      </c>
      <c r="AU203" s="197" t="s">
        <v>24</v>
      </c>
      <c r="AV203" s="12" t="s">
        <v>24</v>
      </c>
      <c r="AW203" s="12" t="s">
        <v>44</v>
      </c>
      <c r="AX203" s="12" t="s">
        <v>89</v>
      </c>
      <c r="AY203" s="197" t="s">
        <v>174</v>
      </c>
    </row>
    <row r="204" spans="2:65" s="1" customFormat="1" ht="16.5" customHeight="1">
      <c r="B204" s="182"/>
      <c r="C204" s="183" t="s">
        <v>541</v>
      </c>
      <c r="D204" s="183" t="s">
        <v>177</v>
      </c>
      <c r="E204" s="184" t="s">
        <v>734</v>
      </c>
      <c r="F204" s="185" t="s">
        <v>735</v>
      </c>
      <c r="G204" s="186" t="s">
        <v>262</v>
      </c>
      <c r="H204" s="187">
        <v>1.62</v>
      </c>
      <c r="I204" s="188"/>
      <c r="J204" s="189">
        <f>ROUND(I204*H204,2)</f>
        <v>0</v>
      </c>
      <c r="K204" s="185" t="s">
        <v>181</v>
      </c>
      <c r="L204" s="42"/>
      <c r="M204" s="190" t="s">
        <v>5</v>
      </c>
      <c r="N204" s="191" t="s">
        <v>52</v>
      </c>
      <c r="O204" s="43"/>
      <c r="P204" s="192">
        <f>O204*H204</f>
        <v>0</v>
      </c>
      <c r="Q204" s="192">
        <v>4.0200000000000001E-3</v>
      </c>
      <c r="R204" s="192">
        <f>Q204*H204</f>
        <v>6.5124000000000007E-3</v>
      </c>
      <c r="S204" s="192">
        <v>0</v>
      </c>
      <c r="T204" s="193">
        <f>S204*H204</f>
        <v>0</v>
      </c>
      <c r="AR204" s="24" t="s">
        <v>194</v>
      </c>
      <c r="AT204" s="24" t="s">
        <v>177</v>
      </c>
      <c r="AU204" s="24" t="s">
        <v>24</v>
      </c>
      <c r="AY204" s="24" t="s">
        <v>174</v>
      </c>
      <c r="BE204" s="194">
        <f>IF(N204="základní",J204,0)</f>
        <v>0</v>
      </c>
      <c r="BF204" s="194">
        <f>IF(N204="snížená",J204,0)</f>
        <v>0</v>
      </c>
      <c r="BG204" s="194">
        <f>IF(N204="zákl. přenesená",J204,0)</f>
        <v>0</v>
      </c>
      <c r="BH204" s="194">
        <f>IF(N204="sníž. přenesená",J204,0)</f>
        <v>0</v>
      </c>
      <c r="BI204" s="194">
        <f>IF(N204="nulová",J204,0)</f>
        <v>0</v>
      </c>
      <c r="BJ204" s="24" t="s">
        <v>89</v>
      </c>
      <c r="BK204" s="194">
        <f>ROUND(I204*H204,2)</f>
        <v>0</v>
      </c>
      <c r="BL204" s="24" t="s">
        <v>194</v>
      </c>
      <c r="BM204" s="24" t="s">
        <v>2712</v>
      </c>
    </row>
    <row r="205" spans="2:65" s="12" customFormat="1" ht="13.5">
      <c r="B205" s="195"/>
      <c r="D205" s="196" t="s">
        <v>184</v>
      </c>
      <c r="E205" s="197" t="s">
        <v>5</v>
      </c>
      <c r="F205" s="198" t="s">
        <v>2713</v>
      </c>
      <c r="H205" s="199">
        <v>1.62</v>
      </c>
      <c r="I205" s="200"/>
      <c r="L205" s="195"/>
      <c r="M205" s="201"/>
      <c r="N205" s="202"/>
      <c r="O205" s="202"/>
      <c r="P205" s="202"/>
      <c r="Q205" s="202"/>
      <c r="R205" s="202"/>
      <c r="S205" s="202"/>
      <c r="T205" s="203"/>
      <c r="AT205" s="197" t="s">
        <v>184</v>
      </c>
      <c r="AU205" s="197" t="s">
        <v>24</v>
      </c>
      <c r="AV205" s="12" t="s">
        <v>24</v>
      </c>
      <c r="AW205" s="12" t="s">
        <v>44</v>
      </c>
      <c r="AX205" s="12" t="s">
        <v>89</v>
      </c>
      <c r="AY205" s="197" t="s">
        <v>174</v>
      </c>
    </row>
    <row r="206" spans="2:65" s="1" customFormat="1" ht="16.5" customHeight="1">
      <c r="B206" s="182"/>
      <c r="C206" s="183" t="s">
        <v>546</v>
      </c>
      <c r="D206" s="183" t="s">
        <v>177</v>
      </c>
      <c r="E206" s="184" t="s">
        <v>739</v>
      </c>
      <c r="F206" s="185" t="s">
        <v>740</v>
      </c>
      <c r="G206" s="186" t="s">
        <v>287</v>
      </c>
      <c r="H206" s="187">
        <v>31.32</v>
      </c>
      <c r="I206" s="188"/>
      <c r="J206" s="189">
        <f>ROUND(I206*H206,2)</f>
        <v>0</v>
      </c>
      <c r="K206" s="185" t="s">
        <v>181</v>
      </c>
      <c r="L206" s="42"/>
      <c r="M206" s="190" t="s">
        <v>5</v>
      </c>
      <c r="N206" s="191" t="s">
        <v>52</v>
      </c>
      <c r="O206" s="43"/>
      <c r="P206" s="192">
        <f>O206*H206</f>
        <v>0</v>
      </c>
      <c r="Q206" s="192">
        <v>9.0000000000000006E-5</v>
      </c>
      <c r="R206" s="192">
        <f>Q206*H206</f>
        <v>2.8188000000000002E-3</v>
      </c>
      <c r="S206" s="192">
        <v>0</v>
      </c>
      <c r="T206" s="193">
        <f>S206*H206</f>
        <v>0</v>
      </c>
      <c r="AR206" s="24" t="s">
        <v>194</v>
      </c>
      <c r="AT206" s="24" t="s">
        <v>177</v>
      </c>
      <c r="AU206" s="24" t="s">
        <v>24</v>
      </c>
      <c r="AY206" s="24" t="s">
        <v>174</v>
      </c>
      <c r="BE206" s="194">
        <f>IF(N206="základní",J206,0)</f>
        <v>0</v>
      </c>
      <c r="BF206" s="194">
        <f>IF(N206="snížená",J206,0)</f>
        <v>0</v>
      </c>
      <c r="BG206" s="194">
        <f>IF(N206="zákl. přenesená",J206,0)</f>
        <v>0</v>
      </c>
      <c r="BH206" s="194">
        <f>IF(N206="sníž. přenesená",J206,0)</f>
        <v>0</v>
      </c>
      <c r="BI206" s="194">
        <f>IF(N206="nulová",J206,0)</f>
        <v>0</v>
      </c>
      <c r="BJ206" s="24" t="s">
        <v>89</v>
      </c>
      <c r="BK206" s="194">
        <f>ROUND(I206*H206,2)</f>
        <v>0</v>
      </c>
      <c r="BL206" s="24" t="s">
        <v>194</v>
      </c>
      <c r="BM206" s="24" t="s">
        <v>2714</v>
      </c>
    </row>
    <row r="207" spans="2:65" s="12" customFormat="1" ht="13.5">
      <c r="B207" s="195"/>
      <c r="D207" s="196" t="s">
        <v>184</v>
      </c>
      <c r="E207" s="197" t="s">
        <v>5</v>
      </c>
      <c r="F207" s="198" t="s">
        <v>2627</v>
      </c>
      <c r="H207" s="199">
        <v>31.32</v>
      </c>
      <c r="I207" s="200"/>
      <c r="L207" s="195"/>
      <c r="M207" s="201"/>
      <c r="N207" s="202"/>
      <c r="O207" s="202"/>
      <c r="P207" s="202"/>
      <c r="Q207" s="202"/>
      <c r="R207" s="202"/>
      <c r="S207" s="202"/>
      <c r="T207" s="203"/>
      <c r="AT207" s="197" t="s">
        <v>184</v>
      </c>
      <c r="AU207" s="197" t="s">
        <v>24</v>
      </c>
      <c r="AV207" s="12" t="s">
        <v>24</v>
      </c>
      <c r="AW207" s="12" t="s">
        <v>44</v>
      </c>
      <c r="AX207" s="12" t="s">
        <v>89</v>
      </c>
      <c r="AY207" s="197" t="s">
        <v>174</v>
      </c>
    </row>
    <row r="208" spans="2:65" s="1" customFormat="1" ht="16.5" customHeight="1">
      <c r="B208" s="182"/>
      <c r="C208" s="183" t="s">
        <v>551</v>
      </c>
      <c r="D208" s="183" t="s">
        <v>177</v>
      </c>
      <c r="E208" s="184" t="s">
        <v>2715</v>
      </c>
      <c r="F208" s="185" t="s">
        <v>2716</v>
      </c>
      <c r="G208" s="186" t="s">
        <v>488</v>
      </c>
      <c r="H208" s="187">
        <v>1</v>
      </c>
      <c r="I208" s="188"/>
      <c r="J208" s="189">
        <f>ROUND(I208*H208,2)</f>
        <v>0</v>
      </c>
      <c r="K208" s="185" t="s">
        <v>5</v>
      </c>
      <c r="L208" s="42"/>
      <c r="M208" s="190" t="s">
        <v>5</v>
      </c>
      <c r="N208" s="191" t="s">
        <v>52</v>
      </c>
      <c r="O208" s="43"/>
      <c r="P208" s="192">
        <f>O208*H208</f>
        <v>0</v>
      </c>
      <c r="Q208" s="192">
        <v>0</v>
      </c>
      <c r="R208" s="192">
        <f>Q208*H208</f>
        <v>0</v>
      </c>
      <c r="S208" s="192">
        <v>0</v>
      </c>
      <c r="T208" s="193">
        <f>S208*H208</f>
        <v>0</v>
      </c>
      <c r="AR208" s="24" t="s">
        <v>194</v>
      </c>
      <c r="AT208" s="24" t="s">
        <v>177</v>
      </c>
      <c r="AU208" s="24" t="s">
        <v>24</v>
      </c>
      <c r="AY208" s="24" t="s">
        <v>174</v>
      </c>
      <c r="BE208" s="194">
        <f>IF(N208="základní",J208,0)</f>
        <v>0</v>
      </c>
      <c r="BF208" s="194">
        <f>IF(N208="snížená",J208,0)</f>
        <v>0</v>
      </c>
      <c r="BG208" s="194">
        <f>IF(N208="zákl. přenesená",J208,0)</f>
        <v>0</v>
      </c>
      <c r="BH208" s="194">
        <f>IF(N208="sníž. přenesená",J208,0)</f>
        <v>0</v>
      </c>
      <c r="BI208" s="194">
        <f>IF(N208="nulová",J208,0)</f>
        <v>0</v>
      </c>
      <c r="BJ208" s="24" t="s">
        <v>89</v>
      </c>
      <c r="BK208" s="194">
        <f>ROUND(I208*H208,2)</f>
        <v>0</v>
      </c>
      <c r="BL208" s="24" t="s">
        <v>194</v>
      </c>
      <c r="BM208" s="24" t="s">
        <v>2717</v>
      </c>
    </row>
    <row r="209" spans="2:65" s="12" customFormat="1" ht="13.5">
      <c r="B209" s="195"/>
      <c r="D209" s="196" t="s">
        <v>184</v>
      </c>
      <c r="E209" s="197" t="s">
        <v>5</v>
      </c>
      <c r="F209" s="198" t="s">
        <v>89</v>
      </c>
      <c r="H209" s="199">
        <v>1</v>
      </c>
      <c r="I209" s="200"/>
      <c r="L209" s="195"/>
      <c r="M209" s="201"/>
      <c r="N209" s="202"/>
      <c r="O209" s="202"/>
      <c r="P209" s="202"/>
      <c r="Q209" s="202"/>
      <c r="R209" s="202"/>
      <c r="S209" s="202"/>
      <c r="T209" s="203"/>
      <c r="AT209" s="197" t="s">
        <v>184</v>
      </c>
      <c r="AU209" s="197" t="s">
        <v>24</v>
      </c>
      <c r="AV209" s="12" t="s">
        <v>24</v>
      </c>
      <c r="AW209" s="12" t="s">
        <v>44</v>
      </c>
      <c r="AX209" s="12" t="s">
        <v>89</v>
      </c>
      <c r="AY209" s="197" t="s">
        <v>174</v>
      </c>
    </row>
    <row r="210" spans="2:65" s="1" customFormat="1" ht="16.5" customHeight="1">
      <c r="B210" s="182"/>
      <c r="C210" s="183" t="s">
        <v>555</v>
      </c>
      <c r="D210" s="183" t="s">
        <v>177</v>
      </c>
      <c r="E210" s="184" t="s">
        <v>2718</v>
      </c>
      <c r="F210" s="185" t="s">
        <v>2719</v>
      </c>
      <c r="G210" s="186" t="s">
        <v>488</v>
      </c>
      <c r="H210" s="187">
        <v>1</v>
      </c>
      <c r="I210" s="188"/>
      <c r="J210" s="189">
        <f>ROUND(I210*H210,2)</f>
        <v>0</v>
      </c>
      <c r="K210" s="185" t="s">
        <v>5</v>
      </c>
      <c r="L210" s="42"/>
      <c r="M210" s="190" t="s">
        <v>5</v>
      </c>
      <c r="N210" s="191" t="s">
        <v>52</v>
      </c>
      <c r="O210" s="43"/>
      <c r="P210" s="192">
        <f>O210*H210</f>
        <v>0</v>
      </c>
      <c r="Q210" s="192">
        <v>0</v>
      </c>
      <c r="R210" s="192">
        <f>Q210*H210</f>
        <v>0</v>
      </c>
      <c r="S210" s="192">
        <v>0</v>
      </c>
      <c r="T210" s="193">
        <f>S210*H210</f>
        <v>0</v>
      </c>
      <c r="AR210" s="24" t="s">
        <v>194</v>
      </c>
      <c r="AT210" s="24" t="s">
        <v>177</v>
      </c>
      <c r="AU210" s="24" t="s">
        <v>24</v>
      </c>
      <c r="AY210" s="24" t="s">
        <v>174</v>
      </c>
      <c r="BE210" s="194">
        <f>IF(N210="základní",J210,0)</f>
        <v>0</v>
      </c>
      <c r="BF210" s="194">
        <f>IF(N210="snížená",J210,0)</f>
        <v>0</v>
      </c>
      <c r="BG210" s="194">
        <f>IF(N210="zákl. přenesená",J210,0)</f>
        <v>0</v>
      </c>
      <c r="BH210" s="194">
        <f>IF(N210="sníž. přenesená",J210,0)</f>
        <v>0</v>
      </c>
      <c r="BI210" s="194">
        <f>IF(N210="nulová",J210,0)</f>
        <v>0</v>
      </c>
      <c r="BJ210" s="24" t="s">
        <v>89</v>
      </c>
      <c r="BK210" s="194">
        <f>ROUND(I210*H210,2)</f>
        <v>0</v>
      </c>
      <c r="BL210" s="24" t="s">
        <v>194</v>
      </c>
      <c r="BM210" s="24" t="s">
        <v>2720</v>
      </c>
    </row>
    <row r="211" spans="2:65" s="12" customFormat="1" ht="13.5">
      <c r="B211" s="195"/>
      <c r="D211" s="196" t="s">
        <v>184</v>
      </c>
      <c r="E211" s="197" t="s">
        <v>5</v>
      </c>
      <c r="F211" s="198" t="s">
        <v>89</v>
      </c>
      <c r="H211" s="199">
        <v>1</v>
      </c>
      <c r="I211" s="200"/>
      <c r="L211" s="195"/>
      <c r="M211" s="201"/>
      <c r="N211" s="202"/>
      <c r="O211" s="202"/>
      <c r="P211" s="202"/>
      <c r="Q211" s="202"/>
      <c r="R211" s="202"/>
      <c r="S211" s="202"/>
      <c r="T211" s="203"/>
      <c r="AT211" s="197" t="s">
        <v>184</v>
      </c>
      <c r="AU211" s="197" t="s">
        <v>24</v>
      </c>
      <c r="AV211" s="12" t="s">
        <v>24</v>
      </c>
      <c r="AW211" s="12" t="s">
        <v>44</v>
      </c>
      <c r="AX211" s="12" t="s">
        <v>89</v>
      </c>
      <c r="AY211" s="197" t="s">
        <v>174</v>
      </c>
    </row>
    <row r="212" spans="2:65" s="1" customFormat="1" ht="16.5" customHeight="1">
      <c r="B212" s="182"/>
      <c r="C212" s="183" t="s">
        <v>560</v>
      </c>
      <c r="D212" s="183" t="s">
        <v>177</v>
      </c>
      <c r="E212" s="184" t="s">
        <v>750</v>
      </c>
      <c r="F212" s="185" t="s">
        <v>2721</v>
      </c>
      <c r="G212" s="186" t="s">
        <v>488</v>
      </c>
      <c r="H212" s="187">
        <v>1</v>
      </c>
      <c r="I212" s="188"/>
      <c r="J212" s="189">
        <f>ROUND(I212*H212,2)</f>
        <v>0</v>
      </c>
      <c r="K212" s="185" t="s">
        <v>5</v>
      </c>
      <c r="L212" s="42"/>
      <c r="M212" s="190" t="s">
        <v>5</v>
      </c>
      <c r="N212" s="191" t="s">
        <v>52</v>
      </c>
      <c r="O212" s="43"/>
      <c r="P212" s="192">
        <f>O212*H212</f>
        <v>0</v>
      </c>
      <c r="Q212" s="192">
        <v>0</v>
      </c>
      <c r="R212" s="192">
        <f>Q212*H212</f>
        <v>0</v>
      </c>
      <c r="S212" s="192">
        <v>0</v>
      </c>
      <c r="T212" s="193">
        <f>S212*H212</f>
        <v>0</v>
      </c>
      <c r="AR212" s="24" t="s">
        <v>194</v>
      </c>
      <c r="AT212" s="24" t="s">
        <v>177</v>
      </c>
      <c r="AU212" s="24" t="s">
        <v>24</v>
      </c>
      <c r="AY212" s="24" t="s">
        <v>174</v>
      </c>
      <c r="BE212" s="194">
        <f>IF(N212="základní",J212,0)</f>
        <v>0</v>
      </c>
      <c r="BF212" s="194">
        <f>IF(N212="snížená",J212,0)</f>
        <v>0</v>
      </c>
      <c r="BG212" s="194">
        <f>IF(N212="zákl. přenesená",J212,0)</f>
        <v>0</v>
      </c>
      <c r="BH212" s="194">
        <f>IF(N212="sníž. přenesená",J212,0)</f>
        <v>0</v>
      </c>
      <c r="BI212" s="194">
        <f>IF(N212="nulová",J212,0)</f>
        <v>0</v>
      </c>
      <c r="BJ212" s="24" t="s">
        <v>89</v>
      </c>
      <c r="BK212" s="194">
        <f>ROUND(I212*H212,2)</f>
        <v>0</v>
      </c>
      <c r="BL212" s="24" t="s">
        <v>194</v>
      </c>
      <c r="BM212" s="24" t="s">
        <v>2722</v>
      </c>
    </row>
    <row r="213" spans="2:65" s="12" customFormat="1" ht="13.5">
      <c r="B213" s="195"/>
      <c r="D213" s="196" t="s">
        <v>184</v>
      </c>
      <c r="E213" s="197" t="s">
        <v>5</v>
      </c>
      <c r="F213" s="198" t="s">
        <v>89</v>
      </c>
      <c r="H213" s="199">
        <v>1</v>
      </c>
      <c r="I213" s="200"/>
      <c r="L213" s="195"/>
      <c r="M213" s="201"/>
      <c r="N213" s="202"/>
      <c r="O213" s="202"/>
      <c r="P213" s="202"/>
      <c r="Q213" s="202"/>
      <c r="R213" s="202"/>
      <c r="S213" s="202"/>
      <c r="T213" s="203"/>
      <c r="AT213" s="197" t="s">
        <v>184</v>
      </c>
      <c r="AU213" s="197" t="s">
        <v>24</v>
      </c>
      <c r="AV213" s="12" t="s">
        <v>24</v>
      </c>
      <c r="AW213" s="12" t="s">
        <v>44</v>
      </c>
      <c r="AX213" s="12" t="s">
        <v>89</v>
      </c>
      <c r="AY213" s="197" t="s">
        <v>174</v>
      </c>
    </row>
    <row r="214" spans="2:65" s="11" customFormat="1" ht="29.85" customHeight="1">
      <c r="B214" s="169"/>
      <c r="D214" s="170" t="s">
        <v>80</v>
      </c>
      <c r="E214" s="180" t="s">
        <v>215</v>
      </c>
      <c r="F214" s="180" t="s">
        <v>757</v>
      </c>
      <c r="I214" s="172"/>
      <c r="J214" s="181">
        <f>BK214</f>
        <v>0</v>
      </c>
      <c r="L214" s="169"/>
      <c r="M214" s="174"/>
      <c r="N214" s="175"/>
      <c r="O214" s="175"/>
      <c r="P214" s="176">
        <f>SUM(P215:P220)</f>
        <v>0</v>
      </c>
      <c r="Q214" s="175"/>
      <c r="R214" s="176">
        <f>SUM(R215:R220)</f>
        <v>1.2960000000000001E-4</v>
      </c>
      <c r="S214" s="175"/>
      <c r="T214" s="177">
        <f>SUM(T215:T220)</f>
        <v>6.3599999999999993E-3</v>
      </c>
      <c r="AR214" s="170" t="s">
        <v>89</v>
      </c>
      <c r="AT214" s="178" t="s">
        <v>80</v>
      </c>
      <c r="AU214" s="178" t="s">
        <v>89</v>
      </c>
      <c r="AY214" s="170" t="s">
        <v>174</v>
      </c>
      <c r="BK214" s="179">
        <f>SUM(BK215:BK220)</f>
        <v>0</v>
      </c>
    </row>
    <row r="215" spans="2:65" s="1" customFormat="1" ht="25.5" customHeight="1">
      <c r="B215" s="182"/>
      <c r="C215" s="183" t="s">
        <v>565</v>
      </c>
      <c r="D215" s="183" t="s">
        <v>177</v>
      </c>
      <c r="E215" s="184" t="s">
        <v>2723</v>
      </c>
      <c r="F215" s="185" t="s">
        <v>2724</v>
      </c>
      <c r="G215" s="186" t="s">
        <v>287</v>
      </c>
      <c r="H215" s="187">
        <v>0.12</v>
      </c>
      <c r="I215" s="188"/>
      <c r="J215" s="189">
        <f>ROUND(I215*H215,2)</f>
        <v>0</v>
      </c>
      <c r="K215" s="185" t="s">
        <v>181</v>
      </c>
      <c r="L215" s="42"/>
      <c r="M215" s="190" t="s">
        <v>5</v>
      </c>
      <c r="N215" s="191" t="s">
        <v>52</v>
      </c>
      <c r="O215" s="43"/>
      <c r="P215" s="192">
        <f>O215*H215</f>
        <v>0</v>
      </c>
      <c r="Q215" s="192">
        <v>1.08E-3</v>
      </c>
      <c r="R215" s="192">
        <f>Q215*H215</f>
        <v>1.2960000000000001E-4</v>
      </c>
      <c r="S215" s="192">
        <v>5.2999999999999999E-2</v>
      </c>
      <c r="T215" s="193">
        <f>S215*H215</f>
        <v>6.3599999999999993E-3</v>
      </c>
      <c r="AR215" s="24" t="s">
        <v>194</v>
      </c>
      <c r="AT215" s="24" t="s">
        <v>177</v>
      </c>
      <c r="AU215" s="24" t="s">
        <v>24</v>
      </c>
      <c r="AY215" s="24" t="s">
        <v>174</v>
      </c>
      <c r="BE215" s="194">
        <f>IF(N215="základní",J215,0)</f>
        <v>0</v>
      </c>
      <c r="BF215" s="194">
        <f>IF(N215="snížená",J215,0)</f>
        <v>0</v>
      </c>
      <c r="BG215" s="194">
        <f>IF(N215="zákl. přenesená",J215,0)</f>
        <v>0</v>
      </c>
      <c r="BH215" s="194">
        <f>IF(N215="sníž. přenesená",J215,0)</f>
        <v>0</v>
      </c>
      <c r="BI215" s="194">
        <f>IF(N215="nulová",J215,0)</f>
        <v>0</v>
      </c>
      <c r="BJ215" s="24" t="s">
        <v>89</v>
      </c>
      <c r="BK215" s="194">
        <f>ROUND(I215*H215,2)</f>
        <v>0</v>
      </c>
      <c r="BL215" s="24" t="s">
        <v>194</v>
      </c>
      <c r="BM215" s="24" t="s">
        <v>2725</v>
      </c>
    </row>
    <row r="216" spans="2:65" s="12" customFormat="1" ht="13.5">
      <c r="B216" s="195"/>
      <c r="D216" s="196" t="s">
        <v>184</v>
      </c>
      <c r="E216" s="197" t="s">
        <v>5</v>
      </c>
      <c r="F216" s="198" t="s">
        <v>2726</v>
      </c>
      <c r="H216" s="199">
        <v>0.12</v>
      </c>
      <c r="I216" s="200"/>
      <c r="L216" s="195"/>
      <c r="M216" s="201"/>
      <c r="N216" s="202"/>
      <c r="O216" s="202"/>
      <c r="P216" s="202"/>
      <c r="Q216" s="202"/>
      <c r="R216" s="202"/>
      <c r="S216" s="202"/>
      <c r="T216" s="203"/>
      <c r="AT216" s="197" t="s">
        <v>184</v>
      </c>
      <c r="AU216" s="197" t="s">
        <v>24</v>
      </c>
      <c r="AV216" s="12" t="s">
        <v>24</v>
      </c>
      <c r="AW216" s="12" t="s">
        <v>44</v>
      </c>
      <c r="AX216" s="12" t="s">
        <v>89</v>
      </c>
      <c r="AY216" s="197" t="s">
        <v>174</v>
      </c>
    </row>
    <row r="217" spans="2:65" s="1" customFormat="1" ht="16.5" customHeight="1">
      <c r="B217" s="182"/>
      <c r="C217" s="183" t="s">
        <v>570</v>
      </c>
      <c r="D217" s="183" t="s">
        <v>177</v>
      </c>
      <c r="E217" s="184" t="s">
        <v>2727</v>
      </c>
      <c r="F217" s="185" t="s">
        <v>2728</v>
      </c>
      <c r="G217" s="186" t="s">
        <v>488</v>
      </c>
      <c r="H217" s="187">
        <v>1</v>
      </c>
      <c r="I217" s="188"/>
      <c r="J217" s="189">
        <f>ROUND(I217*H217,2)</f>
        <v>0</v>
      </c>
      <c r="K217" s="185" t="s">
        <v>5</v>
      </c>
      <c r="L217" s="42"/>
      <c r="M217" s="190" t="s">
        <v>5</v>
      </c>
      <c r="N217" s="191" t="s">
        <v>52</v>
      </c>
      <c r="O217" s="43"/>
      <c r="P217" s="192">
        <f>O217*H217</f>
        <v>0</v>
      </c>
      <c r="Q217" s="192">
        <v>0</v>
      </c>
      <c r="R217" s="192">
        <f>Q217*H217</f>
        <v>0</v>
      </c>
      <c r="S217" s="192">
        <v>0</v>
      </c>
      <c r="T217" s="193">
        <f>S217*H217</f>
        <v>0</v>
      </c>
      <c r="AR217" s="24" t="s">
        <v>194</v>
      </c>
      <c r="AT217" s="24" t="s">
        <v>177</v>
      </c>
      <c r="AU217" s="24" t="s">
        <v>24</v>
      </c>
      <c r="AY217" s="24" t="s">
        <v>174</v>
      </c>
      <c r="BE217" s="194">
        <f>IF(N217="základní",J217,0)</f>
        <v>0</v>
      </c>
      <c r="BF217" s="194">
        <f>IF(N217="snížená",J217,0)</f>
        <v>0</v>
      </c>
      <c r="BG217" s="194">
        <f>IF(N217="zákl. přenesená",J217,0)</f>
        <v>0</v>
      </c>
      <c r="BH217" s="194">
        <f>IF(N217="sníž. přenesená",J217,0)</f>
        <v>0</v>
      </c>
      <c r="BI217" s="194">
        <f>IF(N217="nulová",J217,0)</f>
        <v>0</v>
      </c>
      <c r="BJ217" s="24" t="s">
        <v>89</v>
      </c>
      <c r="BK217" s="194">
        <f>ROUND(I217*H217,2)</f>
        <v>0</v>
      </c>
      <c r="BL217" s="24" t="s">
        <v>194</v>
      </c>
      <c r="BM217" s="24" t="s">
        <v>2729</v>
      </c>
    </row>
    <row r="218" spans="2:65" s="12" customFormat="1" ht="13.5">
      <c r="B218" s="195"/>
      <c r="D218" s="196" t="s">
        <v>184</v>
      </c>
      <c r="E218" s="197" t="s">
        <v>5</v>
      </c>
      <c r="F218" s="198" t="s">
        <v>89</v>
      </c>
      <c r="H218" s="199">
        <v>1</v>
      </c>
      <c r="I218" s="200"/>
      <c r="L218" s="195"/>
      <c r="M218" s="201"/>
      <c r="N218" s="202"/>
      <c r="O218" s="202"/>
      <c r="P218" s="202"/>
      <c r="Q218" s="202"/>
      <c r="R218" s="202"/>
      <c r="S218" s="202"/>
      <c r="T218" s="203"/>
      <c r="AT218" s="197" t="s">
        <v>184</v>
      </c>
      <c r="AU218" s="197" t="s">
        <v>24</v>
      </c>
      <c r="AV218" s="12" t="s">
        <v>24</v>
      </c>
      <c r="AW218" s="12" t="s">
        <v>44</v>
      </c>
      <c r="AX218" s="12" t="s">
        <v>89</v>
      </c>
      <c r="AY218" s="197" t="s">
        <v>174</v>
      </c>
    </row>
    <row r="219" spans="2:65" s="1" customFormat="1" ht="16.5" customHeight="1">
      <c r="B219" s="182"/>
      <c r="C219" s="183" t="s">
        <v>580</v>
      </c>
      <c r="D219" s="183" t="s">
        <v>177</v>
      </c>
      <c r="E219" s="184" t="s">
        <v>2730</v>
      </c>
      <c r="F219" s="185" t="s">
        <v>2731</v>
      </c>
      <c r="G219" s="186" t="s">
        <v>180</v>
      </c>
      <c r="H219" s="187">
        <v>1</v>
      </c>
      <c r="I219" s="188"/>
      <c r="J219" s="189">
        <f>ROUND(I219*H219,2)</f>
        <v>0</v>
      </c>
      <c r="K219" s="185" t="s">
        <v>5</v>
      </c>
      <c r="L219" s="42"/>
      <c r="M219" s="190" t="s">
        <v>5</v>
      </c>
      <c r="N219" s="191" t="s">
        <v>52</v>
      </c>
      <c r="O219" s="43"/>
      <c r="P219" s="192">
        <f>O219*H219</f>
        <v>0</v>
      </c>
      <c r="Q219" s="192">
        <v>0</v>
      </c>
      <c r="R219" s="192">
        <f>Q219*H219</f>
        <v>0</v>
      </c>
      <c r="S219" s="192">
        <v>0</v>
      </c>
      <c r="T219" s="193">
        <f>S219*H219</f>
        <v>0</v>
      </c>
      <c r="AR219" s="24" t="s">
        <v>194</v>
      </c>
      <c r="AT219" s="24" t="s">
        <v>177</v>
      </c>
      <c r="AU219" s="24" t="s">
        <v>24</v>
      </c>
      <c r="AY219" s="24" t="s">
        <v>174</v>
      </c>
      <c r="BE219" s="194">
        <f>IF(N219="základní",J219,0)</f>
        <v>0</v>
      </c>
      <c r="BF219" s="194">
        <f>IF(N219="snížená",J219,0)</f>
        <v>0</v>
      </c>
      <c r="BG219" s="194">
        <f>IF(N219="zákl. přenesená",J219,0)</f>
        <v>0</v>
      </c>
      <c r="BH219" s="194">
        <f>IF(N219="sníž. přenesená",J219,0)</f>
        <v>0</v>
      </c>
      <c r="BI219" s="194">
        <f>IF(N219="nulová",J219,0)</f>
        <v>0</v>
      </c>
      <c r="BJ219" s="24" t="s">
        <v>89</v>
      </c>
      <c r="BK219" s="194">
        <f>ROUND(I219*H219,2)</f>
        <v>0</v>
      </c>
      <c r="BL219" s="24" t="s">
        <v>194</v>
      </c>
      <c r="BM219" s="24" t="s">
        <v>2732</v>
      </c>
    </row>
    <row r="220" spans="2:65" s="12" customFormat="1" ht="13.5">
      <c r="B220" s="195"/>
      <c r="D220" s="196" t="s">
        <v>184</v>
      </c>
      <c r="E220" s="197" t="s">
        <v>5</v>
      </c>
      <c r="F220" s="198" t="s">
        <v>89</v>
      </c>
      <c r="H220" s="199">
        <v>1</v>
      </c>
      <c r="I220" s="200"/>
      <c r="L220" s="195"/>
      <c r="M220" s="201"/>
      <c r="N220" s="202"/>
      <c r="O220" s="202"/>
      <c r="P220" s="202"/>
      <c r="Q220" s="202"/>
      <c r="R220" s="202"/>
      <c r="S220" s="202"/>
      <c r="T220" s="203"/>
      <c r="AT220" s="197" t="s">
        <v>184</v>
      </c>
      <c r="AU220" s="197" t="s">
        <v>24</v>
      </c>
      <c r="AV220" s="12" t="s">
        <v>24</v>
      </c>
      <c r="AW220" s="12" t="s">
        <v>44</v>
      </c>
      <c r="AX220" s="12" t="s">
        <v>89</v>
      </c>
      <c r="AY220" s="197" t="s">
        <v>174</v>
      </c>
    </row>
    <row r="221" spans="2:65" s="11" customFormat="1" ht="29.85" customHeight="1">
      <c r="B221" s="169"/>
      <c r="D221" s="170" t="s">
        <v>80</v>
      </c>
      <c r="E221" s="180" t="s">
        <v>792</v>
      </c>
      <c r="F221" s="180" t="s">
        <v>793</v>
      </c>
      <c r="I221" s="172"/>
      <c r="J221" s="181">
        <f>BK221</f>
        <v>0</v>
      </c>
      <c r="L221" s="169"/>
      <c r="M221" s="174"/>
      <c r="N221" s="175"/>
      <c r="O221" s="175"/>
      <c r="P221" s="176">
        <f>P222</f>
        <v>0</v>
      </c>
      <c r="Q221" s="175"/>
      <c r="R221" s="176">
        <f>R222</f>
        <v>0</v>
      </c>
      <c r="S221" s="175"/>
      <c r="T221" s="177">
        <f>T222</f>
        <v>0</v>
      </c>
      <c r="AR221" s="170" t="s">
        <v>89</v>
      </c>
      <c r="AT221" s="178" t="s">
        <v>80</v>
      </c>
      <c r="AU221" s="178" t="s">
        <v>89</v>
      </c>
      <c r="AY221" s="170" t="s">
        <v>174</v>
      </c>
      <c r="BK221" s="179">
        <f>BK222</f>
        <v>0</v>
      </c>
    </row>
    <row r="222" spans="2:65" s="1" customFormat="1" ht="38.25" customHeight="1">
      <c r="B222" s="182"/>
      <c r="C222" s="183" t="s">
        <v>586</v>
      </c>
      <c r="D222" s="183" t="s">
        <v>177</v>
      </c>
      <c r="E222" s="184" t="s">
        <v>795</v>
      </c>
      <c r="F222" s="185" t="s">
        <v>796</v>
      </c>
      <c r="G222" s="186" t="s">
        <v>421</v>
      </c>
      <c r="H222" s="187">
        <v>38.985999999999997</v>
      </c>
      <c r="I222" s="188"/>
      <c r="J222" s="189">
        <f>ROUND(I222*H222,2)</f>
        <v>0</v>
      </c>
      <c r="K222" s="185" t="s">
        <v>181</v>
      </c>
      <c r="L222" s="42"/>
      <c r="M222" s="190" t="s">
        <v>5</v>
      </c>
      <c r="N222" s="229" t="s">
        <v>52</v>
      </c>
      <c r="O222" s="230"/>
      <c r="P222" s="231">
        <f>O222*H222</f>
        <v>0</v>
      </c>
      <c r="Q222" s="231">
        <v>0</v>
      </c>
      <c r="R222" s="231">
        <f>Q222*H222</f>
        <v>0</v>
      </c>
      <c r="S222" s="231">
        <v>0</v>
      </c>
      <c r="T222" s="232">
        <f>S222*H222</f>
        <v>0</v>
      </c>
      <c r="AR222" s="24" t="s">
        <v>194</v>
      </c>
      <c r="AT222" s="24" t="s">
        <v>177</v>
      </c>
      <c r="AU222" s="24" t="s">
        <v>24</v>
      </c>
      <c r="AY222" s="24" t="s">
        <v>174</v>
      </c>
      <c r="BE222" s="194">
        <f>IF(N222="základní",J222,0)</f>
        <v>0</v>
      </c>
      <c r="BF222" s="194">
        <f>IF(N222="snížená",J222,0)</f>
        <v>0</v>
      </c>
      <c r="BG222" s="194">
        <f>IF(N222="zákl. přenesená",J222,0)</f>
        <v>0</v>
      </c>
      <c r="BH222" s="194">
        <f>IF(N222="sníž. přenesená",J222,0)</f>
        <v>0</v>
      </c>
      <c r="BI222" s="194">
        <f>IF(N222="nulová",J222,0)</f>
        <v>0</v>
      </c>
      <c r="BJ222" s="24" t="s">
        <v>89</v>
      </c>
      <c r="BK222" s="194">
        <f>ROUND(I222*H222,2)</f>
        <v>0</v>
      </c>
      <c r="BL222" s="24" t="s">
        <v>194</v>
      </c>
      <c r="BM222" s="24" t="s">
        <v>2733</v>
      </c>
    </row>
    <row r="223" spans="2:65" s="1" customFormat="1" ht="6.95" customHeight="1">
      <c r="B223" s="57"/>
      <c r="C223" s="58"/>
      <c r="D223" s="58"/>
      <c r="E223" s="58"/>
      <c r="F223" s="58"/>
      <c r="G223" s="58"/>
      <c r="H223" s="58"/>
      <c r="I223" s="136"/>
      <c r="J223" s="58"/>
      <c r="K223" s="58"/>
      <c r="L223" s="42"/>
    </row>
  </sheetData>
  <autoFilter ref="C83:K222"/>
  <mergeCells count="10">
    <mergeCell ref="J51:J52"/>
    <mergeCell ref="E74:H74"/>
    <mergeCell ref="E76:H76"/>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3"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83"/>
  <sheetViews>
    <sheetView showGridLines="0" workbookViewId="0">
      <pane ySplit="1" topLeftCell="A59" activePane="bottomLeft" state="frozen"/>
      <selection pane="bottomLeft" activeCell="I81" sqref="I81"/>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7"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1"/>
      <c r="B1" s="108"/>
      <c r="C1" s="108"/>
      <c r="D1" s="109" t="s">
        <v>1</v>
      </c>
      <c r="E1" s="108"/>
      <c r="F1" s="110" t="s">
        <v>140</v>
      </c>
      <c r="G1" s="368" t="s">
        <v>141</v>
      </c>
      <c r="H1" s="368"/>
      <c r="I1" s="111"/>
      <c r="J1" s="110" t="s">
        <v>142</v>
      </c>
      <c r="K1" s="109" t="s">
        <v>143</v>
      </c>
      <c r="L1" s="110" t="s">
        <v>144</v>
      </c>
      <c r="M1" s="110"/>
      <c r="N1" s="110"/>
      <c r="O1" s="110"/>
      <c r="P1" s="110"/>
      <c r="Q1" s="110"/>
      <c r="R1" s="110"/>
      <c r="S1" s="110"/>
      <c r="T1" s="110"/>
      <c r="U1" s="20"/>
      <c r="V1" s="20"/>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58" t="s">
        <v>8</v>
      </c>
      <c r="M2" s="359"/>
      <c r="N2" s="359"/>
      <c r="O2" s="359"/>
      <c r="P2" s="359"/>
      <c r="Q2" s="359"/>
      <c r="R2" s="359"/>
      <c r="S2" s="359"/>
      <c r="T2" s="359"/>
      <c r="U2" s="359"/>
      <c r="V2" s="359"/>
      <c r="AT2" s="24" t="s">
        <v>135</v>
      </c>
    </row>
    <row r="3" spans="1:70" ht="6.95" customHeight="1">
      <c r="B3" s="25"/>
      <c r="C3" s="26"/>
      <c r="D3" s="26"/>
      <c r="E3" s="26"/>
      <c r="F3" s="26"/>
      <c r="G3" s="26"/>
      <c r="H3" s="26"/>
      <c r="I3" s="112"/>
      <c r="J3" s="26"/>
      <c r="K3" s="27"/>
      <c r="AT3" s="24" t="s">
        <v>24</v>
      </c>
    </row>
    <row r="4" spans="1:70" ht="36.950000000000003" customHeight="1">
      <c r="B4" s="28"/>
      <c r="C4" s="29"/>
      <c r="D4" s="30" t="s">
        <v>145</v>
      </c>
      <c r="E4" s="29"/>
      <c r="F4" s="29"/>
      <c r="G4" s="29"/>
      <c r="H4" s="29"/>
      <c r="I4" s="113"/>
      <c r="J4" s="29"/>
      <c r="K4" s="31"/>
      <c r="M4" s="32" t="s">
        <v>13</v>
      </c>
      <c r="AT4" s="24" t="s">
        <v>6</v>
      </c>
    </row>
    <row r="5" spans="1:70" ht="6.95" customHeight="1">
      <c r="B5" s="28"/>
      <c r="C5" s="29"/>
      <c r="D5" s="29"/>
      <c r="E5" s="29"/>
      <c r="F5" s="29"/>
      <c r="G5" s="29"/>
      <c r="H5" s="29"/>
      <c r="I5" s="113"/>
      <c r="J5" s="29"/>
      <c r="K5" s="31"/>
    </row>
    <row r="6" spans="1:70">
      <c r="B6" s="28"/>
      <c r="C6" s="29"/>
      <c r="D6" s="37" t="s">
        <v>19</v>
      </c>
      <c r="E6" s="29"/>
      <c r="F6" s="29"/>
      <c r="G6" s="29"/>
      <c r="H6" s="29"/>
      <c r="I6" s="113"/>
      <c r="J6" s="29"/>
      <c r="K6" s="31"/>
    </row>
    <row r="7" spans="1:70" ht="16.5" customHeight="1">
      <c r="B7" s="28"/>
      <c r="C7" s="29"/>
      <c r="D7" s="29"/>
      <c r="E7" s="360" t="str">
        <f>'Rekapitulace stavby'!K6</f>
        <v>Kanalizace a ČOV Jankov</v>
      </c>
      <c r="F7" s="361"/>
      <c r="G7" s="361"/>
      <c r="H7" s="361"/>
      <c r="I7" s="113"/>
      <c r="J7" s="29"/>
      <c r="K7" s="31"/>
    </row>
    <row r="8" spans="1:70" s="1" customFormat="1">
      <c r="B8" s="42"/>
      <c r="C8" s="43"/>
      <c r="D8" s="37" t="s">
        <v>146</v>
      </c>
      <c r="E8" s="43"/>
      <c r="F8" s="43"/>
      <c r="G8" s="43"/>
      <c r="H8" s="43"/>
      <c r="I8" s="114"/>
      <c r="J8" s="43"/>
      <c r="K8" s="46"/>
    </row>
    <row r="9" spans="1:70" s="1" customFormat="1" ht="36.950000000000003" customHeight="1">
      <c r="B9" s="42"/>
      <c r="C9" s="43"/>
      <c r="D9" s="43"/>
      <c r="E9" s="362" t="s">
        <v>2734</v>
      </c>
      <c r="F9" s="363"/>
      <c r="G9" s="363"/>
      <c r="H9" s="363"/>
      <c r="I9" s="114"/>
      <c r="J9" s="43"/>
      <c r="K9" s="46"/>
    </row>
    <row r="10" spans="1:70" s="1" customFormat="1" ht="13.5">
      <c r="B10" s="42"/>
      <c r="C10" s="43"/>
      <c r="D10" s="43"/>
      <c r="E10" s="43"/>
      <c r="F10" s="43"/>
      <c r="G10" s="43"/>
      <c r="H10" s="43"/>
      <c r="I10" s="114"/>
      <c r="J10" s="43"/>
      <c r="K10" s="46"/>
    </row>
    <row r="11" spans="1:70" s="1" customFormat="1" ht="14.45" customHeight="1">
      <c r="B11" s="42"/>
      <c r="C11" s="43"/>
      <c r="D11" s="37" t="s">
        <v>21</v>
      </c>
      <c r="E11" s="43"/>
      <c r="F11" s="35" t="s">
        <v>136</v>
      </c>
      <c r="G11" s="43"/>
      <c r="H11" s="43"/>
      <c r="I11" s="115" t="s">
        <v>23</v>
      </c>
      <c r="J11" s="35" t="s">
        <v>1437</v>
      </c>
      <c r="K11" s="46"/>
    </row>
    <row r="12" spans="1:70" s="1" customFormat="1" ht="14.45" customHeight="1">
      <c r="B12" s="42"/>
      <c r="C12" s="43"/>
      <c r="D12" s="37" t="s">
        <v>25</v>
      </c>
      <c r="E12" s="43"/>
      <c r="F12" s="35" t="s">
        <v>26</v>
      </c>
      <c r="G12" s="43"/>
      <c r="H12" s="43"/>
      <c r="I12" s="115" t="s">
        <v>27</v>
      </c>
      <c r="J12" s="116" t="str">
        <f>'Rekapitulace stavby'!AN8</f>
        <v>19. 2. 2018</v>
      </c>
      <c r="K12" s="46"/>
    </row>
    <row r="13" spans="1:70" s="1" customFormat="1" ht="21.75" customHeight="1">
      <c r="B13" s="42"/>
      <c r="C13" s="43"/>
      <c r="D13" s="34" t="s">
        <v>29</v>
      </c>
      <c r="E13" s="43"/>
      <c r="F13" s="39" t="s">
        <v>30</v>
      </c>
      <c r="G13" s="43"/>
      <c r="H13" s="43"/>
      <c r="I13" s="117" t="s">
        <v>31</v>
      </c>
      <c r="J13" s="39" t="s">
        <v>2735</v>
      </c>
      <c r="K13" s="46"/>
    </row>
    <row r="14" spans="1:70" s="1" customFormat="1" ht="14.45" customHeight="1">
      <c r="B14" s="42"/>
      <c r="C14" s="43"/>
      <c r="D14" s="37" t="s">
        <v>33</v>
      </c>
      <c r="E14" s="43"/>
      <c r="F14" s="43"/>
      <c r="G14" s="43"/>
      <c r="H14" s="43"/>
      <c r="I14" s="115" t="s">
        <v>34</v>
      </c>
      <c r="J14" s="35" t="s">
        <v>35</v>
      </c>
      <c r="K14" s="46"/>
    </row>
    <row r="15" spans="1:70" s="1" customFormat="1" ht="18" customHeight="1">
      <c r="B15" s="42"/>
      <c r="C15" s="43"/>
      <c r="D15" s="43"/>
      <c r="E15" s="35" t="s">
        <v>36</v>
      </c>
      <c r="F15" s="43"/>
      <c r="G15" s="43"/>
      <c r="H15" s="43"/>
      <c r="I15" s="115" t="s">
        <v>37</v>
      </c>
      <c r="J15" s="35" t="s">
        <v>5</v>
      </c>
      <c r="K15" s="46"/>
    </row>
    <row r="16" spans="1:70" s="1" customFormat="1" ht="6.95" customHeight="1">
      <c r="B16" s="42"/>
      <c r="C16" s="43"/>
      <c r="D16" s="43"/>
      <c r="E16" s="43"/>
      <c r="F16" s="43"/>
      <c r="G16" s="43"/>
      <c r="H16" s="43"/>
      <c r="I16" s="114"/>
      <c r="J16" s="43"/>
      <c r="K16" s="46"/>
    </row>
    <row r="17" spans="2:11" s="1" customFormat="1" ht="14.45" customHeight="1">
      <c r="B17" s="42"/>
      <c r="C17" s="43"/>
      <c r="D17" s="37" t="s">
        <v>38</v>
      </c>
      <c r="E17" s="43"/>
      <c r="F17" s="43"/>
      <c r="G17" s="43"/>
      <c r="H17" s="43"/>
      <c r="I17" s="115" t="s">
        <v>34</v>
      </c>
      <c r="J17" s="35" t="str">
        <f>IF('Rekapitulace stavby'!AN13="Vyplň údaj","",IF('Rekapitulace stavby'!AN13="","",'Rekapitulace stavby'!AN13))</f>
        <v/>
      </c>
      <c r="K17" s="46"/>
    </row>
    <row r="18" spans="2:11" s="1" customFormat="1" ht="18" customHeight="1">
      <c r="B18" s="42"/>
      <c r="C18" s="43"/>
      <c r="D18" s="43"/>
      <c r="E18" s="35" t="str">
        <f>IF('Rekapitulace stavby'!E14="Vyplň údaj","",IF('Rekapitulace stavby'!E14="","",'Rekapitulace stavby'!E14))</f>
        <v/>
      </c>
      <c r="F18" s="43"/>
      <c r="G18" s="43"/>
      <c r="H18" s="43"/>
      <c r="I18" s="115" t="s">
        <v>37</v>
      </c>
      <c r="J18" s="35" t="str">
        <f>IF('Rekapitulace stavby'!AN14="Vyplň údaj","",IF('Rekapitulace stavby'!AN14="","",'Rekapitulace stavby'!AN14))</f>
        <v/>
      </c>
      <c r="K18" s="46"/>
    </row>
    <row r="19" spans="2:11" s="1" customFormat="1" ht="6.95" customHeight="1">
      <c r="B19" s="42"/>
      <c r="C19" s="43"/>
      <c r="D19" s="43"/>
      <c r="E19" s="43"/>
      <c r="F19" s="43"/>
      <c r="G19" s="43"/>
      <c r="H19" s="43"/>
      <c r="I19" s="114"/>
      <c r="J19" s="43"/>
      <c r="K19" s="46"/>
    </row>
    <row r="20" spans="2:11" s="1" customFormat="1" ht="14.45" customHeight="1">
      <c r="B20" s="42"/>
      <c r="C20" s="43"/>
      <c r="D20" s="37" t="s">
        <v>40</v>
      </c>
      <c r="E20" s="43"/>
      <c r="F20" s="43"/>
      <c r="G20" s="43"/>
      <c r="H20" s="43"/>
      <c r="I20" s="115" t="s">
        <v>34</v>
      </c>
      <c r="J20" s="35" t="s">
        <v>41</v>
      </c>
      <c r="K20" s="46"/>
    </row>
    <row r="21" spans="2:11" s="1" customFormat="1" ht="18" customHeight="1">
      <c r="B21" s="42"/>
      <c r="C21" s="43"/>
      <c r="D21" s="43"/>
      <c r="E21" s="35" t="s">
        <v>42</v>
      </c>
      <c r="F21" s="43"/>
      <c r="G21" s="43"/>
      <c r="H21" s="43"/>
      <c r="I21" s="115" t="s">
        <v>37</v>
      </c>
      <c r="J21" s="35" t="s">
        <v>43</v>
      </c>
      <c r="K21" s="46"/>
    </row>
    <row r="22" spans="2:11" s="1" customFormat="1" ht="6.95" customHeight="1">
      <c r="B22" s="42"/>
      <c r="C22" s="43"/>
      <c r="D22" s="43"/>
      <c r="E22" s="43"/>
      <c r="F22" s="43"/>
      <c r="G22" s="43"/>
      <c r="H22" s="43"/>
      <c r="I22" s="114"/>
      <c r="J22" s="43"/>
      <c r="K22" s="46"/>
    </row>
    <row r="23" spans="2:11" s="1" customFormat="1" ht="14.45" customHeight="1">
      <c r="B23" s="42"/>
      <c r="C23" s="43"/>
      <c r="D23" s="37" t="s">
        <v>45</v>
      </c>
      <c r="E23" s="43"/>
      <c r="F23" s="43"/>
      <c r="G23" s="43"/>
      <c r="H23" s="43"/>
      <c r="I23" s="114"/>
      <c r="J23" s="43"/>
      <c r="K23" s="46"/>
    </row>
    <row r="24" spans="2:11" s="7" customFormat="1" ht="16.5" customHeight="1">
      <c r="B24" s="118"/>
      <c r="C24" s="119"/>
      <c r="D24" s="119"/>
      <c r="E24" s="326" t="s">
        <v>5</v>
      </c>
      <c r="F24" s="326"/>
      <c r="G24" s="326"/>
      <c r="H24" s="326"/>
      <c r="I24" s="120"/>
      <c r="J24" s="119"/>
      <c r="K24" s="121"/>
    </row>
    <row r="25" spans="2:11" s="1" customFormat="1" ht="6.95" customHeight="1">
      <c r="B25" s="42"/>
      <c r="C25" s="43"/>
      <c r="D25" s="43"/>
      <c r="E25" s="43"/>
      <c r="F25" s="43"/>
      <c r="G25" s="43"/>
      <c r="H25" s="43"/>
      <c r="I25" s="114"/>
      <c r="J25" s="43"/>
      <c r="K25" s="46"/>
    </row>
    <row r="26" spans="2:11" s="1" customFormat="1" ht="6.95" customHeight="1">
      <c r="B26" s="42"/>
      <c r="C26" s="43"/>
      <c r="D26" s="69"/>
      <c r="E26" s="69"/>
      <c r="F26" s="69"/>
      <c r="G26" s="69"/>
      <c r="H26" s="69"/>
      <c r="I26" s="122"/>
      <c r="J26" s="69"/>
      <c r="K26" s="123"/>
    </row>
    <row r="27" spans="2:11" s="1" customFormat="1" ht="25.35" customHeight="1">
      <c r="B27" s="42"/>
      <c r="C27" s="43"/>
      <c r="D27" s="124" t="s">
        <v>47</v>
      </c>
      <c r="E27" s="43"/>
      <c r="F27" s="43"/>
      <c r="G27" s="43"/>
      <c r="H27" s="43"/>
      <c r="I27" s="114"/>
      <c r="J27" s="125">
        <f>ROUND(J78,2)</f>
        <v>0</v>
      </c>
      <c r="K27" s="46"/>
    </row>
    <row r="28" spans="2:11" s="1" customFormat="1" ht="6.95" customHeight="1">
      <c r="B28" s="42"/>
      <c r="C28" s="43"/>
      <c r="D28" s="69"/>
      <c r="E28" s="69"/>
      <c r="F28" s="69"/>
      <c r="G28" s="69"/>
      <c r="H28" s="69"/>
      <c r="I28" s="122"/>
      <c r="J28" s="69"/>
      <c r="K28" s="123"/>
    </row>
    <row r="29" spans="2:11" s="1" customFormat="1" ht="14.45" customHeight="1">
      <c r="B29" s="42"/>
      <c r="C29" s="43"/>
      <c r="D29" s="43"/>
      <c r="E29" s="43"/>
      <c r="F29" s="47" t="s">
        <v>49</v>
      </c>
      <c r="G29" s="43"/>
      <c r="H29" s="43"/>
      <c r="I29" s="126" t="s">
        <v>48</v>
      </c>
      <c r="J29" s="47" t="s">
        <v>50</v>
      </c>
      <c r="K29" s="46"/>
    </row>
    <row r="30" spans="2:11" s="1" customFormat="1" ht="14.45" customHeight="1">
      <c r="B30" s="42"/>
      <c r="C30" s="43"/>
      <c r="D30" s="50" t="s">
        <v>51</v>
      </c>
      <c r="E30" s="50" t="s">
        <v>52</v>
      </c>
      <c r="F30" s="127">
        <f>ROUND(SUM(BE78:BE82), 2)</f>
        <v>0</v>
      </c>
      <c r="G30" s="43"/>
      <c r="H30" s="43"/>
      <c r="I30" s="128">
        <v>0.21</v>
      </c>
      <c r="J30" s="127">
        <f>ROUND(ROUND((SUM(BE78:BE82)), 2)*I30, 2)</f>
        <v>0</v>
      </c>
      <c r="K30" s="46"/>
    </row>
    <row r="31" spans="2:11" s="1" customFormat="1" ht="14.45" customHeight="1">
      <c r="B31" s="42"/>
      <c r="C31" s="43"/>
      <c r="D31" s="43"/>
      <c r="E31" s="50" t="s">
        <v>53</v>
      </c>
      <c r="F31" s="127">
        <f>ROUND(SUM(BF78:BF82), 2)</f>
        <v>0</v>
      </c>
      <c r="G31" s="43"/>
      <c r="H31" s="43"/>
      <c r="I31" s="128">
        <v>0.15</v>
      </c>
      <c r="J31" s="127">
        <f>ROUND(ROUND((SUM(BF78:BF82)), 2)*I31, 2)</f>
        <v>0</v>
      </c>
      <c r="K31" s="46"/>
    </row>
    <row r="32" spans="2:11" s="1" customFormat="1" ht="14.45" hidden="1" customHeight="1">
      <c r="B32" s="42"/>
      <c r="C32" s="43"/>
      <c r="D32" s="43"/>
      <c r="E32" s="50" t="s">
        <v>54</v>
      </c>
      <c r="F32" s="127">
        <f>ROUND(SUM(BG78:BG82), 2)</f>
        <v>0</v>
      </c>
      <c r="G32" s="43"/>
      <c r="H32" s="43"/>
      <c r="I32" s="128">
        <v>0.21</v>
      </c>
      <c r="J32" s="127">
        <v>0</v>
      </c>
      <c r="K32" s="46"/>
    </row>
    <row r="33" spans="2:11" s="1" customFormat="1" ht="14.45" hidden="1" customHeight="1">
      <c r="B33" s="42"/>
      <c r="C33" s="43"/>
      <c r="D33" s="43"/>
      <c r="E33" s="50" t="s">
        <v>55</v>
      </c>
      <c r="F33" s="127">
        <f>ROUND(SUM(BH78:BH82), 2)</f>
        <v>0</v>
      </c>
      <c r="G33" s="43"/>
      <c r="H33" s="43"/>
      <c r="I33" s="128">
        <v>0.15</v>
      </c>
      <c r="J33" s="127">
        <v>0</v>
      </c>
      <c r="K33" s="46"/>
    </row>
    <row r="34" spans="2:11" s="1" customFormat="1" ht="14.45" hidden="1" customHeight="1">
      <c r="B34" s="42"/>
      <c r="C34" s="43"/>
      <c r="D34" s="43"/>
      <c r="E34" s="50" t="s">
        <v>56</v>
      </c>
      <c r="F34" s="127">
        <f>ROUND(SUM(BI78:BI82), 2)</f>
        <v>0</v>
      </c>
      <c r="G34" s="43"/>
      <c r="H34" s="43"/>
      <c r="I34" s="128">
        <v>0</v>
      </c>
      <c r="J34" s="127">
        <v>0</v>
      </c>
      <c r="K34" s="46"/>
    </row>
    <row r="35" spans="2:11" s="1" customFormat="1" ht="6.95" customHeight="1">
      <c r="B35" s="42"/>
      <c r="C35" s="43"/>
      <c r="D35" s="43"/>
      <c r="E35" s="43"/>
      <c r="F35" s="43"/>
      <c r="G35" s="43"/>
      <c r="H35" s="43"/>
      <c r="I35" s="114"/>
      <c r="J35" s="43"/>
      <c r="K35" s="46"/>
    </row>
    <row r="36" spans="2:11" s="1" customFormat="1" ht="25.35" customHeight="1">
      <c r="B36" s="42"/>
      <c r="C36" s="129"/>
      <c r="D36" s="130" t="s">
        <v>57</v>
      </c>
      <c r="E36" s="72"/>
      <c r="F36" s="72"/>
      <c r="G36" s="131" t="s">
        <v>58</v>
      </c>
      <c r="H36" s="132" t="s">
        <v>59</v>
      </c>
      <c r="I36" s="133"/>
      <c r="J36" s="134">
        <f>SUM(J27:J34)</f>
        <v>0</v>
      </c>
      <c r="K36" s="135"/>
    </row>
    <row r="37" spans="2:11" s="1" customFormat="1" ht="14.45" customHeight="1">
      <c r="B37" s="57"/>
      <c r="C37" s="58"/>
      <c r="D37" s="58"/>
      <c r="E37" s="58"/>
      <c r="F37" s="58"/>
      <c r="G37" s="58"/>
      <c r="H37" s="58"/>
      <c r="I37" s="136"/>
      <c r="J37" s="58"/>
      <c r="K37" s="59"/>
    </row>
    <row r="41" spans="2:11" s="1" customFormat="1" ht="6.95" customHeight="1">
      <c r="B41" s="60"/>
      <c r="C41" s="61"/>
      <c r="D41" s="61"/>
      <c r="E41" s="61"/>
      <c r="F41" s="61"/>
      <c r="G41" s="61"/>
      <c r="H41" s="61"/>
      <c r="I41" s="137"/>
      <c r="J41" s="61"/>
      <c r="K41" s="138"/>
    </row>
    <row r="42" spans="2:11" s="1" customFormat="1" ht="36.950000000000003" customHeight="1">
      <c r="B42" s="42"/>
      <c r="C42" s="30" t="s">
        <v>149</v>
      </c>
      <c r="D42" s="43"/>
      <c r="E42" s="43"/>
      <c r="F42" s="43"/>
      <c r="G42" s="43"/>
      <c r="H42" s="43"/>
      <c r="I42" s="114"/>
      <c r="J42" s="43"/>
      <c r="K42" s="46"/>
    </row>
    <row r="43" spans="2:11" s="1" customFormat="1" ht="6.95" customHeight="1">
      <c r="B43" s="42"/>
      <c r="C43" s="43"/>
      <c r="D43" s="43"/>
      <c r="E43" s="43"/>
      <c r="F43" s="43"/>
      <c r="G43" s="43"/>
      <c r="H43" s="43"/>
      <c r="I43" s="114"/>
      <c r="J43" s="43"/>
      <c r="K43" s="46"/>
    </row>
    <row r="44" spans="2:11" s="1" customFormat="1" ht="14.45" customHeight="1">
      <c r="B44" s="42"/>
      <c r="C44" s="37" t="s">
        <v>19</v>
      </c>
      <c r="D44" s="43"/>
      <c r="E44" s="43"/>
      <c r="F44" s="43"/>
      <c r="G44" s="43"/>
      <c r="H44" s="43"/>
      <c r="I44" s="114"/>
      <c r="J44" s="43"/>
      <c r="K44" s="46"/>
    </row>
    <row r="45" spans="2:11" s="1" customFormat="1" ht="16.5" customHeight="1">
      <c r="B45" s="42"/>
      <c r="C45" s="43"/>
      <c r="D45" s="43"/>
      <c r="E45" s="360" t="str">
        <f>E7</f>
        <v>Kanalizace a ČOV Jankov</v>
      </c>
      <c r="F45" s="361"/>
      <c r="G45" s="361"/>
      <c r="H45" s="361"/>
      <c r="I45" s="114"/>
      <c r="J45" s="43"/>
      <c r="K45" s="46"/>
    </row>
    <row r="46" spans="2:11" s="1" customFormat="1" ht="14.45" customHeight="1">
      <c r="B46" s="42"/>
      <c r="C46" s="37" t="s">
        <v>146</v>
      </c>
      <c r="D46" s="43"/>
      <c r="E46" s="43"/>
      <c r="F46" s="43"/>
      <c r="G46" s="43"/>
      <c r="H46" s="43"/>
      <c r="I46" s="114"/>
      <c r="J46" s="43"/>
      <c r="K46" s="46"/>
    </row>
    <row r="47" spans="2:11" s="1" customFormat="1" ht="17.25" customHeight="1">
      <c r="B47" s="42"/>
      <c r="C47" s="43"/>
      <c r="D47" s="43"/>
      <c r="E47" s="362" t="str">
        <f>E9</f>
        <v>PS-01 - Technologie čistírny odpadních vod</v>
      </c>
      <c r="F47" s="363"/>
      <c r="G47" s="363"/>
      <c r="H47" s="363"/>
      <c r="I47" s="114"/>
      <c r="J47" s="43"/>
      <c r="K47" s="46"/>
    </row>
    <row r="48" spans="2:11" s="1" customFormat="1" ht="6.95" customHeight="1">
      <c r="B48" s="42"/>
      <c r="C48" s="43"/>
      <c r="D48" s="43"/>
      <c r="E48" s="43"/>
      <c r="F48" s="43"/>
      <c r="G48" s="43"/>
      <c r="H48" s="43"/>
      <c r="I48" s="114"/>
      <c r="J48" s="43"/>
      <c r="K48" s="46"/>
    </row>
    <row r="49" spans="2:47" s="1" customFormat="1" ht="18" customHeight="1">
      <c r="B49" s="42"/>
      <c r="C49" s="37" t="s">
        <v>25</v>
      </c>
      <c r="D49" s="43"/>
      <c r="E49" s="43"/>
      <c r="F49" s="35" t="str">
        <f>F12</f>
        <v>Jankov u Českých Budějovic</v>
      </c>
      <c r="G49" s="43"/>
      <c r="H49" s="43"/>
      <c r="I49" s="115" t="s">
        <v>27</v>
      </c>
      <c r="J49" s="116" t="str">
        <f>IF(J12="","",J12)</f>
        <v>19. 2. 2018</v>
      </c>
      <c r="K49" s="46"/>
    </row>
    <row r="50" spans="2:47" s="1" customFormat="1" ht="6.95" customHeight="1">
      <c r="B50" s="42"/>
      <c r="C50" s="43"/>
      <c r="D50" s="43"/>
      <c r="E50" s="43"/>
      <c r="F50" s="43"/>
      <c r="G50" s="43"/>
      <c r="H50" s="43"/>
      <c r="I50" s="114"/>
      <c r="J50" s="43"/>
      <c r="K50" s="46"/>
    </row>
    <row r="51" spans="2:47" s="1" customFormat="1">
      <c r="B51" s="42"/>
      <c r="C51" s="37" t="s">
        <v>33</v>
      </c>
      <c r="D51" s="43"/>
      <c r="E51" s="43"/>
      <c r="F51" s="35" t="str">
        <f>E15</f>
        <v>Obec Jankov</v>
      </c>
      <c r="G51" s="43"/>
      <c r="H51" s="43"/>
      <c r="I51" s="115" t="s">
        <v>40</v>
      </c>
      <c r="J51" s="326" t="str">
        <f>E21</f>
        <v>VAK projekt s.r.o.</v>
      </c>
      <c r="K51" s="46"/>
    </row>
    <row r="52" spans="2:47" s="1" customFormat="1" ht="14.45" customHeight="1">
      <c r="B52" s="42"/>
      <c r="C52" s="37" t="s">
        <v>38</v>
      </c>
      <c r="D52" s="43"/>
      <c r="E52" s="43"/>
      <c r="F52" s="35" t="str">
        <f>IF(E18="","",E18)</f>
        <v/>
      </c>
      <c r="G52" s="43"/>
      <c r="H52" s="43"/>
      <c r="I52" s="114"/>
      <c r="J52" s="364"/>
      <c r="K52" s="46"/>
    </row>
    <row r="53" spans="2:47" s="1" customFormat="1" ht="10.35" customHeight="1">
      <c r="B53" s="42"/>
      <c r="C53" s="43"/>
      <c r="D53" s="43"/>
      <c r="E53" s="43"/>
      <c r="F53" s="43"/>
      <c r="G53" s="43"/>
      <c r="H53" s="43"/>
      <c r="I53" s="114"/>
      <c r="J53" s="43"/>
      <c r="K53" s="46"/>
    </row>
    <row r="54" spans="2:47" s="1" customFormat="1" ht="29.25" customHeight="1">
      <c r="B54" s="42"/>
      <c r="C54" s="139" t="s">
        <v>150</v>
      </c>
      <c r="D54" s="129"/>
      <c r="E54" s="129"/>
      <c r="F54" s="129"/>
      <c r="G54" s="129"/>
      <c r="H54" s="129"/>
      <c r="I54" s="140"/>
      <c r="J54" s="141" t="s">
        <v>151</v>
      </c>
      <c r="K54" s="142"/>
    </row>
    <row r="55" spans="2:47" s="1" customFormat="1" ht="10.35" customHeight="1">
      <c r="B55" s="42"/>
      <c r="C55" s="43"/>
      <c r="D55" s="43"/>
      <c r="E55" s="43"/>
      <c r="F55" s="43"/>
      <c r="G55" s="43"/>
      <c r="H55" s="43"/>
      <c r="I55" s="114"/>
      <c r="J55" s="43"/>
      <c r="K55" s="46"/>
    </row>
    <row r="56" spans="2:47" s="1" customFormat="1" ht="29.25" customHeight="1">
      <c r="B56" s="42"/>
      <c r="C56" s="143" t="s">
        <v>152</v>
      </c>
      <c r="D56" s="43"/>
      <c r="E56" s="43"/>
      <c r="F56" s="43"/>
      <c r="G56" s="43"/>
      <c r="H56" s="43"/>
      <c r="I56" s="114"/>
      <c r="J56" s="125">
        <f>J78</f>
        <v>0</v>
      </c>
      <c r="K56" s="46"/>
      <c r="AU56" s="24" t="s">
        <v>153</v>
      </c>
    </row>
    <row r="57" spans="2:47" s="8" customFormat="1" ht="24.95" customHeight="1">
      <c r="B57" s="144"/>
      <c r="C57" s="145"/>
      <c r="D57" s="146" t="s">
        <v>914</v>
      </c>
      <c r="E57" s="147"/>
      <c r="F57" s="147"/>
      <c r="G57" s="147"/>
      <c r="H57" s="147"/>
      <c r="I57" s="148"/>
      <c r="J57" s="149">
        <f>J79</f>
        <v>0</v>
      </c>
      <c r="K57" s="150"/>
    </row>
    <row r="58" spans="2:47" s="9" customFormat="1" ht="19.899999999999999" customHeight="1">
      <c r="B58" s="151"/>
      <c r="C58" s="152"/>
      <c r="D58" s="153" t="s">
        <v>2736</v>
      </c>
      <c r="E58" s="154"/>
      <c r="F58" s="154"/>
      <c r="G58" s="154"/>
      <c r="H58" s="154"/>
      <c r="I58" s="155"/>
      <c r="J58" s="156">
        <f>J80</f>
        <v>0</v>
      </c>
      <c r="K58" s="157"/>
    </row>
    <row r="59" spans="2:47" s="1" customFormat="1" ht="21.75" customHeight="1">
      <c r="B59" s="42"/>
      <c r="C59" s="43"/>
      <c r="D59" s="43"/>
      <c r="E59" s="43"/>
      <c r="F59" s="43"/>
      <c r="G59" s="43"/>
      <c r="H59" s="43"/>
      <c r="I59" s="114"/>
      <c r="J59" s="43"/>
      <c r="K59" s="46"/>
    </row>
    <row r="60" spans="2:47" s="1" customFormat="1" ht="6.95" customHeight="1">
      <c r="B60" s="57"/>
      <c r="C60" s="58"/>
      <c r="D60" s="58"/>
      <c r="E60" s="58"/>
      <c r="F60" s="58"/>
      <c r="G60" s="58"/>
      <c r="H60" s="58"/>
      <c r="I60" s="136"/>
      <c r="J60" s="58"/>
      <c r="K60" s="59"/>
    </row>
    <row r="64" spans="2:47" s="1" customFormat="1" ht="6.95" customHeight="1">
      <c r="B64" s="60"/>
      <c r="C64" s="61"/>
      <c r="D64" s="61"/>
      <c r="E64" s="61"/>
      <c r="F64" s="61"/>
      <c r="G64" s="61"/>
      <c r="H64" s="61"/>
      <c r="I64" s="137"/>
      <c r="J64" s="61"/>
      <c r="K64" s="61"/>
      <c r="L64" s="42"/>
    </row>
    <row r="65" spans="2:63" s="1" customFormat="1" ht="36.950000000000003" customHeight="1">
      <c r="B65" s="42"/>
      <c r="C65" s="62" t="s">
        <v>158</v>
      </c>
      <c r="L65" s="42"/>
    </row>
    <row r="66" spans="2:63" s="1" customFormat="1" ht="6.95" customHeight="1">
      <c r="B66" s="42"/>
      <c r="L66" s="42"/>
    </row>
    <row r="67" spans="2:63" s="1" customFormat="1" ht="14.45" customHeight="1">
      <c r="B67" s="42"/>
      <c r="C67" s="64" t="s">
        <v>19</v>
      </c>
      <c r="L67" s="42"/>
    </row>
    <row r="68" spans="2:63" s="1" customFormat="1" ht="16.5" customHeight="1">
      <c r="B68" s="42"/>
      <c r="E68" s="365" t="str">
        <f>E7</f>
        <v>Kanalizace a ČOV Jankov</v>
      </c>
      <c r="F68" s="366"/>
      <c r="G68" s="366"/>
      <c r="H68" s="366"/>
      <c r="L68" s="42"/>
    </row>
    <row r="69" spans="2:63" s="1" customFormat="1" ht="14.45" customHeight="1">
      <c r="B69" s="42"/>
      <c r="C69" s="64" t="s">
        <v>146</v>
      </c>
      <c r="L69" s="42"/>
    </row>
    <row r="70" spans="2:63" s="1" customFormat="1" ht="17.25" customHeight="1">
      <c r="B70" s="42"/>
      <c r="E70" s="337" t="str">
        <f>E9</f>
        <v>PS-01 - Technologie čistírny odpadních vod</v>
      </c>
      <c r="F70" s="367"/>
      <c r="G70" s="367"/>
      <c r="H70" s="367"/>
      <c r="L70" s="42"/>
    </row>
    <row r="71" spans="2:63" s="1" customFormat="1" ht="6.95" customHeight="1">
      <c r="B71" s="42"/>
      <c r="L71" s="42"/>
    </row>
    <row r="72" spans="2:63" s="1" customFormat="1" ht="18" customHeight="1">
      <c r="B72" s="42"/>
      <c r="C72" s="64" t="s">
        <v>25</v>
      </c>
      <c r="F72" s="158" t="str">
        <f>F12</f>
        <v>Jankov u Českých Budějovic</v>
      </c>
      <c r="I72" s="159" t="s">
        <v>27</v>
      </c>
      <c r="J72" s="68" t="str">
        <f>IF(J12="","",J12)</f>
        <v>19. 2. 2018</v>
      </c>
      <c r="L72" s="42"/>
    </row>
    <row r="73" spans="2:63" s="1" customFormat="1" ht="6.95" customHeight="1">
      <c r="B73" s="42"/>
      <c r="L73" s="42"/>
    </row>
    <row r="74" spans="2:63" s="1" customFormat="1">
      <c r="B74" s="42"/>
      <c r="C74" s="64" t="s">
        <v>33</v>
      </c>
      <c r="F74" s="158" t="str">
        <f>E15</f>
        <v>Obec Jankov</v>
      </c>
      <c r="I74" s="159" t="s">
        <v>40</v>
      </c>
      <c r="J74" s="158" t="str">
        <f>E21</f>
        <v>VAK projekt s.r.o.</v>
      </c>
      <c r="L74" s="42"/>
    </row>
    <row r="75" spans="2:63" s="1" customFormat="1" ht="14.45" customHeight="1">
      <c r="B75" s="42"/>
      <c r="C75" s="64" t="s">
        <v>38</v>
      </c>
      <c r="F75" s="158" t="str">
        <f>IF(E18="","",E18)</f>
        <v/>
      </c>
      <c r="L75" s="42"/>
    </row>
    <row r="76" spans="2:63" s="1" customFormat="1" ht="10.35" customHeight="1">
      <c r="B76" s="42"/>
      <c r="L76" s="42"/>
    </row>
    <row r="77" spans="2:63" s="10" customFormat="1" ht="29.25" customHeight="1">
      <c r="B77" s="160"/>
      <c r="C77" s="161" t="s">
        <v>159</v>
      </c>
      <c r="D77" s="162" t="s">
        <v>66</v>
      </c>
      <c r="E77" s="162" t="s">
        <v>62</v>
      </c>
      <c r="F77" s="162" t="s">
        <v>160</v>
      </c>
      <c r="G77" s="162" t="s">
        <v>161</v>
      </c>
      <c r="H77" s="162" t="s">
        <v>162</v>
      </c>
      <c r="I77" s="163" t="s">
        <v>163</v>
      </c>
      <c r="J77" s="162" t="s">
        <v>151</v>
      </c>
      <c r="K77" s="164" t="s">
        <v>164</v>
      </c>
      <c r="L77" s="160"/>
      <c r="M77" s="74" t="s">
        <v>165</v>
      </c>
      <c r="N77" s="75" t="s">
        <v>51</v>
      </c>
      <c r="O77" s="75" t="s">
        <v>166</v>
      </c>
      <c r="P77" s="75" t="s">
        <v>167</v>
      </c>
      <c r="Q77" s="75" t="s">
        <v>168</v>
      </c>
      <c r="R77" s="75" t="s">
        <v>169</v>
      </c>
      <c r="S77" s="75" t="s">
        <v>170</v>
      </c>
      <c r="T77" s="76" t="s">
        <v>171</v>
      </c>
    </row>
    <row r="78" spans="2:63" s="1" customFormat="1" ht="29.25" customHeight="1">
      <c r="B78" s="42"/>
      <c r="C78" s="78" t="s">
        <v>152</v>
      </c>
      <c r="J78" s="165">
        <f>BK78</f>
        <v>0</v>
      </c>
      <c r="L78" s="42"/>
      <c r="M78" s="77"/>
      <c r="N78" s="69"/>
      <c r="O78" s="69"/>
      <c r="P78" s="166">
        <f>P79</f>
        <v>0</v>
      </c>
      <c r="Q78" s="69"/>
      <c r="R78" s="166">
        <f>R79</f>
        <v>0</v>
      </c>
      <c r="S78" s="69"/>
      <c r="T78" s="167">
        <f>T79</f>
        <v>0</v>
      </c>
      <c r="AT78" s="24" t="s">
        <v>80</v>
      </c>
      <c r="AU78" s="24" t="s">
        <v>153</v>
      </c>
      <c r="BK78" s="168">
        <f>BK79</f>
        <v>0</v>
      </c>
    </row>
    <row r="79" spans="2:63" s="11" customFormat="1" ht="37.35" customHeight="1">
      <c r="B79" s="169"/>
      <c r="D79" s="170" t="s">
        <v>80</v>
      </c>
      <c r="E79" s="171" t="s">
        <v>447</v>
      </c>
      <c r="F79" s="171" t="s">
        <v>1992</v>
      </c>
      <c r="I79" s="172"/>
      <c r="J79" s="173">
        <f>BK79</f>
        <v>0</v>
      </c>
      <c r="L79" s="169"/>
      <c r="M79" s="174"/>
      <c r="N79" s="175"/>
      <c r="O79" s="175"/>
      <c r="P79" s="176">
        <f>P80</f>
        <v>0</v>
      </c>
      <c r="Q79" s="175"/>
      <c r="R79" s="176">
        <f>R80</f>
        <v>0</v>
      </c>
      <c r="S79" s="175"/>
      <c r="T79" s="177">
        <f>T80</f>
        <v>0</v>
      </c>
      <c r="AR79" s="170" t="s">
        <v>190</v>
      </c>
      <c r="AT79" s="178" t="s">
        <v>80</v>
      </c>
      <c r="AU79" s="178" t="s">
        <v>81</v>
      </c>
      <c r="AY79" s="170" t="s">
        <v>174</v>
      </c>
      <c r="BK79" s="179">
        <f>BK80</f>
        <v>0</v>
      </c>
    </row>
    <row r="80" spans="2:63" s="11" customFormat="1" ht="19.899999999999999" customHeight="1">
      <c r="B80" s="169"/>
      <c r="D80" s="170" t="s">
        <v>80</v>
      </c>
      <c r="E80" s="180" t="s">
        <v>2737</v>
      </c>
      <c r="F80" s="180" t="s">
        <v>2738</v>
      </c>
      <c r="I80" s="172"/>
      <c r="J80" s="181">
        <f>BK80</f>
        <v>0</v>
      </c>
      <c r="L80" s="169"/>
      <c r="M80" s="174"/>
      <c r="N80" s="175"/>
      <c r="O80" s="175"/>
      <c r="P80" s="176">
        <f>SUM(P81:P82)</f>
        <v>0</v>
      </c>
      <c r="Q80" s="175"/>
      <c r="R80" s="176">
        <f>SUM(R81:R82)</f>
        <v>0</v>
      </c>
      <c r="S80" s="175"/>
      <c r="T80" s="177">
        <f>SUM(T81:T82)</f>
        <v>0</v>
      </c>
      <c r="AR80" s="170" t="s">
        <v>190</v>
      </c>
      <c r="AT80" s="178" t="s">
        <v>80</v>
      </c>
      <c r="AU80" s="178" t="s">
        <v>89</v>
      </c>
      <c r="AY80" s="170" t="s">
        <v>174</v>
      </c>
      <c r="BK80" s="179">
        <f>SUM(BK81:BK82)</f>
        <v>0</v>
      </c>
    </row>
    <row r="81" spans="2:65" s="1" customFormat="1" ht="16.5" customHeight="1">
      <c r="B81" s="182"/>
      <c r="C81" s="183" t="s">
        <v>89</v>
      </c>
      <c r="D81" s="183" t="s">
        <v>177</v>
      </c>
      <c r="E81" s="184" t="s">
        <v>2739</v>
      </c>
      <c r="F81" s="185" t="s">
        <v>2740</v>
      </c>
      <c r="G81" s="186" t="s">
        <v>180</v>
      </c>
      <c r="H81" s="187">
        <v>1</v>
      </c>
      <c r="I81" s="188">
        <f>'Rekapitulace PS-01'!F31</f>
        <v>0</v>
      </c>
      <c r="J81" s="189">
        <f>ROUND(I81*H81,2)</f>
        <v>0</v>
      </c>
      <c r="K81" s="185" t="s">
        <v>5</v>
      </c>
      <c r="L81" s="42"/>
      <c r="M81" s="190" t="s">
        <v>5</v>
      </c>
      <c r="N81" s="191" t="s">
        <v>52</v>
      </c>
      <c r="O81" s="43"/>
      <c r="P81" s="192">
        <f>O81*H81</f>
        <v>0</v>
      </c>
      <c r="Q81" s="192">
        <v>0</v>
      </c>
      <c r="R81" s="192">
        <f>Q81*H81</f>
        <v>0</v>
      </c>
      <c r="S81" s="192">
        <v>0</v>
      </c>
      <c r="T81" s="193">
        <f>S81*H81</f>
        <v>0</v>
      </c>
      <c r="AR81" s="24" t="s">
        <v>606</v>
      </c>
      <c r="AT81" s="24" t="s">
        <v>177</v>
      </c>
      <c r="AU81" s="24" t="s">
        <v>24</v>
      </c>
      <c r="AY81" s="24" t="s">
        <v>174</v>
      </c>
      <c r="BE81" s="194">
        <f>IF(N81="základní",J81,0)</f>
        <v>0</v>
      </c>
      <c r="BF81" s="194">
        <f>IF(N81="snížená",J81,0)</f>
        <v>0</v>
      </c>
      <c r="BG81" s="194">
        <f>IF(N81="zákl. přenesená",J81,0)</f>
        <v>0</v>
      </c>
      <c r="BH81" s="194">
        <f>IF(N81="sníž. přenesená",J81,0)</f>
        <v>0</v>
      </c>
      <c r="BI81" s="194">
        <f>IF(N81="nulová",J81,0)</f>
        <v>0</v>
      </c>
      <c r="BJ81" s="24" t="s">
        <v>89</v>
      </c>
      <c r="BK81" s="194">
        <f>ROUND(I81*H81,2)</f>
        <v>0</v>
      </c>
      <c r="BL81" s="24" t="s">
        <v>606</v>
      </c>
      <c r="BM81" s="24" t="s">
        <v>2741</v>
      </c>
    </row>
    <row r="82" spans="2:65" s="12" customFormat="1" ht="13.5">
      <c r="B82" s="195"/>
      <c r="D82" s="196" t="s">
        <v>184</v>
      </c>
      <c r="E82" s="197" t="s">
        <v>5</v>
      </c>
      <c r="F82" s="198" t="s">
        <v>89</v>
      </c>
      <c r="H82" s="199">
        <v>1</v>
      </c>
      <c r="I82" s="200"/>
      <c r="L82" s="195"/>
      <c r="M82" s="207"/>
      <c r="N82" s="208"/>
      <c r="O82" s="208"/>
      <c r="P82" s="208"/>
      <c r="Q82" s="208"/>
      <c r="R82" s="208"/>
      <c r="S82" s="208"/>
      <c r="T82" s="209"/>
      <c r="AT82" s="197" t="s">
        <v>184</v>
      </c>
      <c r="AU82" s="197" t="s">
        <v>24</v>
      </c>
      <c r="AV82" s="12" t="s">
        <v>24</v>
      </c>
      <c r="AW82" s="12" t="s">
        <v>44</v>
      </c>
      <c r="AX82" s="12" t="s">
        <v>89</v>
      </c>
      <c r="AY82" s="197" t="s">
        <v>174</v>
      </c>
    </row>
    <row r="83" spans="2:65" s="1" customFormat="1" ht="6.95" customHeight="1">
      <c r="B83" s="57"/>
      <c r="C83" s="58"/>
      <c r="D83" s="58"/>
      <c r="E83" s="58"/>
      <c r="F83" s="58"/>
      <c r="G83" s="58"/>
      <c r="H83" s="58"/>
      <c r="I83" s="136"/>
      <c r="J83" s="58"/>
      <c r="K83" s="58"/>
      <c r="L83" s="42"/>
    </row>
  </sheetData>
  <autoFilter ref="C77:K82"/>
  <mergeCells count="10">
    <mergeCell ref="J51:J52"/>
    <mergeCell ref="E68:H68"/>
    <mergeCell ref="E70:H70"/>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7"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H38" sqref="H38"/>
    </sheetView>
  </sheetViews>
  <sheetFormatPr defaultRowHeight="12.75"/>
  <cols>
    <col min="1" max="1" width="5" style="686" customWidth="1"/>
    <col min="2" max="2" width="7.1640625" style="686" customWidth="1"/>
    <col min="3" max="3" width="47.5" style="686" customWidth="1"/>
    <col min="4" max="4" width="10.33203125" style="686" customWidth="1"/>
    <col min="5" max="5" width="13.6640625" style="686" customWidth="1"/>
    <col min="6" max="6" width="17.6640625" style="686" bestFit="1" customWidth="1"/>
    <col min="7" max="16384" width="9.33203125" style="686"/>
  </cols>
  <sheetData>
    <row r="1" spans="1:6" ht="18">
      <c r="A1" s="742" t="s">
        <v>3313</v>
      </c>
      <c r="B1" s="741"/>
      <c r="C1" s="741"/>
      <c r="D1" s="741"/>
      <c r="E1" s="741"/>
      <c r="F1" s="740"/>
    </row>
    <row r="2" spans="1:6">
      <c r="A2" s="738" t="s">
        <v>3312</v>
      </c>
      <c r="B2" s="737"/>
      <c r="C2" s="737" t="s">
        <v>20</v>
      </c>
      <c r="D2" s="729"/>
      <c r="E2" s="729"/>
      <c r="F2" s="739"/>
    </row>
    <row r="3" spans="1:6">
      <c r="A3" s="738" t="s">
        <v>3311</v>
      </c>
      <c r="B3" s="737"/>
      <c r="C3" s="737" t="s">
        <v>3310</v>
      </c>
      <c r="D3" s="729"/>
      <c r="E3" s="729"/>
      <c r="F3" s="736" t="s">
        <v>3309</v>
      </c>
    </row>
    <row r="4" spans="1:6">
      <c r="A4" s="738" t="s">
        <v>3308</v>
      </c>
      <c r="B4" s="737"/>
      <c r="C4" s="737" t="s">
        <v>3307</v>
      </c>
      <c r="D4" s="729"/>
      <c r="E4" s="729"/>
      <c r="F4" s="736" t="s">
        <v>3306</v>
      </c>
    </row>
    <row r="5" spans="1:6">
      <c r="A5" s="730" t="s">
        <v>3166</v>
      </c>
      <c r="B5" s="729"/>
      <c r="C5" s="735" t="s">
        <v>3305</v>
      </c>
      <c r="D5" s="734"/>
      <c r="E5" s="734"/>
      <c r="F5" s="733"/>
    </row>
    <row r="6" spans="1:6">
      <c r="A6" s="730" t="s">
        <v>3304</v>
      </c>
      <c r="B6" s="729"/>
      <c r="C6" s="729" t="s">
        <v>42</v>
      </c>
      <c r="D6" s="729"/>
      <c r="E6" s="732"/>
      <c r="F6" s="731">
        <f ca="1" xml:space="preserve"> TODAY()</f>
        <v>43173</v>
      </c>
    </row>
    <row r="7" spans="1:6" ht="13.5" thickBot="1">
      <c r="A7" s="730"/>
      <c r="B7" s="729"/>
      <c r="C7" s="728"/>
      <c r="D7" s="728"/>
      <c r="E7" s="728"/>
      <c r="F7" s="727"/>
    </row>
    <row r="8" spans="1:6" ht="34.5" thickBot="1">
      <c r="A8" s="726" t="s">
        <v>3303</v>
      </c>
      <c r="B8" s="725" t="s">
        <v>2775</v>
      </c>
      <c r="C8" s="724" t="s">
        <v>160</v>
      </c>
      <c r="D8" s="723"/>
      <c r="E8" s="722"/>
      <c r="F8" s="721" t="s">
        <v>2875</v>
      </c>
    </row>
    <row r="9" spans="1:6">
      <c r="A9" s="720" t="s">
        <v>3302</v>
      </c>
      <c r="B9" s="719"/>
      <c r="C9" s="718" t="s">
        <v>3301</v>
      </c>
      <c r="D9" s="717"/>
      <c r="E9" s="716"/>
      <c r="F9" s="715">
        <f>SUM('PS-01'!F10:F22)</f>
        <v>0</v>
      </c>
    </row>
    <row r="10" spans="1:6" ht="13.5">
      <c r="A10" s="706" t="s">
        <v>3300</v>
      </c>
      <c r="B10" s="697"/>
      <c r="C10" s="709" t="s">
        <v>3299</v>
      </c>
      <c r="D10" s="708"/>
      <c r="E10" s="701"/>
      <c r="F10" s="712">
        <f>SUM('PS-01'!F26:F29)</f>
        <v>0</v>
      </c>
    </row>
    <row r="11" spans="1:6" ht="13.5">
      <c r="A11" s="706" t="s">
        <v>3298</v>
      </c>
      <c r="B11" s="697"/>
      <c r="C11" s="709" t="s">
        <v>3297</v>
      </c>
      <c r="D11" s="708"/>
      <c r="E11" s="701"/>
      <c r="F11" s="700">
        <f>SUM('PS-01'!F33:F48)</f>
        <v>0</v>
      </c>
    </row>
    <row r="12" spans="1:6" ht="13.5">
      <c r="A12" s="706" t="s">
        <v>3296</v>
      </c>
      <c r="B12" s="697"/>
      <c r="C12" s="709" t="s">
        <v>3295</v>
      </c>
      <c r="D12" s="708"/>
      <c r="E12" s="701"/>
      <c r="F12" s="700">
        <f>SUM('PS-01'!F52:F59)</f>
        <v>0</v>
      </c>
    </row>
    <row r="13" spans="1:6" ht="13.5">
      <c r="A13" s="706" t="s">
        <v>3294</v>
      </c>
      <c r="B13" s="697"/>
      <c r="C13" s="714" t="s">
        <v>3293</v>
      </c>
      <c r="D13" s="713"/>
      <c r="E13" s="701"/>
      <c r="F13" s="712">
        <f>SUM('PS-01'!F63:F68)</f>
        <v>0</v>
      </c>
    </row>
    <row r="14" spans="1:6" ht="13.5">
      <c r="A14" s="706" t="s">
        <v>3292</v>
      </c>
      <c r="B14" s="697"/>
      <c r="C14" s="709" t="s">
        <v>2958</v>
      </c>
      <c r="D14" s="708"/>
      <c r="E14" s="701"/>
      <c r="F14" s="700">
        <f>SUM('PS-01'!F72:F78)</f>
        <v>0</v>
      </c>
    </row>
    <row r="15" spans="1:6" ht="13.5">
      <c r="A15" s="706"/>
      <c r="B15" s="697"/>
      <c r="C15" s="705"/>
      <c r="D15" s="704"/>
      <c r="E15" s="711"/>
      <c r="F15" s="710"/>
    </row>
    <row r="16" spans="1:6" ht="13.5">
      <c r="A16" s="706"/>
      <c r="B16" s="697"/>
      <c r="C16" s="709"/>
      <c r="D16" s="708"/>
      <c r="E16" s="694"/>
      <c r="F16" s="707"/>
    </row>
    <row r="17" spans="1:6" ht="13.5">
      <c r="A17" s="706"/>
      <c r="B17" s="697"/>
      <c r="C17" s="705"/>
      <c r="D17" s="704"/>
      <c r="E17" s="694"/>
      <c r="F17" s="699"/>
    </row>
    <row r="18" spans="1:6" ht="13.5">
      <c r="A18" s="706"/>
      <c r="B18" s="697"/>
      <c r="C18" s="705"/>
      <c r="D18" s="704"/>
      <c r="E18" s="694"/>
      <c r="F18" s="699"/>
    </row>
    <row r="19" spans="1:6" ht="13.5">
      <c r="A19" s="702"/>
      <c r="B19" s="697"/>
      <c r="C19" s="696"/>
      <c r="D19" s="695"/>
      <c r="E19" s="694"/>
      <c r="F19" s="699"/>
    </row>
    <row r="20" spans="1:6" ht="13.5">
      <c r="A20" s="702"/>
      <c r="B20" s="697"/>
      <c r="C20" s="696"/>
      <c r="D20" s="695"/>
      <c r="E20" s="694"/>
      <c r="F20" s="703"/>
    </row>
    <row r="21" spans="1:6" ht="13.5">
      <c r="A21" s="702"/>
      <c r="B21" s="697"/>
      <c r="C21" s="696"/>
      <c r="D21" s="695"/>
      <c r="E21" s="694"/>
      <c r="F21" s="703"/>
    </row>
    <row r="22" spans="1:6" ht="13.5">
      <c r="A22" s="702"/>
      <c r="B22" s="697"/>
      <c r="C22" s="696"/>
      <c r="D22" s="695"/>
      <c r="E22" s="694"/>
      <c r="F22" s="703"/>
    </row>
    <row r="23" spans="1:6" ht="13.5">
      <c r="A23" s="702"/>
      <c r="B23" s="697"/>
      <c r="C23" s="696"/>
      <c r="D23" s="695"/>
      <c r="E23" s="694"/>
      <c r="F23" s="703"/>
    </row>
    <row r="24" spans="1:6" ht="13.5">
      <c r="A24" s="702"/>
      <c r="B24" s="697"/>
      <c r="C24" s="696"/>
      <c r="D24" s="695"/>
      <c r="E24" s="701"/>
      <c r="F24" s="700"/>
    </row>
    <row r="25" spans="1:6" ht="13.5">
      <c r="A25" s="702"/>
      <c r="B25" s="697"/>
      <c r="C25" s="696"/>
      <c r="D25" s="695"/>
      <c r="E25" s="701"/>
      <c r="F25" s="700"/>
    </row>
    <row r="26" spans="1:6" ht="13.5">
      <c r="A26" s="702"/>
      <c r="B26" s="697"/>
      <c r="C26" s="696"/>
      <c r="D26" s="695"/>
      <c r="E26" s="701"/>
      <c r="F26" s="700"/>
    </row>
    <row r="27" spans="1:6" ht="13.5">
      <c r="A27" s="698"/>
      <c r="B27" s="697"/>
      <c r="C27" s="696"/>
      <c r="D27" s="695"/>
      <c r="E27" s="701"/>
      <c r="F27" s="700"/>
    </row>
    <row r="28" spans="1:6" ht="13.5">
      <c r="A28" s="698"/>
      <c r="B28" s="697"/>
      <c r="C28" s="696"/>
      <c r="D28" s="695"/>
      <c r="E28" s="701"/>
      <c r="F28" s="700"/>
    </row>
    <row r="29" spans="1:6" ht="13.5">
      <c r="A29" s="698"/>
      <c r="B29" s="697"/>
      <c r="C29" s="696"/>
      <c r="D29" s="695"/>
      <c r="E29" s="694"/>
      <c r="F29" s="699"/>
    </row>
    <row r="30" spans="1:6" ht="14.25" thickBot="1">
      <c r="A30" s="698"/>
      <c r="B30" s="697"/>
      <c r="C30" s="696"/>
      <c r="D30" s="695"/>
      <c r="E30" s="694"/>
      <c r="F30" s="693"/>
    </row>
    <row r="31" spans="1:6" ht="16.5" thickBot="1">
      <c r="A31" s="692" t="s">
        <v>3291</v>
      </c>
      <c r="B31" s="691"/>
      <c r="C31" s="690"/>
      <c r="D31" s="689"/>
      <c r="E31" s="688"/>
      <c r="F31" s="687">
        <f>SUM(F9:F30)</f>
        <v>0</v>
      </c>
    </row>
  </sheetData>
  <mergeCells count="24">
    <mergeCell ref="A31:C31"/>
    <mergeCell ref="C17:D17"/>
    <mergeCell ref="C19:D19"/>
    <mergeCell ref="C12:D12"/>
    <mergeCell ref="C30:D30"/>
    <mergeCell ref="C28:D28"/>
    <mergeCell ref="C23:D23"/>
    <mergeCell ref="C15:D15"/>
    <mergeCell ref="C16:D16"/>
    <mergeCell ref="C29:D29"/>
    <mergeCell ref="C27:D27"/>
    <mergeCell ref="C21:D21"/>
    <mergeCell ref="C9:D9"/>
    <mergeCell ref="C10:D10"/>
    <mergeCell ref="C11:D11"/>
    <mergeCell ref="C24:D24"/>
    <mergeCell ref="C22:D22"/>
    <mergeCell ref="C14:D14"/>
    <mergeCell ref="C5:F5"/>
    <mergeCell ref="C8:D8"/>
    <mergeCell ref="C18:D18"/>
    <mergeCell ref="C20:D20"/>
    <mergeCell ref="C25:D25"/>
    <mergeCell ref="C26:D26"/>
  </mergeCells>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88"/>
  <sheetViews>
    <sheetView showZeros="0" view="pageBreakPreview" zoomScaleNormal="100" zoomScaleSheetLayoutView="100" workbookViewId="0">
      <pane ySplit="2" topLeftCell="A3" activePane="bottomLeft" state="frozen"/>
      <selection pane="bottomLeft" activeCell="E10" sqref="E10"/>
    </sheetView>
  </sheetViews>
  <sheetFormatPr defaultColWidth="10.5" defaultRowHeight="12.75"/>
  <cols>
    <col min="1" max="1" width="6.6640625" style="598" customWidth="1"/>
    <col min="2" max="2" width="74.1640625" style="597" customWidth="1"/>
    <col min="3" max="3" width="7.5" style="596" customWidth="1"/>
    <col min="4" max="4" width="9.1640625" style="596" customWidth="1"/>
    <col min="5" max="5" width="11.6640625" style="595" customWidth="1"/>
    <col min="6" max="6" width="15" style="595" customWidth="1"/>
    <col min="7" max="7" width="15" style="594" customWidth="1"/>
    <col min="8" max="8" width="21.6640625" style="594" customWidth="1"/>
    <col min="9" max="9" width="10.5" style="594"/>
    <col min="10" max="10" width="70.33203125" style="594" customWidth="1"/>
    <col min="11" max="16384" width="10.5" style="594"/>
  </cols>
  <sheetData>
    <row r="1" spans="1:8">
      <c r="A1" s="685" t="s">
        <v>3290</v>
      </c>
      <c r="B1" s="684" t="s">
        <v>3289</v>
      </c>
      <c r="C1" s="684" t="s">
        <v>161</v>
      </c>
      <c r="D1" s="684" t="s">
        <v>162</v>
      </c>
      <c r="E1" s="682" t="s">
        <v>3288</v>
      </c>
      <c r="F1" s="682" t="s">
        <v>3287</v>
      </c>
      <c r="G1" s="684" t="s">
        <v>3157</v>
      </c>
      <c r="H1" s="684" t="s">
        <v>66</v>
      </c>
    </row>
    <row r="2" spans="1:8">
      <c r="A2" s="685"/>
      <c r="B2" s="684"/>
      <c r="C2" s="684"/>
      <c r="D2" s="684"/>
      <c r="E2" s="682" t="s">
        <v>3286</v>
      </c>
      <c r="F2" s="682" t="s">
        <v>3285</v>
      </c>
      <c r="G2" s="684"/>
      <c r="H2" s="684"/>
    </row>
    <row r="3" spans="1:8">
      <c r="A3" s="683"/>
      <c r="B3" s="681"/>
      <c r="C3" s="681"/>
      <c r="D3" s="681"/>
      <c r="E3" s="682"/>
      <c r="F3" s="682"/>
      <c r="G3" s="681"/>
      <c r="H3" s="681"/>
    </row>
    <row r="4" spans="1:8" ht="12.75" customHeight="1">
      <c r="A4" s="680" t="s">
        <v>3284</v>
      </c>
      <c r="B4" s="680"/>
      <c r="C4" s="671"/>
      <c r="D4" s="671"/>
      <c r="E4" s="667"/>
      <c r="F4" s="666"/>
      <c r="G4" s="671"/>
      <c r="H4" s="671"/>
    </row>
    <row r="5" spans="1:8">
      <c r="A5" s="679"/>
      <c r="B5" s="679"/>
      <c r="C5" s="671"/>
      <c r="D5" s="671"/>
      <c r="E5" s="667"/>
      <c r="F5" s="666"/>
      <c r="G5" s="671"/>
      <c r="H5" s="671"/>
    </row>
    <row r="6" spans="1:8" ht="12.75" customHeight="1">
      <c r="A6" s="672"/>
      <c r="B6" s="678" t="s">
        <v>3283</v>
      </c>
      <c r="C6" s="671"/>
      <c r="D6" s="671"/>
      <c r="E6" s="667"/>
      <c r="F6" s="666"/>
      <c r="G6" s="671"/>
      <c r="H6" s="671"/>
    </row>
    <row r="7" spans="1:8">
      <c r="A7" s="672"/>
      <c r="B7" s="672"/>
      <c r="C7" s="671"/>
      <c r="D7" s="671"/>
      <c r="E7" s="667"/>
      <c r="F7" s="666"/>
      <c r="G7" s="671"/>
      <c r="H7" s="671"/>
    </row>
    <row r="8" spans="1:8">
      <c r="A8" s="659" t="s">
        <v>3282</v>
      </c>
      <c r="B8" s="670"/>
      <c r="C8" s="633"/>
      <c r="D8" s="633"/>
      <c r="E8" s="667">
        <f>F8*C8</f>
        <v>0</v>
      </c>
      <c r="F8" s="666"/>
      <c r="G8" s="633"/>
      <c r="H8" s="633"/>
    </row>
    <row r="9" spans="1:8">
      <c r="A9" s="669"/>
      <c r="B9" s="668"/>
      <c r="C9" s="633"/>
      <c r="D9" s="633"/>
      <c r="E9" s="667"/>
      <c r="F9" s="666"/>
      <c r="G9" s="633"/>
      <c r="H9" s="633"/>
    </row>
    <row r="10" spans="1:8" ht="152.25" customHeight="1">
      <c r="A10" s="655" t="s">
        <v>3281</v>
      </c>
      <c r="B10" s="677" t="s">
        <v>3280</v>
      </c>
      <c r="C10" s="653" t="s">
        <v>2925</v>
      </c>
      <c r="D10" s="653">
        <v>2</v>
      </c>
      <c r="E10" s="652"/>
      <c r="F10" s="651">
        <f>E10*D10</f>
        <v>0</v>
      </c>
      <c r="G10" s="674"/>
      <c r="H10" s="674"/>
    </row>
    <row r="11" spans="1:8" ht="36">
      <c r="A11" s="655" t="s">
        <v>3279</v>
      </c>
      <c r="B11" s="656" t="s">
        <v>3278</v>
      </c>
      <c r="C11" s="653" t="s">
        <v>2488</v>
      </c>
      <c r="D11" s="653">
        <v>2</v>
      </c>
      <c r="E11" s="652"/>
      <c r="F11" s="651">
        <f>E11*D11</f>
        <v>0</v>
      </c>
      <c r="G11" s="665"/>
      <c r="H11" s="665"/>
    </row>
    <row r="12" spans="1:8" ht="24">
      <c r="A12" s="655" t="s">
        <v>3277</v>
      </c>
      <c r="B12" s="656" t="s">
        <v>3276</v>
      </c>
      <c r="C12" s="653" t="s">
        <v>2488</v>
      </c>
      <c r="D12" s="653">
        <v>2</v>
      </c>
      <c r="E12" s="652"/>
      <c r="F12" s="651">
        <f>E12*D12</f>
        <v>0</v>
      </c>
      <c r="G12" s="665"/>
      <c r="H12" s="665"/>
    </row>
    <row r="13" spans="1:8" ht="24">
      <c r="A13" s="655" t="s">
        <v>3275</v>
      </c>
      <c r="B13" s="656" t="s">
        <v>3274</v>
      </c>
      <c r="C13" s="653" t="s">
        <v>287</v>
      </c>
      <c r="D13" s="653">
        <v>4</v>
      </c>
      <c r="E13" s="652"/>
      <c r="F13" s="651">
        <f>E13*D13</f>
        <v>0</v>
      </c>
      <c r="G13" s="665"/>
      <c r="H13" s="665"/>
    </row>
    <row r="14" spans="1:8" ht="36">
      <c r="A14" s="655" t="s">
        <v>3273</v>
      </c>
      <c r="B14" s="656" t="s">
        <v>3272</v>
      </c>
      <c r="C14" s="653" t="s">
        <v>2488</v>
      </c>
      <c r="D14" s="653">
        <v>9</v>
      </c>
      <c r="E14" s="652"/>
      <c r="F14" s="651">
        <f>E14*D14</f>
        <v>0</v>
      </c>
      <c r="G14" s="665"/>
      <c r="H14" s="665"/>
    </row>
    <row r="15" spans="1:8" ht="48">
      <c r="A15" s="655" t="s">
        <v>3271</v>
      </c>
      <c r="B15" s="656" t="s">
        <v>3270</v>
      </c>
      <c r="C15" s="653" t="s">
        <v>2488</v>
      </c>
      <c r="D15" s="653">
        <v>2</v>
      </c>
      <c r="E15" s="652"/>
      <c r="F15" s="651">
        <f>E15*D15</f>
        <v>0</v>
      </c>
      <c r="G15" s="665"/>
      <c r="H15" s="665"/>
    </row>
    <row r="16" spans="1:8" ht="72">
      <c r="A16" s="655" t="s">
        <v>3269</v>
      </c>
      <c r="B16" s="676" t="s">
        <v>3268</v>
      </c>
      <c r="C16" s="653" t="s">
        <v>2488</v>
      </c>
      <c r="D16" s="653">
        <v>2</v>
      </c>
      <c r="E16" s="652"/>
      <c r="F16" s="651">
        <f>E16*D16</f>
        <v>0</v>
      </c>
      <c r="G16" s="665"/>
      <c r="H16" s="665"/>
    </row>
    <row r="17" spans="1:10" ht="24">
      <c r="A17" s="655" t="s">
        <v>3267</v>
      </c>
      <c r="B17" s="675" t="s">
        <v>3266</v>
      </c>
      <c r="C17" s="653" t="s">
        <v>2488</v>
      </c>
      <c r="D17" s="653">
        <v>4</v>
      </c>
      <c r="E17" s="652"/>
      <c r="F17" s="651">
        <f>E17*D17</f>
        <v>0</v>
      </c>
      <c r="G17" s="665"/>
      <c r="H17" s="665"/>
    </row>
    <row r="18" spans="1:10" ht="24">
      <c r="A18" s="655" t="s">
        <v>3265</v>
      </c>
      <c r="B18" s="675" t="s">
        <v>3264</v>
      </c>
      <c r="C18" s="653" t="s">
        <v>2488</v>
      </c>
      <c r="D18" s="653">
        <v>4</v>
      </c>
      <c r="E18" s="652"/>
      <c r="F18" s="651">
        <f>E18*D18</f>
        <v>0</v>
      </c>
      <c r="G18" s="665"/>
      <c r="H18" s="665"/>
    </row>
    <row r="19" spans="1:10" ht="60">
      <c r="A19" s="655" t="s">
        <v>3263</v>
      </c>
      <c r="B19" s="656" t="s">
        <v>3262</v>
      </c>
      <c r="C19" s="653" t="s">
        <v>2488</v>
      </c>
      <c r="D19" s="653">
        <v>2</v>
      </c>
      <c r="E19" s="652"/>
      <c r="F19" s="651">
        <f>E19*D19</f>
        <v>0</v>
      </c>
      <c r="G19" s="665"/>
      <c r="H19" s="665"/>
    </row>
    <row r="20" spans="1:10" ht="60">
      <c r="A20" s="655" t="s">
        <v>3261</v>
      </c>
      <c r="B20" s="656" t="s">
        <v>3260</v>
      </c>
      <c r="C20" s="653" t="s">
        <v>2488</v>
      </c>
      <c r="D20" s="653">
        <v>1</v>
      </c>
      <c r="E20" s="652"/>
      <c r="F20" s="651">
        <f>E20*D20</f>
        <v>0</v>
      </c>
      <c r="G20" s="665"/>
      <c r="H20" s="665"/>
    </row>
    <row r="21" spans="1:10" ht="48">
      <c r="A21" s="655" t="s">
        <v>3259</v>
      </c>
      <c r="B21" s="656" t="s">
        <v>3258</v>
      </c>
      <c r="C21" s="653" t="s">
        <v>2925</v>
      </c>
      <c r="D21" s="653">
        <v>2</v>
      </c>
      <c r="E21" s="652"/>
      <c r="F21" s="651">
        <f>E21*D21</f>
        <v>0</v>
      </c>
      <c r="G21" s="665"/>
      <c r="H21" s="665"/>
    </row>
    <row r="22" spans="1:10" ht="102.75" customHeight="1">
      <c r="A22" s="655" t="s">
        <v>3257</v>
      </c>
      <c r="B22" s="656" t="s">
        <v>3256</v>
      </c>
      <c r="C22" s="653" t="s">
        <v>2925</v>
      </c>
      <c r="D22" s="653">
        <v>1</v>
      </c>
      <c r="E22" s="652"/>
      <c r="F22" s="651">
        <f>E22*D22</f>
        <v>0</v>
      </c>
      <c r="G22" s="665"/>
      <c r="H22" s="665"/>
    </row>
    <row r="23" spans="1:10">
      <c r="A23" s="672"/>
      <c r="B23" s="672"/>
      <c r="C23" s="671"/>
      <c r="D23" s="671"/>
      <c r="E23" s="667"/>
      <c r="F23" s="666"/>
      <c r="G23" s="671"/>
      <c r="H23" s="671"/>
      <c r="J23" s="661"/>
    </row>
    <row r="24" spans="1:10">
      <c r="A24" s="659" t="s">
        <v>3255</v>
      </c>
      <c r="B24" s="670"/>
      <c r="C24" s="633"/>
      <c r="D24" s="633"/>
      <c r="E24" s="667"/>
      <c r="F24" s="666"/>
      <c r="G24" s="633"/>
      <c r="H24" s="633"/>
      <c r="J24" s="661"/>
    </row>
    <row r="25" spans="1:10">
      <c r="A25" s="669"/>
      <c r="B25" s="668"/>
      <c r="C25" s="633"/>
      <c r="D25" s="633"/>
      <c r="E25" s="667"/>
      <c r="F25" s="666"/>
      <c r="G25" s="633"/>
      <c r="H25" s="633"/>
      <c r="J25" s="661"/>
    </row>
    <row r="26" spans="1:10" ht="60">
      <c r="A26" s="655" t="s">
        <v>3254</v>
      </c>
      <c r="B26" s="656" t="s">
        <v>3253</v>
      </c>
      <c r="C26" s="653" t="s">
        <v>2488</v>
      </c>
      <c r="D26" s="653">
        <v>1</v>
      </c>
      <c r="E26" s="652"/>
      <c r="F26" s="651">
        <f>E26*D26</f>
        <v>0</v>
      </c>
      <c r="G26" s="665"/>
      <c r="H26" s="665"/>
      <c r="J26" s="661"/>
    </row>
    <row r="27" spans="1:10" ht="116.25" customHeight="1">
      <c r="A27" s="655" t="s">
        <v>3252</v>
      </c>
      <c r="B27" s="663" t="s">
        <v>3251</v>
      </c>
      <c r="C27" s="653" t="s">
        <v>2925</v>
      </c>
      <c r="D27" s="653">
        <v>1</v>
      </c>
      <c r="E27" s="652"/>
      <c r="F27" s="651">
        <f>E27*D27</f>
        <v>0</v>
      </c>
      <c r="G27" s="653"/>
      <c r="H27" s="653"/>
      <c r="J27" s="661"/>
    </row>
    <row r="28" spans="1:10" ht="198" customHeight="1">
      <c r="A28" s="655" t="s">
        <v>3250</v>
      </c>
      <c r="B28" s="656" t="s">
        <v>3249</v>
      </c>
      <c r="C28" s="653" t="s">
        <v>2925</v>
      </c>
      <c r="D28" s="653">
        <v>1</v>
      </c>
      <c r="E28" s="652"/>
      <c r="F28" s="651">
        <f>E28*D28</f>
        <v>0</v>
      </c>
      <c r="G28" s="674"/>
      <c r="H28" s="674"/>
      <c r="J28" s="661"/>
    </row>
    <row r="29" spans="1:10" ht="35.25" customHeight="1">
      <c r="A29" s="655" t="s">
        <v>3248</v>
      </c>
      <c r="B29" s="656" t="s">
        <v>3247</v>
      </c>
      <c r="C29" s="653" t="s">
        <v>2925</v>
      </c>
      <c r="D29" s="653">
        <v>1</v>
      </c>
      <c r="E29" s="652"/>
      <c r="F29" s="651">
        <f>E29*D29</f>
        <v>0</v>
      </c>
      <c r="G29" s="665"/>
      <c r="H29" s="665"/>
      <c r="J29" s="661"/>
    </row>
    <row r="30" spans="1:10">
      <c r="A30" s="672"/>
      <c r="B30" s="672"/>
      <c r="C30" s="671"/>
      <c r="D30" s="671"/>
      <c r="E30" s="667"/>
      <c r="F30" s="666"/>
      <c r="G30" s="671"/>
      <c r="H30" s="671"/>
      <c r="J30" s="661"/>
    </row>
    <row r="31" spans="1:10">
      <c r="A31" s="659" t="s">
        <v>3246</v>
      </c>
      <c r="B31" s="670"/>
      <c r="C31" s="633"/>
      <c r="D31" s="633"/>
      <c r="E31" s="667"/>
      <c r="F31" s="666"/>
      <c r="G31" s="633"/>
      <c r="H31" s="633"/>
      <c r="J31" s="661"/>
    </row>
    <row r="32" spans="1:10">
      <c r="A32" s="669"/>
      <c r="B32" s="668"/>
      <c r="C32" s="633"/>
      <c r="D32" s="633"/>
      <c r="E32" s="667"/>
      <c r="F32" s="666"/>
      <c r="G32" s="633"/>
      <c r="H32" s="633"/>
      <c r="J32" s="661"/>
    </row>
    <row r="33" spans="1:10" ht="231.75" customHeight="1">
      <c r="A33" s="655" t="s">
        <v>3245</v>
      </c>
      <c r="B33" s="656" t="s">
        <v>3244</v>
      </c>
      <c r="C33" s="653" t="s">
        <v>2925</v>
      </c>
      <c r="D33" s="653">
        <v>1</v>
      </c>
      <c r="E33" s="652"/>
      <c r="F33" s="651">
        <f>E33*D33</f>
        <v>0</v>
      </c>
      <c r="G33" s="674"/>
      <c r="H33" s="674"/>
      <c r="J33" s="661"/>
    </row>
    <row r="34" spans="1:10" ht="281.25" customHeight="1">
      <c r="A34" s="655" t="s">
        <v>3243</v>
      </c>
      <c r="B34" s="663" t="s">
        <v>3242</v>
      </c>
      <c r="C34" s="653" t="s">
        <v>2925</v>
      </c>
      <c r="D34" s="653">
        <v>2</v>
      </c>
      <c r="E34" s="652"/>
      <c r="F34" s="651">
        <f>E34*D34</f>
        <v>0</v>
      </c>
      <c r="G34" s="653"/>
      <c r="H34" s="653"/>
      <c r="J34" s="661"/>
    </row>
    <row r="35" spans="1:10" ht="24">
      <c r="A35" s="655" t="s">
        <v>3241</v>
      </c>
      <c r="B35" s="663" t="s">
        <v>3240</v>
      </c>
      <c r="C35" s="653" t="s">
        <v>2925</v>
      </c>
      <c r="D35" s="653">
        <v>1</v>
      </c>
      <c r="E35" s="652"/>
      <c r="F35" s="651">
        <f>E35*D35</f>
        <v>0</v>
      </c>
      <c r="G35" s="653"/>
      <c r="H35" s="653"/>
      <c r="J35" s="661"/>
    </row>
    <row r="36" spans="1:10" ht="232.5" customHeight="1">
      <c r="A36" s="655" t="s">
        <v>3239</v>
      </c>
      <c r="B36" s="663" t="s">
        <v>3238</v>
      </c>
      <c r="C36" s="653" t="s">
        <v>2925</v>
      </c>
      <c r="D36" s="653">
        <v>1</v>
      </c>
      <c r="E36" s="652"/>
      <c r="F36" s="651">
        <f>E36*D36</f>
        <v>0</v>
      </c>
      <c r="G36" s="653"/>
      <c r="H36" s="653"/>
      <c r="J36" s="661"/>
    </row>
    <row r="37" spans="1:10" ht="84">
      <c r="A37" s="655" t="s">
        <v>3237</v>
      </c>
      <c r="B37" s="663" t="s">
        <v>3236</v>
      </c>
      <c r="C37" s="653" t="s">
        <v>2925</v>
      </c>
      <c r="D37" s="653">
        <v>1</v>
      </c>
      <c r="E37" s="652"/>
      <c r="F37" s="651">
        <f>E37*D37</f>
        <v>0</v>
      </c>
      <c r="G37" s="653"/>
      <c r="H37" s="653"/>
      <c r="J37" s="661"/>
    </row>
    <row r="38" spans="1:10" ht="84">
      <c r="A38" s="655" t="s">
        <v>3235</v>
      </c>
      <c r="B38" s="663" t="s">
        <v>3234</v>
      </c>
      <c r="C38" s="653" t="s">
        <v>2925</v>
      </c>
      <c r="D38" s="653">
        <v>1</v>
      </c>
      <c r="E38" s="652"/>
      <c r="F38" s="651">
        <f>E38*D38</f>
        <v>0</v>
      </c>
      <c r="G38" s="653"/>
      <c r="H38" s="653"/>
      <c r="J38" s="661"/>
    </row>
    <row r="39" spans="1:10" ht="165.75" customHeight="1">
      <c r="A39" s="655" t="s">
        <v>3233</v>
      </c>
      <c r="B39" s="656" t="s">
        <v>3232</v>
      </c>
      <c r="C39" s="662" t="s">
        <v>2925</v>
      </c>
      <c r="D39" s="662">
        <v>1</v>
      </c>
      <c r="E39" s="652"/>
      <c r="F39" s="651">
        <f>E39*D39</f>
        <v>0</v>
      </c>
      <c r="G39" s="653"/>
      <c r="H39" s="653"/>
      <c r="J39" s="661"/>
    </row>
    <row r="40" spans="1:10" ht="133.5">
      <c r="A40" s="655" t="s">
        <v>3231</v>
      </c>
      <c r="B40" s="656" t="s">
        <v>3230</v>
      </c>
      <c r="C40" s="662" t="s">
        <v>2925</v>
      </c>
      <c r="D40" s="662">
        <v>1</v>
      </c>
      <c r="E40" s="652"/>
      <c r="F40" s="651">
        <f>E40*D40</f>
        <v>0</v>
      </c>
      <c r="G40" s="653"/>
      <c r="H40" s="653"/>
      <c r="J40" s="661"/>
    </row>
    <row r="41" spans="1:10" ht="72">
      <c r="A41" s="655" t="s">
        <v>3229</v>
      </c>
      <c r="B41" s="656" t="s">
        <v>3228</v>
      </c>
      <c r="C41" s="662" t="s">
        <v>2925</v>
      </c>
      <c r="D41" s="662">
        <v>1</v>
      </c>
      <c r="E41" s="652"/>
      <c r="F41" s="651">
        <f>E41*D41</f>
        <v>0</v>
      </c>
      <c r="G41" s="653"/>
      <c r="H41" s="653"/>
      <c r="J41" s="661"/>
    </row>
    <row r="42" spans="1:10" ht="84">
      <c r="A42" s="655" t="s">
        <v>3227</v>
      </c>
      <c r="B42" s="663" t="s">
        <v>3226</v>
      </c>
      <c r="C42" s="662" t="s">
        <v>2925</v>
      </c>
      <c r="D42" s="662">
        <v>1</v>
      </c>
      <c r="E42" s="652"/>
      <c r="F42" s="651">
        <f>E42*D42</f>
        <v>0</v>
      </c>
      <c r="G42" s="653"/>
      <c r="H42" s="653"/>
      <c r="J42" s="661"/>
    </row>
    <row r="43" spans="1:10" ht="105" customHeight="1">
      <c r="A43" s="655" t="s">
        <v>3225</v>
      </c>
      <c r="B43" s="664" t="s">
        <v>3224</v>
      </c>
      <c r="C43" s="662" t="s">
        <v>2925</v>
      </c>
      <c r="D43" s="662">
        <v>1</v>
      </c>
      <c r="E43" s="652"/>
      <c r="F43" s="651">
        <f>E43*D43</f>
        <v>0</v>
      </c>
      <c r="G43" s="653"/>
      <c r="H43" s="653"/>
      <c r="J43" s="661"/>
    </row>
    <row r="44" spans="1:10" ht="72">
      <c r="A44" s="655" t="s">
        <v>3223</v>
      </c>
      <c r="B44" s="656" t="s">
        <v>3222</v>
      </c>
      <c r="C44" s="662" t="s">
        <v>2925</v>
      </c>
      <c r="D44" s="662">
        <v>1</v>
      </c>
      <c r="E44" s="652"/>
      <c r="F44" s="651">
        <f>E44*D44</f>
        <v>0</v>
      </c>
      <c r="G44" s="653"/>
      <c r="H44" s="653"/>
      <c r="J44" s="661"/>
    </row>
    <row r="45" spans="1:10" ht="108">
      <c r="A45" s="655" t="s">
        <v>3221</v>
      </c>
      <c r="B45" s="663" t="s">
        <v>3220</v>
      </c>
      <c r="C45" s="662" t="s">
        <v>2925</v>
      </c>
      <c r="D45" s="662">
        <v>1</v>
      </c>
      <c r="E45" s="652"/>
      <c r="F45" s="651">
        <f>E45*D45</f>
        <v>0</v>
      </c>
      <c r="G45" s="653"/>
      <c r="H45" s="653"/>
      <c r="J45" s="661"/>
    </row>
    <row r="46" spans="1:10" ht="72">
      <c r="A46" s="655" t="s">
        <v>3219</v>
      </c>
      <c r="B46" s="663" t="s">
        <v>3218</v>
      </c>
      <c r="C46" s="653" t="s">
        <v>2925</v>
      </c>
      <c r="D46" s="653">
        <v>1</v>
      </c>
      <c r="E46" s="673"/>
      <c r="F46" s="651">
        <f>E46*D46</f>
        <v>0</v>
      </c>
      <c r="G46" s="653"/>
      <c r="H46" s="653"/>
      <c r="J46" s="661"/>
    </row>
    <row r="47" spans="1:10" ht="105" customHeight="1">
      <c r="A47" s="655" t="s">
        <v>3217</v>
      </c>
      <c r="B47" s="663" t="s">
        <v>3216</v>
      </c>
      <c r="C47" s="653" t="s">
        <v>2925</v>
      </c>
      <c r="D47" s="653">
        <v>1</v>
      </c>
      <c r="E47" s="673"/>
      <c r="F47" s="651">
        <f>E47*D47</f>
        <v>0</v>
      </c>
      <c r="G47" s="653"/>
      <c r="H47" s="653"/>
      <c r="J47" s="661"/>
    </row>
    <row r="48" spans="1:10" ht="96">
      <c r="A48" s="655" t="s">
        <v>3215</v>
      </c>
      <c r="B48" s="663" t="s">
        <v>3214</v>
      </c>
      <c r="C48" s="653" t="s">
        <v>2925</v>
      </c>
      <c r="D48" s="653">
        <v>1</v>
      </c>
      <c r="E48" s="673"/>
      <c r="F48" s="651">
        <f>E48*D48</f>
        <v>0</v>
      </c>
      <c r="G48" s="653"/>
      <c r="H48" s="653"/>
      <c r="J48" s="661"/>
    </row>
    <row r="49" spans="1:10">
      <c r="A49" s="672"/>
      <c r="B49" s="672"/>
      <c r="C49" s="671"/>
      <c r="D49" s="671"/>
      <c r="E49" s="667"/>
      <c r="F49" s="666"/>
      <c r="G49" s="671"/>
      <c r="H49" s="671"/>
      <c r="J49" s="661"/>
    </row>
    <row r="50" spans="1:10">
      <c r="A50" s="659" t="s">
        <v>3213</v>
      </c>
      <c r="B50" s="670"/>
      <c r="C50" s="633"/>
      <c r="D50" s="633"/>
      <c r="E50" s="667"/>
      <c r="F50" s="666"/>
      <c r="G50" s="633"/>
      <c r="H50" s="633"/>
      <c r="J50" s="661"/>
    </row>
    <row r="51" spans="1:10">
      <c r="A51" s="669"/>
      <c r="B51" s="668"/>
      <c r="C51" s="633"/>
      <c r="D51" s="633"/>
      <c r="E51" s="667"/>
      <c r="F51" s="666"/>
      <c r="G51" s="633"/>
      <c r="H51" s="633"/>
      <c r="J51" s="661"/>
    </row>
    <row r="52" spans="1:10" ht="315.75" customHeight="1">
      <c r="A52" s="655" t="s">
        <v>3212</v>
      </c>
      <c r="B52" s="656" t="s">
        <v>3211</v>
      </c>
      <c r="C52" s="653" t="s">
        <v>2925</v>
      </c>
      <c r="D52" s="653">
        <v>1</v>
      </c>
      <c r="E52" s="652"/>
      <c r="F52" s="651">
        <f>E52*D52</f>
        <v>0</v>
      </c>
      <c r="G52" s="665"/>
      <c r="H52" s="665"/>
      <c r="J52" s="661"/>
    </row>
    <row r="53" spans="1:10" ht="117" customHeight="1">
      <c r="A53" s="655" t="s">
        <v>3210</v>
      </c>
      <c r="B53" s="664" t="s">
        <v>3209</v>
      </c>
      <c r="C53" s="653" t="s">
        <v>2925</v>
      </c>
      <c r="D53" s="653">
        <v>1</v>
      </c>
      <c r="E53" s="652"/>
      <c r="F53" s="651">
        <f>E53*D53</f>
        <v>0</v>
      </c>
      <c r="G53" s="653"/>
      <c r="H53" s="653"/>
      <c r="J53" s="661"/>
    </row>
    <row r="54" spans="1:10" ht="205.5">
      <c r="A54" s="655" t="s">
        <v>3208</v>
      </c>
      <c r="B54" s="663" t="s">
        <v>3207</v>
      </c>
      <c r="C54" s="653" t="s">
        <v>2925</v>
      </c>
      <c r="D54" s="653">
        <v>1</v>
      </c>
      <c r="E54" s="652"/>
      <c r="F54" s="651">
        <f>E54*D54</f>
        <v>0</v>
      </c>
      <c r="G54" s="653"/>
      <c r="H54" s="653"/>
      <c r="J54" s="661"/>
    </row>
    <row r="55" spans="1:10" ht="163.5" customHeight="1">
      <c r="A55" s="655" t="s">
        <v>3206</v>
      </c>
      <c r="B55" s="663" t="s">
        <v>3205</v>
      </c>
      <c r="C55" s="653" t="s">
        <v>2925</v>
      </c>
      <c r="D55" s="653">
        <v>1</v>
      </c>
      <c r="E55" s="652"/>
      <c r="F55" s="651">
        <f>E55*D55</f>
        <v>0</v>
      </c>
      <c r="G55" s="653"/>
      <c r="H55" s="653"/>
      <c r="J55" s="661"/>
    </row>
    <row r="56" spans="1:10" ht="133.5">
      <c r="A56" s="655" t="s">
        <v>3204</v>
      </c>
      <c r="B56" s="656" t="s">
        <v>3203</v>
      </c>
      <c r="C56" s="662" t="s">
        <v>2925</v>
      </c>
      <c r="D56" s="662">
        <v>1</v>
      </c>
      <c r="E56" s="652"/>
      <c r="F56" s="651">
        <f>E56*D56</f>
        <v>0</v>
      </c>
      <c r="G56" s="653"/>
      <c r="H56" s="653"/>
      <c r="J56" s="661"/>
    </row>
    <row r="57" spans="1:10" ht="72">
      <c r="A57" s="655" t="s">
        <v>3202</v>
      </c>
      <c r="B57" s="663" t="s">
        <v>3201</v>
      </c>
      <c r="C57" s="662" t="s">
        <v>2925</v>
      </c>
      <c r="D57" s="662">
        <v>1</v>
      </c>
      <c r="E57" s="652"/>
      <c r="F57" s="651">
        <f>E57*D57</f>
        <v>0</v>
      </c>
      <c r="G57" s="653"/>
      <c r="H57" s="653"/>
      <c r="J57" s="661"/>
    </row>
    <row r="58" spans="1:10" ht="72">
      <c r="A58" s="655" t="s">
        <v>3200</v>
      </c>
      <c r="B58" s="656" t="s">
        <v>3199</v>
      </c>
      <c r="C58" s="662" t="s">
        <v>2925</v>
      </c>
      <c r="D58" s="662">
        <v>1</v>
      </c>
      <c r="E58" s="652"/>
      <c r="F58" s="651">
        <f>E58*D58</f>
        <v>0</v>
      </c>
      <c r="G58" s="653"/>
      <c r="H58" s="653"/>
      <c r="J58" s="661"/>
    </row>
    <row r="59" spans="1:10" ht="84">
      <c r="A59" s="655" t="s">
        <v>3198</v>
      </c>
      <c r="B59" s="656" t="s">
        <v>3197</v>
      </c>
      <c r="C59" s="662" t="s">
        <v>2925</v>
      </c>
      <c r="D59" s="662">
        <v>1</v>
      </c>
      <c r="E59" s="652"/>
      <c r="F59" s="651">
        <f>E59*D59</f>
        <v>0</v>
      </c>
      <c r="G59" s="653"/>
      <c r="H59" s="653"/>
      <c r="J59" s="661"/>
    </row>
    <row r="60" spans="1:10">
      <c r="A60" s="641"/>
      <c r="B60" s="640"/>
      <c r="C60" s="633"/>
      <c r="D60" s="633"/>
      <c r="E60" s="639"/>
      <c r="F60" s="638"/>
      <c r="G60" s="633"/>
      <c r="H60" s="633"/>
    </row>
    <row r="61" spans="1:10">
      <c r="A61" s="659" t="s">
        <v>3196</v>
      </c>
      <c r="B61" s="659"/>
      <c r="C61" s="633"/>
      <c r="D61" s="633"/>
      <c r="E61" s="639"/>
      <c r="F61" s="638"/>
      <c r="G61" s="645"/>
      <c r="H61" s="645"/>
    </row>
    <row r="62" spans="1:10">
      <c r="A62" s="641"/>
      <c r="B62" s="658"/>
      <c r="C62" s="633"/>
      <c r="D62" s="633"/>
      <c r="E62" s="639"/>
      <c r="F62" s="638"/>
      <c r="G62" s="645"/>
      <c r="H62" s="645"/>
    </row>
    <row r="63" spans="1:10">
      <c r="A63" s="655" t="s">
        <v>3195</v>
      </c>
      <c r="B63" s="656" t="s">
        <v>3194</v>
      </c>
      <c r="C63" s="653" t="s">
        <v>2925</v>
      </c>
      <c r="D63" s="653">
        <v>1</v>
      </c>
      <c r="E63" s="652"/>
      <c r="F63" s="651">
        <f>E63*D63</f>
        <v>0</v>
      </c>
      <c r="G63" s="650"/>
      <c r="H63" s="650"/>
    </row>
    <row r="64" spans="1:10">
      <c r="A64" s="655" t="s">
        <v>3193</v>
      </c>
      <c r="B64" s="654" t="s">
        <v>3192</v>
      </c>
      <c r="C64" s="653" t="s">
        <v>2925</v>
      </c>
      <c r="D64" s="653">
        <v>1</v>
      </c>
      <c r="E64" s="652"/>
      <c r="F64" s="651">
        <f>E64*D64</f>
        <v>0</v>
      </c>
      <c r="G64" s="650"/>
      <c r="H64" s="650"/>
    </row>
    <row r="65" spans="1:10">
      <c r="A65" s="655" t="s">
        <v>3191</v>
      </c>
      <c r="B65" s="656" t="s">
        <v>3190</v>
      </c>
      <c r="C65" s="653" t="s">
        <v>2925</v>
      </c>
      <c r="D65" s="653">
        <v>1</v>
      </c>
      <c r="E65" s="652"/>
      <c r="F65" s="651">
        <f>E65*D65</f>
        <v>0</v>
      </c>
      <c r="G65" s="650"/>
      <c r="H65" s="650"/>
    </row>
    <row r="66" spans="1:10">
      <c r="A66" s="655" t="s">
        <v>3189</v>
      </c>
      <c r="B66" s="654" t="s">
        <v>3188</v>
      </c>
      <c r="C66" s="653" t="s">
        <v>2925</v>
      </c>
      <c r="D66" s="653">
        <v>1</v>
      </c>
      <c r="E66" s="652"/>
      <c r="F66" s="651">
        <f>E66*D66</f>
        <v>0</v>
      </c>
      <c r="G66" s="650"/>
      <c r="H66" s="650"/>
    </row>
    <row r="67" spans="1:10">
      <c r="A67" s="655" t="s">
        <v>3187</v>
      </c>
      <c r="B67" s="654" t="s">
        <v>3186</v>
      </c>
      <c r="C67" s="653" t="s">
        <v>2925</v>
      </c>
      <c r="D67" s="653">
        <v>1</v>
      </c>
      <c r="E67" s="652"/>
      <c r="F67" s="651">
        <f>E67*D67</f>
        <v>0</v>
      </c>
      <c r="G67" s="650"/>
      <c r="H67" s="650"/>
    </row>
    <row r="68" spans="1:10" ht="13.5">
      <c r="A68" s="655" t="s">
        <v>3185</v>
      </c>
      <c r="B68" s="654" t="s">
        <v>3184</v>
      </c>
      <c r="C68" s="653" t="s">
        <v>2925</v>
      </c>
      <c r="D68" s="653">
        <v>1</v>
      </c>
      <c r="E68" s="652"/>
      <c r="F68" s="651">
        <f>E68*D68</f>
        <v>0</v>
      </c>
      <c r="G68" s="650"/>
      <c r="H68" s="650"/>
      <c r="J68" s="660"/>
    </row>
    <row r="69" spans="1:10">
      <c r="A69" s="641"/>
      <c r="B69" s="658"/>
      <c r="C69" s="633"/>
      <c r="D69" s="633"/>
      <c r="E69" s="639"/>
      <c r="F69" s="638"/>
      <c r="G69" s="645"/>
      <c r="H69" s="645"/>
    </row>
    <row r="70" spans="1:10">
      <c r="A70" s="659" t="s">
        <v>3183</v>
      </c>
      <c r="B70" s="659"/>
      <c r="C70" s="633"/>
      <c r="D70" s="633"/>
      <c r="E70" s="639"/>
      <c r="F70" s="638"/>
      <c r="G70" s="645"/>
      <c r="H70" s="645"/>
    </row>
    <row r="71" spans="1:10">
      <c r="A71" s="641"/>
      <c r="B71" s="658"/>
      <c r="C71" s="633"/>
      <c r="D71" s="633"/>
      <c r="E71" s="639"/>
      <c r="F71" s="638"/>
      <c r="G71" s="645"/>
      <c r="H71" s="645"/>
    </row>
    <row r="72" spans="1:10">
      <c r="A72" s="655" t="s">
        <v>3182</v>
      </c>
      <c r="B72" s="656" t="s">
        <v>3181</v>
      </c>
      <c r="C72" s="653" t="s">
        <v>2925</v>
      </c>
      <c r="D72" s="653">
        <v>1</v>
      </c>
      <c r="E72" s="652"/>
      <c r="F72" s="651">
        <f>E72*D72</f>
        <v>0</v>
      </c>
      <c r="G72" s="650"/>
      <c r="H72" s="650"/>
    </row>
    <row r="73" spans="1:10">
      <c r="A73" s="655" t="s">
        <v>3180</v>
      </c>
      <c r="B73" s="654" t="s">
        <v>3179</v>
      </c>
      <c r="C73" s="653" t="s">
        <v>2925</v>
      </c>
      <c r="D73" s="653">
        <v>1</v>
      </c>
      <c r="E73" s="652"/>
      <c r="F73" s="651">
        <f>E73*D73</f>
        <v>0</v>
      </c>
      <c r="G73" s="650"/>
      <c r="H73" s="650"/>
    </row>
    <row r="74" spans="1:10">
      <c r="A74" s="655" t="s">
        <v>3178</v>
      </c>
      <c r="B74" s="656" t="s">
        <v>3177</v>
      </c>
      <c r="C74" s="653" t="s">
        <v>2925</v>
      </c>
      <c r="D74" s="653">
        <v>1</v>
      </c>
      <c r="E74" s="652"/>
      <c r="F74" s="651">
        <f>E74*D74</f>
        <v>0</v>
      </c>
      <c r="G74" s="650"/>
      <c r="H74" s="650"/>
    </row>
    <row r="75" spans="1:10" ht="12.75" customHeight="1">
      <c r="A75" s="655" t="s">
        <v>3176</v>
      </c>
      <c r="B75" s="654" t="s">
        <v>3175</v>
      </c>
      <c r="C75" s="653" t="s">
        <v>2925</v>
      </c>
      <c r="D75" s="653">
        <v>1</v>
      </c>
      <c r="E75" s="652"/>
      <c r="F75" s="651">
        <f>E75*D75</f>
        <v>0</v>
      </c>
      <c r="G75" s="650"/>
      <c r="H75" s="650"/>
      <c r="J75" s="657"/>
    </row>
    <row r="76" spans="1:10">
      <c r="A76" s="655" t="s">
        <v>3174</v>
      </c>
      <c r="B76" s="656" t="s">
        <v>3173</v>
      </c>
      <c r="C76" s="653" t="s">
        <v>2925</v>
      </c>
      <c r="D76" s="653">
        <v>1</v>
      </c>
      <c r="E76" s="652"/>
      <c r="F76" s="651">
        <f>E76*D76</f>
        <v>0</v>
      </c>
      <c r="G76" s="650"/>
      <c r="H76" s="650"/>
    </row>
    <row r="77" spans="1:10">
      <c r="A77" s="655" t="s">
        <v>3172</v>
      </c>
      <c r="B77" s="654" t="s">
        <v>3171</v>
      </c>
      <c r="C77" s="653" t="s">
        <v>2925</v>
      </c>
      <c r="D77" s="653">
        <v>1</v>
      </c>
      <c r="E77" s="652"/>
      <c r="F77" s="651">
        <f>E77*D77</f>
        <v>0</v>
      </c>
      <c r="G77" s="650"/>
      <c r="H77" s="650"/>
    </row>
    <row r="78" spans="1:10">
      <c r="A78" s="655" t="s">
        <v>3170</v>
      </c>
      <c r="B78" s="654" t="s">
        <v>3169</v>
      </c>
      <c r="C78" s="653" t="s">
        <v>2925</v>
      </c>
      <c r="D78" s="653">
        <v>1</v>
      </c>
      <c r="E78" s="652"/>
      <c r="F78" s="651">
        <f>E78*D78</f>
        <v>0</v>
      </c>
      <c r="G78" s="650"/>
      <c r="H78" s="650"/>
    </row>
    <row r="79" spans="1:10">
      <c r="A79" s="649"/>
      <c r="B79" s="648"/>
      <c r="C79" s="645"/>
      <c r="D79" s="645"/>
      <c r="E79" s="647"/>
      <c r="F79" s="646"/>
      <c r="G79" s="645"/>
      <c r="H79" s="645"/>
    </row>
    <row r="80" spans="1:10">
      <c r="A80" s="641"/>
      <c r="B80" s="636"/>
      <c r="C80" s="633"/>
      <c r="D80" s="633"/>
      <c r="E80" s="639"/>
      <c r="F80" s="638"/>
      <c r="G80" s="633"/>
      <c r="H80" s="633"/>
    </row>
    <row r="81" spans="1:8" ht="12.75" customHeight="1">
      <c r="A81" s="641"/>
      <c r="B81" s="636"/>
      <c r="C81" s="633"/>
      <c r="D81" s="633"/>
      <c r="E81" s="639"/>
      <c r="F81" s="638"/>
      <c r="G81" s="633"/>
      <c r="H81" s="633"/>
    </row>
    <row r="82" spans="1:8">
      <c r="A82" s="641"/>
      <c r="B82" s="636"/>
      <c r="C82" s="633"/>
      <c r="D82" s="633"/>
      <c r="E82" s="639"/>
      <c r="F82" s="638"/>
      <c r="G82" s="633"/>
      <c r="H82" s="633"/>
    </row>
    <row r="83" spans="1:8">
      <c r="A83" s="641"/>
      <c r="B83" s="644"/>
      <c r="C83" s="633"/>
      <c r="D83" s="633"/>
      <c r="E83" s="639"/>
      <c r="F83" s="638"/>
      <c r="G83" s="643"/>
      <c r="H83" s="643"/>
    </row>
    <row r="84" spans="1:8">
      <c r="A84" s="641"/>
      <c r="B84" s="642"/>
      <c r="C84" s="633"/>
      <c r="D84" s="633"/>
      <c r="E84" s="639"/>
      <c r="F84" s="638"/>
      <c r="G84" s="633"/>
      <c r="H84" s="633"/>
    </row>
    <row r="85" spans="1:8">
      <c r="A85" s="641"/>
      <c r="B85" s="642"/>
      <c r="C85" s="633"/>
      <c r="D85" s="633"/>
      <c r="E85" s="639"/>
      <c r="F85" s="638"/>
      <c r="G85" s="633"/>
      <c r="H85" s="633"/>
    </row>
    <row r="86" spans="1:8" ht="12.75" customHeight="1">
      <c r="A86" s="641"/>
      <c r="B86" s="636"/>
      <c r="C86" s="633"/>
      <c r="D86" s="633"/>
      <c r="E86" s="639"/>
      <c r="F86" s="638"/>
      <c r="G86" s="633"/>
      <c r="H86" s="633"/>
    </row>
    <row r="87" spans="1:8">
      <c r="A87" s="641"/>
      <c r="B87" s="636"/>
      <c r="C87" s="633"/>
      <c r="D87" s="633"/>
      <c r="E87" s="639"/>
      <c r="F87" s="638"/>
      <c r="G87" s="633"/>
      <c r="H87" s="633"/>
    </row>
    <row r="88" spans="1:8">
      <c r="A88" s="641"/>
      <c r="B88" s="640"/>
      <c r="C88" s="633"/>
      <c r="D88" s="633"/>
      <c r="E88" s="639"/>
      <c r="F88" s="638"/>
      <c r="G88" s="633"/>
      <c r="H88" s="633"/>
    </row>
    <row r="89" spans="1:8">
      <c r="A89" s="635"/>
      <c r="B89" s="636"/>
      <c r="C89" s="633"/>
      <c r="D89" s="633"/>
      <c r="E89" s="632"/>
      <c r="F89" s="632"/>
      <c r="G89" s="631"/>
      <c r="H89" s="631"/>
    </row>
    <row r="90" spans="1:8" ht="12.75" customHeight="1">
      <c r="A90" s="635"/>
      <c r="B90" s="636"/>
      <c r="C90" s="633"/>
      <c r="D90" s="633"/>
      <c r="E90" s="632"/>
      <c r="F90" s="632"/>
      <c r="G90" s="631"/>
      <c r="H90" s="631"/>
    </row>
    <row r="91" spans="1:8" ht="12.75" customHeight="1">
      <c r="A91" s="635"/>
      <c r="B91" s="636"/>
      <c r="C91" s="633"/>
      <c r="D91" s="633"/>
      <c r="E91" s="632"/>
      <c r="F91" s="632"/>
      <c r="G91" s="631"/>
      <c r="H91" s="631"/>
    </row>
    <row r="92" spans="1:8">
      <c r="A92" s="635"/>
      <c r="B92" s="636"/>
      <c r="C92" s="633"/>
      <c r="D92" s="633"/>
      <c r="E92" s="632"/>
      <c r="F92" s="632"/>
      <c r="G92" s="631"/>
      <c r="H92" s="631"/>
    </row>
    <row r="93" spans="1:8">
      <c r="A93" s="635"/>
      <c r="B93" s="636"/>
      <c r="C93" s="633"/>
      <c r="D93" s="633"/>
      <c r="E93" s="632"/>
      <c r="F93" s="632"/>
      <c r="G93" s="631"/>
      <c r="H93" s="631"/>
    </row>
    <row r="94" spans="1:8">
      <c r="A94" s="635"/>
      <c r="B94" s="636"/>
      <c r="C94" s="633"/>
      <c r="D94" s="633"/>
      <c r="E94" s="632"/>
      <c r="F94" s="632"/>
      <c r="G94" s="631"/>
      <c r="H94" s="631"/>
    </row>
    <row r="95" spans="1:8">
      <c r="A95" s="635"/>
      <c r="B95" s="636"/>
      <c r="C95" s="633"/>
      <c r="D95" s="633"/>
      <c r="E95" s="632"/>
      <c r="F95" s="632"/>
      <c r="G95" s="631"/>
      <c r="H95" s="631"/>
    </row>
    <row r="96" spans="1:8">
      <c r="A96" s="635"/>
      <c r="B96" s="636"/>
      <c r="C96" s="633"/>
      <c r="D96" s="633"/>
      <c r="E96" s="632"/>
      <c r="F96" s="632"/>
      <c r="G96" s="631"/>
      <c r="H96" s="631"/>
    </row>
    <row r="97" spans="1:8">
      <c r="A97" s="635"/>
      <c r="B97" s="636"/>
      <c r="C97" s="633"/>
      <c r="D97" s="633"/>
      <c r="E97" s="632"/>
      <c r="F97" s="632"/>
      <c r="G97" s="631"/>
      <c r="H97" s="631"/>
    </row>
    <row r="98" spans="1:8">
      <c r="A98" s="635"/>
      <c r="B98" s="636"/>
      <c r="C98" s="633"/>
      <c r="D98" s="633"/>
      <c r="E98" s="632"/>
      <c r="F98" s="632"/>
      <c r="G98" s="631"/>
      <c r="H98" s="631"/>
    </row>
    <row r="99" spans="1:8">
      <c r="A99" s="635"/>
      <c r="B99" s="636"/>
      <c r="C99" s="633"/>
      <c r="D99" s="633"/>
      <c r="E99" s="632"/>
      <c r="F99" s="632"/>
      <c r="G99" s="631"/>
      <c r="H99" s="631"/>
    </row>
    <row r="100" spans="1:8">
      <c r="A100" s="635"/>
      <c r="B100" s="636"/>
      <c r="C100" s="633"/>
      <c r="D100" s="633"/>
      <c r="E100" s="632"/>
      <c r="F100" s="632"/>
      <c r="G100" s="631"/>
      <c r="H100" s="631"/>
    </row>
    <row r="101" spans="1:8">
      <c r="A101" s="635"/>
      <c r="B101" s="636"/>
      <c r="C101" s="633"/>
      <c r="D101" s="633"/>
      <c r="E101" s="632"/>
      <c r="F101" s="632"/>
      <c r="G101" s="631"/>
      <c r="H101" s="631"/>
    </row>
    <row r="102" spans="1:8">
      <c r="A102" s="635"/>
      <c r="B102" s="636"/>
      <c r="C102" s="633"/>
      <c r="D102" s="633"/>
      <c r="E102" s="632"/>
      <c r="F102" s="632"/>
      <c r="G102" s="631"/>
      <c r="H102" s="631"/>
    </row>
    <row r="103" spans="1:8">
      <c r="A103" s="635"/>
      <c r="B103" s="636"/>
      <c r="C103" s="633"/>
      <c r="D103" s="633"/>
      <c r="E103" s="632"/>
      <c r="F103" s="632"/>
      <c r="G103" s="631"/>
      <c r="H103" s="631"/>
    </row>
    <row r="104" spans="1:8" ht="12.75" customHeight="1">
      <c r="A104" s="635"/>
      <c r="B104" s="636"/>
      <c r="C104" s="633"/>
      <c r="D104" s="633"/>
      <c r="E104" s="632"/>
      <c r="F104" s="632"/>
      <c r="G104" s="631"/>
      <c r="H104" s="631"/>
    </row>
    <row r="105" spans="1:8">
      <c r="A105" s="635"/>
      <c r="B105" s="636"/>
      <c r="C105" s="633"/>
      <c r="D105" s="633"/>
      <c r="E105" s="632"/>
      <c r="F105" s="632"/>
      <c r="G105" s="631"/>
      <c r="H105" s="631"/>
    </row>
    <row r="106" spans="1:8">
      <c r="A106" s="635"/>
      <c r="B106" s="637"/>
      <c r="C106" s="633"/>
      <c r="D106" s="633"/>
      <c r="E106" s="632"/>
      <c r="F106" s="632"/>
      <c r="G106" s="631"/>
      <c r="H106" s="631"/>
    </row>
    <row r="107" spans="1:8">
      <c r="A107" s="635"/>
      <c r="B107" s="636"/>
      <c r="C107" s="633"/>
      <c r="D107" s="633"/>
      <c r="E107" s="632"/>
      <c r="F107" s="632"/>
      <c r="G107" s="631"/>
      <c r="H107" s="631"/>
    </row>
    <row r="108" spans="1:8">
      <c r="A108" s="635"/>
      <c r="B108" s="636"/>
      <c r="C108" s="633"/>
      <c r="D108" s="633"/>
      <c r="E108" s="632"/>
      <c r="F108" s="632"/>
      <c r="G108" s="631"/>
      <c r="H108" s="631"/>
    </row>
    <row r="109" spans="1:8">
      <c r="A109" s="635"/>
      <c r="B109" s="636"/>
      <c r="C109" s="633"/>
      <c r="D109" s="633"/>
      <c r="E109" s="632"/>
      <c r="F109" s="632"/>
      <c r="G109" s="631"/>
      <c r="H109" s="631"/>
    </row>
    <row r="110" spans="1:8">
      <c r="A110" s="635"/>
      <c r="B110" s="636"/>
      <c r="C110" s="633"/>
      <c r="D110" s="633"/>
      <c r="E110" s="632"/>
      <c r="F110" s="632"/>
      <c r="G110" s="631"/>
      <c r="H110" s="631"/>
    </row>
    <row r="111" spans="1:8">
      <c r="A111" s="635"/>
      <c r="B111" s="636"/>
      <c r="C111" s="633"/>
      <c r="D111" s="633"/>
      <c r="E111" s="632"/>
      <c r="F111" s="632"/>
      <c r="G111" s="631"/>
      <c r="H111" s="631"/>
    </row>
    <row r="112" spans="1:8" ht="12.75" customHeight="1">
      <c r="A112" s="635"/>
      <c r="B112" s="636"/>
      <c r="C112" s="633"/>
      <c r="D112" s="633"/>
      <c r="E112" s="632"/>
      <c r="F112" s="632"/>
      <c r="G112" s="631"/>
      <c r="H112" s="631"/>
    </row>
    <row r="113" spans="1:8">
      <c r="A113" s="635"/>
      <c r="B113" s="636"/>
      <c r="C113" s="633"/>
      <c r="D113" s="633"/>
      <c r="E113" s="632"/>
      <c r="F113" s="632"/>
      <c r="G113" s="631"/>
      <c r="H113" s="631"/>
    </row>
    <row r="114" spans="1:8">
      <c r="A114" s="635"/>
      <c r="B114" s="636"/>
      <c r="C114" s="633"/>
      <c r="D114" s="633"/>
      <c r="E114" s="632"/>
      <c r="F114" s="632"/>
      <c r="G114" s="631"/>
      <c r="H114" s="631"/>
    </row>
    <row r="115" spans="1:8">
      <c r="A115" s="635"/>
      <c r="B115" s="636"/>
      <c r="C115" s="633"/>
      <c r="D115" s="633"/>
      <c r="E115" s="632"/>
      <c r="F115" s="632"/>
      <c r="G115" s="631"/>
      <c r="H115" s="631"/>
    </row>
    <row r="116" spans="1:8">
      <c r="A116" s="635"/>
      <c r="B116" s="636"/>
      <c r="C116" s="633"/>
      <c r="D116" s="633"/>
      <c r="E116" s="632"/>
      <c r="F116" s="632"/>
      <c r="G116" s="631"/>
      <c r="H116" s="631"/>
    </row>
    <row r="117" spans="1:8">
      <c r="A117" s="635"/>
      <c r="B117" s="636"/>
      <c r="C117" s="633"/>
      <c r="D117" s="633"/>
      <c r="E117" s="632"/>
      <c r="F117" s="632"/>
      <c r="G117" s="631"/>
      <c r="H117" s="631"/>
    </row>
    <row r="118" spans="1:8">
      <c r="A118" s="635"/>
      <c r="B118" s="634"/>
      <c r="C118" s="633"/>
      <c r="D118" s="633"/>
      <c r="E118" s="632"/>
      <c r="F118" s="632"/>
      <c r="G118" s="631"/>
      <c r="H118" s="631"/>
    </row>
    <row r="119" spans="1:8">
      <c r="A119" s="635"/>
      <c r="B119" s="634"/>
      <c r="C119" s="633"/>
      <c r="D119" s="633"/>
      <c r="E119" s="632"/>
      <c r="F119" s="632"/>
      <c r="G119" s="631"/>
      <c r="H119" s="631"/>
    </row>
    <row r="120" spans="1:8">
      <c r="A120" s="635"/>
      <c r="B120" s="634"/>
      <c r="C120" s="633"/>
      <c r="D120" s="633"/>
      <c r="E120" s="632"/>
      <c r="F120" s="632"/>
      <c r="G120" s="631"/>
      <c r="H120" s="631"/>
    </row>
    <row r="121" spans="1:8">
      <c r="A121" s="635"/>
      <c r="B121" s="636"/>
      <c r="C121" s="633"/>
      <c r="D121" s="633"/>
      <c r="E121" s="632"/>
      <c r="F121" s="632"/>
      <c r="G121" s="631"/>
      <c r="H121" s="631"/>
    </row>
    <row r="122" spans="1:8">
      <c r="A122" s="635"/>
      <c r="B122" s="634"/>
      <c r="C122" s="633"/>
      <c r="D122" s="633"/>
      <c r="E122" s="632"/>
      <c r="F122" s="632"/>
      <c r="G122" s="631"/>
      <c r="H122" s="631"/>
    </row>
    <row r="123" spans="1:8">
      <c r="A123" s="635"/>
      <c r="B123" s="634"/>
      <c r="C123" s="633"/>
      <c r="D123" s="633"/>
      <c r="E123" s="632"/>
      <c r="F123" s="632"/>
      <c r="G123" s="631"/>
      <c r="H123" s="631"/>
    </row>
    <row r="124" spans="1:8" ht="12.75" customHeight="1">
      <c r="B124" s="629"/>
      <c r="C124" s="600"/>
      <c r="D124" s="600"/>
    </row>
    <row r="125" spans="1:8">
      <c r="B125" s="605"/>
      <c r="C125" s="600"/>
      <c r="D125" s="600"/>
    </row>
    <row r="126" spans="1:8">
      <c r="B126" s="605"/>
      <c r="C126" s="600"/>
      <c r="D126" s="600"/>
    </row>
    <row r="127" spans="1:8">
      <c r="B127" s="605"/>
      <c r="C127" s="600"/>
      <c r="D127" s="600"/>
    </row>
    <row r="128" spans="1:8">
      <c r="B128" s="605"/>
      <c r="C128" s="600"/>
      <c r="D128" s="600"/>
    </row>
    <row r="129" spans="1:4" ht="12.75" customHeight="1">
      <c r="B129" s="605"/>
      <c r="C129" s="600"/>
      <c r="D129" s="600"/>
    </row>
    <row r="130" spans="1:4" ht="12.75" customHeight="1">
      <c r="B130" s="605"/>
      <c r="C130" s="600"/>
      <c r="D130" s="600"/>
    </row>
    <row r="131" spans="1:4">
      <c r="B131" s="605"/>
      <c r="C131" s="600"/>
      <c r="D131" s="600"/>
    </row>
    <row r="132" spans="1:4">
      <c r="B132" s="605"/>
      <c r="C132" s="600"/>
      <c r="D132" s="600"/>
    </row>
    <row r="133" spans="1:4">
      <c r="B133" s="628"/>
      <c r="C133" s="600"/>
      <c r="D133" s="600"/>
    </row>
    <row r="134" spans="1:4">
      <c r="B134" s="627"/>
      <c r="C134" s="600"/>
      <c r="D134" s="600"/>
    </row>
    <row r="135" spans="1:4">
      <c r="B135" s="605"/>
      <c r="C135" s="600"/>
      <c r="D135" s="600"/>
    </row>
    <row r="136" spans="1:4">
      <c r="B136" s="605"/>
      <c r="C136" s="600"/>
      <c r="D136" s="600"/>
    </row>
    <row r="137" spans="1:4">
      <c r="B137" s="628"/>
      <c r="C137" s="600"/>
      <c r="D137" s="600"/>
    </row>
    <row r="138" spans="1:4" ht="12.75" customHeight="1">
      <c r="B138" s="627"/>
      <c r="C138" s="600"/>
      <c r="D138" s="600"/>
    </row>
    <row r="139" spans="1:4">
      <c r="B139" s="605"/>
      <c r="C139" s="600"/>
      <c r="D139" s="600"/>
    </row>
    <row r="140" spans="1:4">
      <c r="B140" s="605"/>
      <c r="C140" s="600"/>
      <c r="D140" s="600"/>
    </row>
    <row r="141" spans="1:4" ht="12.75" customHeight="1">
      <c r="B141" s="605"/>
      <c r="C141" s="600"/>
      <c r="D141" s="600"/>
    </row>
    <row r="142" spans="1:4" ht="12.75" customHeight="1">
      <c r="B142" s="605"/>
      <c r="C142" s="600"/>
      <c r="D142" s="600"/>
    </row>
    <row r="143" spans="1:4">
      <c r="A143" s="630"/>
      <c r="B143" s="630"/>
      <c r="C143" s="600"/>
      <c r="D143" s="600"/>
    </row>
    <row r="144" spans="1:4" ht="12.75" customHeight="1">
      <c r="B144" s="598"/>
      <c r="C144" s="602"/>
      <c r="D144" s="602"/>
    </row>
    <row r="145" spans="2:4">
      <c r="B145" s="605"/>
      <c r="C145" s="602"/>
      <c r="D145" s="602"/>
    </row>
    <row r="146" spans="2:4">
      <c r="B146" s="605"/>
      <c r="C146" s="602"/>
      <c r="D146" s="602"/>
    </row>
    <row r="147" spans="2:4">
      <c r="B147" s="598"/>
      <c r="C147" s="602"/>
      <c r="D147" s="602"/>
    </row>
    <row r="148" spans="2:4">
      <c r="B148" s="605"/>
      <c r="C148" s="602"/>
      <c r="D148" s="602"/>
    </row>
    <row r="149" spans="2:4">
      <c r="B149" s="605"/>
      <c r="C149" s="602"/>
      <c r="D149" s="602"/>
    </row>
    <row r="150" spans="2:4">
      <c r="B150" s="605"/>
      <c r="C150" s="602"/>
      <c r="D150" s="602"/>
    </row>
    <row r="151" spans="2:4">
      <c r="B151" s="605"/>
      <c r="C151" s="602"/>
      <c r="D151" s="602"/>
    </row>
    <row r="152" spans="2:4" ht="12.75" customHeight="1">
      <c r="B152" s="605"/>
      <c r="C152" s="602"/>
      <c r="D152" s="602"/>
    </row>
    <row r="153" spans="2:4" ht="12.75" customHeight="1">
      <c r="B153" s="605"/>
      <c r="C153" s="602"/>
      <c r="D153" s="602"/>
    </row>
    <row r="154" spans="2:4">
      <c r="B154" s="605"/>
      <c r="C154" s="602"/>
      <c r="D154" s="602"/>
    </row>
    <row r="155" spans="2:4">
      <c r="B155" s="605"/>
      <c r="C155" s="602"/>
      <c r="D155" s="602"/>
    </row>
    <row r="156" spans="2:4">
      <c r="B156" s="605"/>
      <c r="C156" s="602"/>
      <c r="D156" s="602"/>
    </row>
    <row r="157" spans="2:4">
      <c r="B157" s="605"/>
      <c r="C157" s="602"/>
      <c r="D157" s="602"/>
    </row>
    <row r="158" spans="2:4" ht="12.75" customHeight="1">
      <c r="B158" s="605"/>
      <c r="C158" s="602"/>
      <c r="D158" s="602"/>
    </row>
    <row r="159" spans="2:4">
      <c r="B159" s="605"/>
      <c r="C159" s="602"/>
      <c r="D159" s="602"/>
    </row>
    <row r="160" spans="2:4">
      <c r="B160" s="605"/>
      <c r="C160" s="602"/>
      <c r="D160" s="602"/>
    </row>
    <row r="161" spans="2:4">
      <c r="B161" s="605"/>
      <c r="C161" s="602"/>
      <c r="D161" s="602"/>
    </row>
    <row r="162" spans="2:4">
      <c r="B162" s="605"/>
      <c r="C162" s="602"/>
      <c r="D162" s="602"/>
    </row>
    <row r="163" spans="2:4">
      <c r="B163" s="605"/>
      <c r="C163" s="602"/>
      <c r="D163" s="602"/>
    </row>
    <row r="164" spans="2:4">
      <c r="B164" s="605"/>
      <c r="C164" s="602"/>
      <c r="D164" s="602"/>
    </row>
    <row r="165" spans="2:4">
      <c r="B165" s="629"/>
      <c r="C165" s="602"/>
      <c r="D165" s="602"/>
    </row>
    <row r="166" spans="2:4">
      <c r="B166" s="605"/>
      <c r="C166" s="602"/>
      <c r="D166" s="602"/>
    </row>
    <row r="167" spans="2:4">
      <c r="B167" s="605"/>
      <c r="C167" s="602"/>
      <c r="D167" s="602"/>
    </row>
    <row r="168" spans="2:4">
      <c r="B168" s="605"/>
      <c r="C168" s="602"/>
      <c r="D168" s="602"/>
    </row>
    <row r="169" spans="2:4">
      <c r="B169" s="605"/>
      <c r="C169" s="602"/>
      <c r="D169" s="602"/>
    </row>
    <row r="170" spans="2:4">
      <c r="B170" s="605"/>
      <c r="C170" s="602"/>
      <c r="D170" s="602"/>
    </row>
    <row r="171" spans="2:4">
      <c r="B171" s="605"/>
      <c r="C171" s="602"/>
      <c r="D171" s="602"/>
    </row>
    <row r="172" spans="2:4">
      <c r="B172" s="605"/>
      <c r="C172" s="602"/>
      <c r="D172" s="602"/>
    </row>
    <row r="173" spans="2:4">
      <c r="B173" s="605"/>
      <c r="C173" s="602"/>
      <c r="D173" s="602"/>
    </row>
    <row r="174" spans="2:4">
      <c r="B174" s="605"/>
      <c r="C174" s="602"/>
      <c r="D174" s="602"/>
    </row>
    <row r="175" spans="2:4">
      <c r="B175" s="605"/>
      <c r="C175" s="602"/>
      <c r="D175" s="602"/>
    </row>
    <row r="176" spans="2:4">
      <c r="B176" s="605"/>
      <c r="C176" s="602"/>
      <c r="D176" s="602"/>
    </row>
    <row r="177" spans="2:4" ht="12.75" customHeight="1">
      <c r="B177" s="605"/>
      <c r="C177" s="602"/>
      <c r="D177" s="602"/>
    </row>
    <row r="178" spans="2:4">
      <c r="B178" s="605"/>
      <c r="C178" s="602"/>
      <c r="D178" s="602"/>
    </row>
    <row r="179" spans="2:4">
      <c r="B179" s="605"/>
      <c r="C179" s="602"/>
      <c r="D179" s="602"/>
    </row>
    <row r="180" spans="2:4">
      <c r="B180" s="628"/>
      <c r="C180" s="602"/>
      <c r="D180" s="602"/>
    </row>
    <row r="181" spans="2:4">
      <c r="B181" s="628"/>
      <c r="C181" s="602"/>
      <c r="D181" s="602"/>
    </row>
    <row r="182" spans="2:4">
      <c r="B182" s="628"/>
      <c r="C182" s="602"/>
      <c r="D182" s="602"/>
    </row>
    <row r="183" spans="2:4">
      <c r="B183" s="628"/>
      <c r="C183" s="602"/>
      <c r="D183" s="602"/>
    </row>
    <row r="184" spans="2:4">
      <c r="B184" s="605"/>
      <c r="C184" s="602"/>
      <c r="D184" s="602"/>
    </row>
    <row r="185" spans="2:4">
      <c r="B185" s="605"/>
      <c r="C185" s="602"/>
      <c r="D185" s="602"/>
    </row>
    <row r="186" spans="2:4">
      <c r="B186" s="605"/>
      <c r="C186" s="602"/>
      <c r="D186" s="602"/>
    </row>
    <row r="187" spans="2:4">
      <c r="B187" s="605"/>
      <c r="C187" s="602"/>
      <c r="D187" s="602"/>
    </row>
    <row r="188" spans="2:4">
      <c r="B188" s="627"/>
      <c r="C188" s="602"/>
      <c r="D188" s="602"/>
    </row>
    <row r="189" spans="2:4">
      <c r="B189" s="605"/>
      <c r="C189" s="602"/>
      <c r="D189" s="602"/>
    </row>
    <row r="190" spans="2:4">
      <c r="B190" s="605"/>
      <c r="C190" s="602"/>
      <c r="D190" s="602"/>
    </row>
    <row r="191" spans="2:4">
      <c r="B191" s="605"/>
      <c r="C191" s="602"/>
      <c r="D191" s="602"/>
    </row>
    <row r="192" spans="2:4">
      <c r="B192" s="605"/>
      <c r="C192" s="602"/>
      <c r="D192" s="602"/>
    </row>
    <row r="193" spans="1:4">
      <c r="A193" s="623"/>
      <c r="B193" s="623"/>
      <c r="C193" s="625"/>
      <c r="D193" s="625"/>
    </row>
    <row r="194" spans="1:4">
      <c r="A194" s="626"/>
      <c r="B194" s="621"/>
      <c r="C194" s="625"/>
      <c r="D194" s="625"/>
    </row>
    <row r="195" spans="1:4">
      <c r="A195" s="619"/>
      <c r="B195" s="620"/>
      <c r="C195" s="602"/>
      <c r="D195" s="602"/>
    </row>
    <row r="196" spans="1:4">
      <c r="A196" s="619"/>
      <c r="B196" s="620"/>
      <c r="C196" s="602"/>
      <c r="D196" s="602"/>
    </row>
    <row r="197" spans="1:4">
      <c r="A197" s="619"/>
      <c r="B197" s="620"/>
      <c r="C197" s="602"/>
      <c r="D197" s="602"/>
    </row>
    <row r="198" spans="1:4">
      <c r="A198" s="619"/>
      <c r="B198" s="620"/>
      <c r="C198" s="602"/>
      <c r="D198" s="602"/>
    </row>
    <row r="199" spans="1:4">
      <c r="A199" s="624"/>
      <c r="B199" s="620"/>
      <c r="C199" s="602"/>
      <c r="D199" s="602"/>
    </row>
    <row r="200" spans="1:4">
      <c r="A200" s="621"/>
      <c r="B200" s="620"/>
      <c r="C200" s="602"/>
      <c r="D200" s="602"/>
    </row>
    <row r="201" spans="1:4">
      <c r="A201" s="624"/>
      <c r="B201" s="620"/>
      <c r="C201" s="602"/>
      <c r="D201" s="602"/>
    </row>
    <row r="202" spans="1:4">
      <c r="A202" s="624"/>
      <c r="B202" s="620"/>
      <c r="C202" s="602"/>
      <c r="D202" s="602"/>
    </row>
    <row r="203" spans="1:4">
      <c r="A203" s="624"/>
      <c r="C203" s="600"/>
    </row>
    <row r="204" spans="1:4">
      <c r="A204" s="624"/>
      <c r="C204" s="602"/>
      <c r="D204" s="602"/>
    </row>
    <row r="205" spans="1:4">
      <c r="A205" s="619"/>
      <c r="B205" s="620"/>
      <c r="C205" s="602"/>
      <c r="D205" s="602"/>
    </row>
    <row r="206" spans="1:4">
      <c r="A206" s="623"/>
      <c r="B206" s="623"/>
      <c r="C206" s="602"/>
      <c r="D206" s="602"/>
    </row>
    <row r="207" spans="1:4">
      <c r="A207" s="624"/>
      <c r="B207" s="620"/>
      <c r="C207" s="602"/>
      <c r="D207" s="602"/>
    </row>
    <row r="208" spans="1:4">
      <c r="A208" s="624"/>
      <c r="B208" s="620"/>
      <c r="C208" s="602"/>
      <c r="D208" s="602"/>
    </row>
    <row r="209" spans="1:4">
      <c r="A209" s="621"/>
      <c r="B209" s="620"/>
      <c r="C209" s="602"/>
      <c r="D209" s="602"/>
    </row>
    <row r="210" spans="1:4">
      <c r="A210" s="621"/>
      <c r="B210" s="620"/>
      <c r="C210" s="602"/>
      <c r="D210" s="602"/>
    </row>
    <row r="211" spans="1:4">
      <c r="A211" s="621"/>
      <c r="B211" s="620"/>
      <c r="C211" s="602"/>
      <c r="D211" s="602"/>
    </row>
    <row r="212" spans="1:4">
      <c r="A212" s="621"/>
      <c r="B212" s="620"/>
      <c r="C212" s="602"/>
      <c r="D212" s="602"/>
    </row>
    <row r="213" spans="1:4" ht="12.75" customHeight="1">
      <c r="A213" s="621"/>
      <c r="B213" s="622"/>
      <c r="C213" s="602"/>
      <c r="D213" s="602"/>
    </row>
    <row r="214" spans="1:4">
      <c r="A214" s="621"/>
      <c r="B214" s="620"/>
      <c r="C214" s="602"/>
      <c r="D214" s="602"/>
    </row>
    <row r="215" spans="1:4">
      <c r="A215" s="621"/>
      <c r="B215" s="620"/>
      <c r="C215" s="602"/>
      <c r="D215" s="602"/>
    </row>
    <row r="216" spans="1:4">
      <c r="A216" s="621"/>
      <c r="B216" s="620"/>
      <c r="C216" s="602"/>
      <c r="D216" s="602"/>
    </row>
    <row r="217" spans="1:4">
      <c r="A217" s="621"/>
      <c r="B217" s="622"/>
      <c r="C217" s="602"/>
      <c r="D217" s="602"/>
    </row>
    <row r="218" spans="1:4">
      <c r="A218" s="621"/>
      <c r="B218" s="620"/>
      <c r="C218" s="602"/>
      <c r="D218" s="602"/>
    </row>
    <row r="219" spans="1:4">
      <c r="A219" s="621"/>
      <c r="B219" s="620"/>
      <c r="C219" s="602"/>
      <c r="D219" s="602"/>
    </row>
    <row r="220" spans="1:4">
      <c r="A220" s="621"/>
      <c r="B220" s="620"/>
      <c r="C220" s="602"/>
      <c r="D220" s="602"/>
    </row>
    <row r="221" spans="1:4">
      <c r="A221" s="621"/>
      <c r="B221" s="620"/>
      <c r="C221" s="602"/>
      <c r="D221" s="602"/>
    </row>
    <row r="222" spans="1:4">
      <c r="A222" s="621"/>
      <c r="C222" s="601"/>
      <c r="D222" s="601"/>
    </row>
    <row r="223" spans="1:4">
      <c r="A223" s="621"/>
      <c r="C223" s="602"/>
      <c r="D223" s="602"/>
    </row>
    <row r="224" spans="1:4">
      <c r="A224" s="621"/>
      <c r="C224" s="602"/>
      <c r="D224" s="602"/>
    </row>
    <row r="225" spans="1:4">
      <c r="A225" s="621"/>
    </row>
    <row r="226" spans="1:4">
      <c r="A226" s="621"/>
    </row>
    <row r="227" spans="1:4">
      <c r="A227" s="621"/>
    </row>
    <row r="228" spans="1:4">
      <c r="A228" s="621"/>
    </row>
    <row r="229" spans="1:4">
      <c r="A229" s="621"/>
    </row>
    <row r="230" spans="1:4">
      <c r="A230" s="621"/>
      <c r="B230" s="605"/>
    </row>
    <row r="231" spans="1:4">
      <c r="A231" s="621"/>
    </row>
    <row r="232" spans="1:4">
      <c r="A232" s="621"/>
      <c r="B232" s="605"/>
    </row>
    <row r="233" spans="1:4">
      <c r="A233" s="621"/>
      <c r="B233" s="605"/>
    </row>
    <row r="234" spans="1:4">
      <c r="A234" s="621"/>
      <c r="B234" s="605"/>
    </row>
    <row r="235" spans="1:4">
      <c r="A235" s="621"/>
    </row>
    <row r="236" spans="1:4" ht="12.75" customHeight="1">
      <c r="A236" s="621"/>
      <c r="B236" s="620"/>
      <c r="C236" s="602"/>
      <c r="D236" s="602"/>
    </row>
    <row r="237" spans="1:4">
      <c r="A237" s="623"/>
      <c r="B237" s="623"/>
      <c r="C237" s="602"/>
      <c r="D237" s="602"/>
    </row>
    <row r="238" spans="1:4">
      <c r="A238" s="621"/>
      <c r="B238" s="622"/>
      <c r="C238" s="602"/>
      <c r="D238" s="602"/>
    </row>
    <row r="239" spans="1:4">
      <c r="A239" s="621"/>
      <c r="B239" s="620"/>
      <c r="C239" s="602"/>
      <c r="D239" s="602"/>
    </row>
    <row r="240" spans="1:4">
      <c r="A240" s="619"/>
      <c r="B240" s="620"/>
      <c r="C240" s="602"/>
      <c r="D240" s="602"/>
    </row>
    <row r="241" spans="1:4">
      <c r="A241" s="621"/>
      <c r="B241" s="620"/>
      <c r="C241" s="602"/>
      <c r="D241" s="602"/>
    </row>
    <row r="242" spans="1:4">
      <c r="A242" s="619"/>
      <c r="B242" s="618"/>
      <c r="C242" s="602"/>
      <c r="D242" s="602"/>
    </row>
    <row r="243" spans="1:4">
      <c r="A243" s="615"/>
      <c r="B243" s="617"/>
      <c r="C243" s="600"/>
      <c r="D243" s="600"/>
    </row>
    <row r="244" spans="1:4">
      <c r="B244" s="605"/>
      <c r="C244" s="600"/>
      <c r="D244" s="600"/>
    </row>
    <row r="245" spans="1:4">
      <c r="B245" s="605"/>
      <c r="C245" s="600"/>
      <c r="D245" s="600"/>
    </row>
    <row r="247" spans="1:4">
      <c r="A247" s="623"/>
      <c r="B247" s="623"/>
      <c r="C247" s="602"/>
      <c r="D247" s="602"/>
    </row>
    <row r="248" spans="1:4">
      <c r="A248" s="624"/>
      <c r="B248" s="620"/>
      <c r="C248" s="602"/>
      <c r="D248" s="602"/>
    </row>
    <row r="249" spans="1:4">
      <c r="A249" s="624"/>
      <c r="B249" s="620"/>
      <c r="C249" s="602"/>
      <c r="D249" s="602"/>
    </row>
    <row r="250" spans="1:4">
      <c r="A250" s="621"/>
      <c r="B250" s="620"/>
      <c r="C250" s="602"/>
      <c r="D250" s="602"/>
    </row>
    <row r="251" spans="1:4">
      <c r="A251" s="621"/>
      <c r="B251" s="620"/>
      <c r="C251" s="602"/>
      <c r="D251" s="602"/>
    </row>
    <row r="252" spans="1:4">
      <c r="A252" s="621"/>
      <c r="B252" s="620"/>
      <c r="C252" s="602"/>
      <c r="D252" s="602"/>
    </row>
    <row r="253" spans="1:4">
      <c r="A253" s="621"/>
      <c r="B253" s="620"/>
      <c r="C253" s="602"/>
      <c r="D253" s="602"/>
    </row>
    <row r="254" spans="1:4">
      <c r="A254" s="621"/>
      <c r="B254" s="622"/>
      <c r="C254" s="602"/>
      <c r="D254" s="602"/>
    </row>
    <row r="255" spans="1:4">
      <c r="A255" s="621"/>
      <c r="B255" s="620"/>
      <c r="C255" s="602"/>
      <c r="D255" s="602"/>
    </row>
    <row r="256" spans="1:4">
      <c r="A256" s="621"/>
      <c r="B256" s="620"/>
      <c r="C256" s="602"/>
      <c r="D256" s="602"/>
    </row>
    <row r="257" spans="1:5">
      <c r="A257" s="621"/>
      <c r="B257" s="620"/>
      <c r="C257" s="602"/>
      <c r="D257" s="602"/>
    </row>
    <row r="258" spans="1:5">
      <c r="A258" s="621"/>
      <c r="B258" s="622"/>
      <c r="C258" s="602"/>
      <c r="D258" s="602"/>
    </row>
    <row r="259" spans="1:5">
      <c r="A259" s="621"/>
      <c r="B259" s="620"/>
      <c r="C259" s="602"/>
      <c r="D259" s="602"/>
    </row>
    <row r="260" spans="1:5">
      <c r="A260" s="621"/>
      <c r="B260" s="620"/>
      <c r="C260" s="602"/>
      <c r="D260" s="602"/>
    </row>
    <row r="261" spans="1:5">
      <c r="A261" s="621"/>
      <c r="B261" s="620"/>
      <c r="C261" s="602"/>
      <c r="D261" s="602"/>
    </row>
    <row r="262" spans="1:5">
      <c r="A262" s="621"/>
      <c r="B262" s="620"/>
      <c r="C262" s="602"/>
      <c r="D262" s="602"/>
    </row>
    <row r="263" spans="1:5">
      <c r="A263" s="621"/>
      <c r="C263" s="601"/>
      <c r="D263" s="601"/>
    </row>
    <row r="264" spans="1:5">
      <c r="A264" s="621"/>
      <c r="C264" s="602"/>
      <c r="D264" s="602"/>
      <c r="E264" s="616"/>
    </row>
    <row r="265" spans="1:5">
      <c r="A265" s="621"/>
      <c r="C265" s="602"/>
      <c r="D265" s="602"/>
      <c r="E265" s="616"/>
    </row>
    <row r="266" spans="1:5" ht="12.75" customHeight="1">
      <c r="A266" s="621"/>
      <c r="E266" s="616"/>
    </row>
    <row r="267" spans="1:5">
      <c r="A267" s="621"/>
      <c r="E267" s="616"/>
    </row>
    <row r="268" spans="1:5">
      <c r="A268" s="621"/>
      <c r="B268" s="620"/>
      <c r="C268" s="602"/>
      <c r="D268" s="602"/>
      <c r="E268" s="616"/>
    </row>
    <row r="269" spans="1:5">
      <c r="A269" s="623"/>
      <c r="B269" s="623"/>
      <c r="C269" s="602"/>
      <c r="D269" s="602"/>
      <c r="E269" s="616"/>
    </row>
    <row r="270" spans="1:5">
      <c r="A270" s="621"/>
      <c r="B270" s="622"/>
      <c r="C270" s="602"/>
      <c r="D270" s="602"/>
      <c r="E270" s="616"/>
    </row>
    <row r="271" spans="1:5">
      <c r="A271" s="621"/>
      <c r="B271" s="620"/>
      <c r="C271" s="602"/>
      <c r="D271" s="602"/>
      <c r="E271" s="616"/>
    </row>
    <row r="272" spans="1:5">
      <c r="A272" s="619"/>
      <c r="B272" s="620"/>
      <c r="C272" s="602"/>
      <c r="D272" s="602"/>
      <c r="E272" s="616"/>
    </row>
    <row r="273" spans="1:5">
      <c r="A273" s="621"/>
      <c r="B273" s="620"/>
      <c r="C273" s="602"/>
      <c r="D273" s="602"/>
      <c r="E273" s="616"/>
    </row>
    <row r="274" spans="1:5">
      <c r="A274" s="619"/>
      <c r="B274" s="618"/>
      <c r="C274" s="602"/>
      <c r="D274" s="602"/>
      <c r="E274" s="616"/>
    </row>
    <row r="275" spans="1:5">
      <c r="A275" s="615"/>
      <c r="B275" s="617"/>
      <c r="C275" s="600"/>
      <c r="D275" s="600"/>
      <c r="E275" s="616"/>
    </row>
    <row r="276" spans="1:5">
      <c r="B276" s="605"/>
      <c r="C276" s="600"/>
      <c r="D276" s="600"/>
    </row>
    <row r="277" spans="1:5">
      <c r="B277" s="605"/>
      <c r="C277" s="600"/>
      <c r="D277" s="600"/>
    </row>
    <row r="279" spans="1:5">
      <c r="B279" s="605"/>
      <c r="C279" s="600"/>
      <c r="D279" s="600"/>
    </row>
    <row r="280" spans="1:5">
      <c r="B280" s="605"/>
      <c r="C280" s="600"/>
      <c r="D280" s="600"/>
    </row>
    <row r="281" spans="1:5">
      <c r="B281" s="605"/>
      <c r="C281" s="602"/>
      <c r="D281" s="602"/>
    </row>
    <row r="282" spans="1:5" ht="12.75" customHeight="1">
      <c r="B282" s="605"/>
      <c r="C282" s="600"/>
      <c r="D282" s="600"/>
    </row>
    <row r="283" spans="1:5">
      <c r="B283" s="605"/>
      <c r="C283" s="600"/>
      <c r="D283" s="600"/>
    </row>
    <row r="284" spans="1:5">
      <c r="B284" s="605"/>
      <c r="C284" s="600"/>
      <c r="D284" s="600"/>
    </row>
    <row r="285" spans="1:5">
      <c r="B285" s="605"/>
      <c r="C285" s="600"/>
      <c r="D285" s="600"/>
    </row>
    <row r="286" spans="1:5">
      <c r="B286" s="605"/>
      <c r="C286" s="600"/>
      <c r="D286" s="600"/>
    </row>
    <row r="287" spans="1:5">
      <c r="B287" s="605"/>
      <c r="C287" s="600"/>
      <c r="D287" s="600"/>
    </row>
    <row r="288" spans="1:5">
      <c r="B288" s="605"/>
      <c r="C288" s="600"/>
      <c r="D288" s="600"/>
    </row>
    <row r="289" spans="2:4">
      <c r="B289" s="605"/>
      <c r="C289" s="600"/>
      <c r="D289" s="600"/>
    </row>
    <row r="290" spans="2:4">
      <c r="B290" s="605"/>
      <c r="C290" s="600"/>
      <c r="D290" s="600"/>
    </row>
    <row r="291" spans="2:4">
      <c r="B291" s="605"/>
      <c r="C291" s="601"/>
      <c r="D291" s="601"/>
    </row>
    <row r="292" spans="2:4">
      <c r="B292" s="605"/>
      <c r="C292" s="601"/>
      <c r="D292" s="601"/>
    </row>
    <row r="293" spans="2:4">
      <c r="B293" s="605"/>
      <c r="C293" s="600"/>
      <c r="D293" s="600"/>
    </row>
    <row r="294" spans="2:4">
      <c r="B294" s="605"/>
      <c r="C294" s="600"/>
      <c r="D294" s="600"/>
    </row>
    <row r="295" spans="2:4">
      <c r="B295" s="605"/>
      <c r="C295" s="600"/>
      <c r="D295" s="600"/>
    </row>
    <row r="297" spans="2:4">
      <c r="B297" s="605"/>
      <c r="C297" s="600"/>
      <c r="D297" s="600"/>
    </row>
    <row r="298" spans="2:4">
      <c r="B298" s="605"/>
      <c r="C298" s="600"/>
      <c r="D298" s="600"/>
    </row>
    <row r="299" spans="2:4">
      <c r="B299" s="605"/>
      <c r="C299" s="602"/>
      <c r="D299" s="602"/>
    </row>
    <row r="300" spans="2:4">
      <c r="B300" s="605"/>
      <c r="C300" s="600"/>
      <c r="D300" s="600"/>
    </row>
    <row r="301" spans="2:4">
      <c r="B301" s="605"/>
      <c r="C301" s="601"/>
      <c r="D301" s="601"/>
    </row>
    <row r="302" spans="2:4">
      <c r="B302" s="605"/>
      <c r="C302" s="600"/>
      <c r="D302" s="600"/>
    </row>
    <row r="303" spans="2:4" ht="12.75" customHeight="1">
      <c r="B303" s="605"/>
      <c r="C303" s="600"/>
      <c r="D303" s="600"/>
    </row>
    <row r="304" spans="2:4">
      <c r="B304" s="605"/>
      <c r="C304" s="600"/>
      <c r="D304" s="600"/>
    </row>
    <row r="305" spans="2:4">
      <c r="B305" s="605"/>
      <c r="C305" s="601"/>
      <c r="D305" s="601"/>
    </row>
    <row r="306" spans="2:4">
      <c r="B306" s="605"/>
      <c r="C306" s="600"/>
      <c r="D306" s="600"/>
    </row>
    <row r="307" spans="2:4">
      <c r="B307" s="605"/>
      <c r="C307" s="600"/>
      <c r="D307" s="600"/>
    </row>
    <row r="308" spans="2:4">
      <c r="B308" s="605"/>
      <c r="C308" s="601"/>
      <c r="D308" s="601"/>
    </row>
    <row r="309" spans="2:4">
      <c r="B309" s="605"/>
      <c r="C309" s="600"/>
      <c r="D309" s="600"/>
    </row>
    <row r="311" spans="2:4">
      <c r="B311" s="605"/>
      <c r="C311" s="600"/>
      <c r="D311" s="600"/>
    </row>
    <row r="312" spans="2:4">
      <c r="B312" s="605"/>
      <c r="C312" s="600"/>
      <c r="D312" s="600"/>
    </row>
    <row r="313" spans="2:4" ht="12.75" customHeight="1">
      <c r="B313" s="605"/>
      <c r="C313" s="602"/>
      <c r="D313" s="602"/>
    </row>
    <row r="314" spans="2:4">
      <c r="B314" s="605"/>
      <c r="C314" s="601"/>
      <c r="D314" s="601"/>
    </row>
    <row r="315" spans="2:4">
      <c r="B315" s="605"/>
      <c r="C315" s="600"/>
      <c r="D315" s="600"/>
    </row>
    <row r="316" spans="2:4">
      <c r="B316" s="605"/>
      <c r="C316" s="600"/>
      <c r="D316" s="600"/>
    </row>
    <row r="317" spans="2:4">
      <c r="B317" s="605"/>
      <c r="C317" s="602"/>
      <c r="D317" s="602"/>
    </row>
    <row r="318" spans="2:4">
      <c r="B318" s="605"/>
      <c r="C318" s="600"/>
      <c r="D318" s="600"/>
    </row>
    <row r="319" spans="2:4">
      <c r="B319" s="605"/>
      <c r="C319" s="600"/>
      <c r="D319" s="600"/>
    </row>
    <row r="320" spans="2:4">
      <c r="B320" s="605"/>
      <c r="C320" s="600"/>
      <c r="D320" s="600"/>
    </row>
    <row r="321" spans="2:4">
      <c r="B321" s="605"/>
      <c r="C321" s="602"/>
      <c r="D321" s="602"/>
    </row>
    <row r="322" spans="2:4">
      <c r="B322" s="605"/>
      <c r="C322" s="602"/>
      <c r="D322" s="602"/>
    </row>
    <row r="323" spans="2:4">
      <c r="B323" s="605"/>
      <c r="C323" s="602"/>
      <c r="D323" s="602"/>
    </row>
    <row r="324" spans="2:4">
      <c r="B324" s="605"/>
      <c r="C324" s="602"/>
      <c r="D324" s="602"/>
    </row>
    <row r="325" spans="2:4">
      <c r="B325" s="605"/>
      <c r="C325" s="602"/>
      <c r="D325" s="602"/>
    </row>
    <row r="326" spans="2:4" ht="12.75" customHeight="1">
      <c r="B326" s="605"/>
      <c r="C326" s="601"/>
      <c r="D326" s="601"/>
    </row>
    <row r="327" spans="2:4">
      <c r="B327" s="605"/>
      <c r="C327" s="600"/>
      <c r="D327" s="600"/>
    </row>
    <row r="328" spans="2:4">
      <c r="B328" s="605"/>
      <c r="C328" s="600"/>
      <c r="D328" s="600"/>
    </row>
    <row r="330" spans="2:4">
      <c r="B330" s="605"/>
      <c r="C330" s="600"/>
      <c r="D330" s="600"/>
    </row>
    <row r="331" spans="2:4">
      <c r="B331" s="605"/>
      <c r="C331" s="601"/>
      <c r="D331" s="601"/>
    </row>
    <row r="332" spans="2:4">
      <c r="B332" s="605"/>
      <c r="C332" s="601"/>
      <c r="D332" s="601"/>
    </row>
    <row r="333" spans="2:4" ht="12.75" customHeight="1">
      <c r="B333" s="605"/>
      <c r="C333" s="601"/>
      <c r="D333" s="601"/>
    </row>
    <row r="334" spans="2:4">
      <c r="B334" s="605"/>
      <c r="C334" s="601"/>
      <c r="D334" s="601"/>
    </row>
    <row r="335" spans="2:4">
      <c r="B335" s="607"/>
      <c r="C335" s="601"/>
      <c r="D335" s="601"/>
    </row>
    <row r="336" spans="2:4">
      <c r="B336" s="605"/>
      <c r="C336" s="600"/>
      <c r="D336" s="600"/>
    </row>
    <row r="337" spans="2:4">
      <c r="B337" s="605"/>
      <c r="C337" s="600"/>
      <c r="D337" s="600"/>
    </row>
    <row r="338" spans="2:4">
      <c r="B338" s="605"/>
      <c r="C338" s="600"/>
      <c r="D338" s="600"/>
    </row>
    <row r="339" spans="2:4">
      <c r="B339" s="605"/>
      <c r="C339" s="600"/>
      <c r="D339" s="600"/>
    </row>
    <row r="340" spans="2:4">
      <c r="B340" s="605"/>
      <c r="C340" s="600"/>
      <c r="D340" s="600"/>
    </row>
    <row r="341" spans="2:4">
      <c r="B341" s="605"/>
      <c r="C341" s="602"/>
      <c r="D341" s="602"/>
    </row>
    <row r="342" spans="2:4">
      <c r="B342" s="606"/>
    </row>
    <row r="343" spans="2:4">
      <c r="B343" s="606"/>
    </row>
    <row r="344" spans="2:4">
      <c r="C344" s="602"/>
      <c r="D344" s="602"/>
    </row>
    <row r="345" spans="2:4">
      <c r="B345" s="605"/>
      <c r="C345" s="602"/>
      <c r="D345" s="602"/>
    </row>
    <row r="346" spans="2:4">
      <c r="C346" s="602"/>
      <c r="D346" s="602"/>
    </row>
    <row r="347" spans="2:4">
      <c r="C347" s="602"/>
    </row>
    <row r="348" spans="2:4">
      <c r="C348" s="602"/>
    </row>
    <row r="349" spans="2:4">
      <c r="B349" s="605"/>
      <c r="C349" s="601"/>
      <c r="D349" s="601"/>
    </row>
    <row r="350" spans="2:4">
      <c r="C350" s="601"/>
      <c r="D350" s="601"/>
    </row>
    <row r="351" spans="2:4">
      <c r="C351" s="602"/>
      <c r="D351" s="602"/>
    </row>
    <row r="352" spans="2:4">
      <c r="C352" s="602"/>
      <c r="D352" s="602"/>
    </row>
    <row r="354" spans="2:4" ht="12.75" customHeight="1"/>
    <row r="355" spans="2:4" ht="12.75" customHeight="1">
      <c r="C355" s="601"/>
      <c r="D355" s="601"/>
    </row>
    <row r="356" spans="2:4">
      <c r="C356" s="603"/>
      <c r="D356" s="603"/>
    </row>
    <row r="357" spans="2:4">
      <c r="B357" s="605"/>
      <c r="C357" s="601"/>
      <c r="D357" s="601"/>
    </row>
    <row r="358" spans="2:4">
      <c r="B358" s="605"/>
      <c r="C358" s="600"/>
      <c r="D358" s="600"/>
    </row>
    <row r="359" spans="2:4">
      <c r="B359" s="605"/>
      <c r="C359" s="601"/>
      <c r="D359" s="601"/>
    </row>
    <row r="360" spans="2:4" ht="12.75" customHeight="1">
      <c r="B360" s="605"/>
      <c r="C360" s="601"/>
      <c r="D360" s="601"/>
    </row>
    <row r="361" spans="2:4">
      <c r="B361" s="605"/>
      <c r="C361" s="600"/>
      <c r="D361" s="600"/>
    </row>
    <row r="362" spans="2:4">
      <c r="B362" s="605"/>
      <c r="C362" s="601"/>
      <c r="D362" s="601"/>
    </row>
    <row r="363" spans="2:4" ht="12.75" customHeight="1">
      <c r="B363" s="605"/>
      <c r="C363" s="600"/>
      <c r="D363" s="600"/>
    </row>
    <row r="365" spans="2:4">
      <c r="B365" s="605"/>
      <c r="C365" s="600"/>
      <c r="D365" s="600"/>
    </row>
    <row r="366" spans="2:4">
      <c r="B366" s="605"/>
      <c r="C366" s="600"/>
      <c r="D366" s="600"/>
    </row>
    <row r="367" spans="2:4">
      <c r="B367" s="605"/>
      <c r="C367" s="600"/>
      <c r="D367" s="600"/>
    </row>
    <row r="368" spans="2:4">
      <c r="B368" s="605"/>
      <c r="C368" s="600"/>
      <c r="D368" s="600"/>
    </row>
    <row r="369" spans="1:4">
      <c r="A369" s="615"/>
      <c r="B369" s="602"/>
      <c r="C369" s="602"/>
      <c r="D369" s="602"/>
    </row>
    <row r="370" spans="1:4">
      <c r="C370" s="594"/>
      <c r="D370" s="594"/>
    </row>
    <row r="371" spans="1:4">
      <c r="B371" s="605"/>
      <c r="C371" s="600"/>
      <c r="D371" s="600"/>
    </row>
    <row r="372" spans="1:4">
      <c r="B372" s="605"/>
      <c r="C372" s="600"/>
      <c r="D372" s="601"/>
    </row>
    <row r="373" spans="1:4">
      <c r="B373" s="605"/>
      <c r="C373" s="601"/>
      <c r="D373" s="601"/>
    </row>
    <row r="374" spans="1:4">
      <c r="B374" s="605"/>
      <c r="C374" s="601"/>
    </row>
    <row r="375" spans="1:4">
      <c r="C375" s="602"/>
      <c r="D375" s="602"/>
    </row>
    <row r="376" spans="1:4">
      <c r="B376" s="605"/>
      <c r="C376" s="600"/>
      <c r="D376" s="601"/>
    </row>
    <row r="377" spans="1:4">
      <c r="B377" s="605"/>
      <c r="C377" s="601"/>
      <c r="D377" s="601"/>
    </row>
    <row r="378" spans="1:4">
      <c r="B378" s="605"/>
      <c r="C378" s="601"/>
    </row>
    <row r="379" spans="1:4">
      <c r="B379" s="605"/>
      <c r="C379" s="601"/>
      <c r="D379" s="601"/>
    </row>
    <row r="380" spans="1:4">
      <c r="B380" s="605"/>
      <c r="C380" s="600"/>
      <c r="D380" s="600"/>
    </row>
    <row r="381" spans="1:4">
      <c r="B381" s="605"/>
      <c r="C381" s="600"/>
      <c r="D381" s="600"/>
    </row>
    <row r="383" spans="1:4">
      <c r="B383" s="605"/>
      <c r="C383" s="600"/>
      <c r="D383" s="600"/>
    </row>
    <row r="384" spans="1:4">
      <c r="B384" s="605"/>
      <c r="C384" s="600"/>
      <c r="D384" s="600"/>
    </row>
    <row r="385" spans="2:4">
      <c r="B385" s="605"/>
    </row>
    <row r="386" spans="2:4">
      <c r="B386" s="609"/>
      <c r="C386" s="601"/>
      <c r="D386" s="601"/>
    </row>
    <row r="387" spans="2:4">
      <c r="B387" s="605"/>
      <c r="C387" s="600"/>
      <c r="D387" s="600"/>
    </row>
    <row r="388" spans="2:4" ht="12.75" customHeight="1">
      <c r="B388" s="605"/>
      <c r="C388" s="600"/>
      <c r="D388" s="600"/>
    </row>
    <row r="389" spans="2:4">
      <c r="B389" s="605"/>
      <c r="C389" s="603"/>
      <c r="D389" s="603"/>
    </row>
    <row r="390" spans="2:4">
      <c r="B390" s="605"/>
      <c r="C390" s="600"/>
      <c r="D390" s="600"/>
    </row>
    <row r="391" spans="2:4">
      <c r="B391" s="605"/>
      <c r="C391" s="600"/>
      <c r="D391" s="600"/>
    </row>
    <row r="392" spans="2:4">
      <c r="B392" s="605"/>
      <c r="C392" s="601"/>
      <c r="D392" s="601"/>
    </row>
    <row r="393" spans="2:4">
      <c r="B393" s="605"/>
      <c r="C393" s="600"/>
      <c r="D393" s="600"/>
    </row>
    <row r="394" spans="2:4">
      <c r="B394" s="605"/>
      <c r="C394" s="600"/>
      <c r="D394" s="600"/>
    </row>
    <row r="395" spans="2:4">
      <c r="B395" s="605"/>
      <c r="C395" s="600"/>
      <c r="D395" s="600"/>
    </row>
    <row r="396" spans="2:4">
      <c r="B396" s="605"/>
      <c r="C396" s="602"/>
      <c r="D396" s="602"/>
    </row>
    <row r="397" spans="2:4">
      <c r="B397" s="605"/>
      <c r="C397" s="600"/>
      <c r="D397" s="600"/>
    </row>
    <row r="398" spans="2:4">
      <c r="B398" s="605"/>
      <c r="C398" s="600"/>
      <c r="D398" s="600"/>
    </row>
    <row r="399" spans="2:4">
      <c r="B399" s="605"/>
      <c r="C399" s="602"/>
      <c r="D399" s="602"/>
    </row>
    <row r="400" spans="2:4">
      <c r="B400" s="605"/>
      <c r="C400" s="600"/>
      <c r="D400" s="600"/>
    </row>
    <row r="401" spans="2:4">
      <c r="B401" s="611"/>
      <c r="C401" s="601"/>
      <c r="D401" s="601"/>
    </row>
    <row r="402" spans="2:4">
      <c r="B402" s="611"/>
      <c r="C402" s="601"/>
      <c r="D402" s="601"/>
    </row>
    <row r="403" spans="2:4">
      <c r="B403" s="610"/>
      <c r="C403" s="601"/>
      <c r="D403" s="601"/>
    </row>
    <row r="404" spans="2:4">
      <c r="B404" s="605"/>
      <c r="C404" s="603"/>
      <c r="D404" s="603"/>
    </row>
    <row r="405" spans="2:4">
      <c r="B405" s="605"/>
      <c r="C405" s="600"/>
      <c r="D405" s="600"/>
    </row>
    <row r="406" spans="2:4">
      <c r="B406" s="605"/>
      <c r="C406" s="600"/>
      <c r="D406" s="600"/>
    </row>
    <row r="407" spans="2:4">
      <c r="B407" s="605"/>
      <c r="C407" s="600"/>
      <c r="D407" s="600"/>
    </row>
    <row r="408" spans="2:4">
      <c r="B408" s="605"/>
      <c r="C408" s="601"/>
      <c r="D408" s="601"/>
    </row>
    <row r="409" spans="2:4">
      <c r="B409" s="605"/>
      <c r="C409" s="600"/>
      <c r="D409" s="600"/>
    </row>
    <row r="410" spans="2:4">
      <c r="C410" s="603"/>
      <c r="D410" s="603"/>
    </row>
    <row r="411" spans="2:4">
      <c r="B411" s="605"/>
      <c r="C411" s="600"/>
      <c r="D411" s="601"/>
    </row>
    <row r="412" spans="2:4">
      <c r="B412" s="605"/>
      <c r="C412" s="601"/>
      <c r="D412" s="601"/>
    </row>
    <row r="413" spans="2:4">
      <c r="B413" s="605"/>
      <c r="C413" s="601"/>
    </row>
    <row r="414" spans="2:4">
      <c r="B414" s="605"/>
      <c r="C414" s="600"/>
      <c r="D414" s="600"/>
    </row>
    <row r="415" spans="2:4">
      <c r="B415" s="605"/>
      <c r="C415" s="600"/>
      <c r="D415" s="600"/>
    </row>
    <row r="416" spans="2:4">
      <c r="B416" s="605"/>
      <c r="C416" s="600"/>
      <c r="D416" s="600"/>
    </row>
    <row r="417" spans="1:4">
      <c r="B417" s="605"/>
    </row>
    <row r="418" spans="1:4">
      <c r="B418" s="605"/>
      <c r="C418" s="600"/>
      <c r="D418" s="600"/>
    </row>
    <row r="419" spans="1:4">
      <c r="B419" s="605"/>
      <c r="C419" s="600"/>
      <c r="D419" s="600"/>
    </row>
    <row r="420" spans="1:4">
      <c r="A420" s="615"/>
      <c r="B420" s="605"/>
      <c r="C420" s="600"/>
      <c r="D420" s="600"/>
    </row>
    <row r="421" spans="1:4">
      <c r="B421" s="605"/>
      <c r="C421" s="600"/>
      <c r="D421" s="600"/>
    </row>
    <row r="422" spans="1:4">
      <c r="A422" s="599"/>
      <c r="B422" s="611"/>
      <c r="C422" s="601"/>
      <c r="D422" s="601"/>
    </row>
    <row r="423" spans="1:4">
      <c r="A423" s="599"/>
      <c r="B423" s="611"/>
      <c r="C423" s="601"/>
      <c r="D423" s="601"/>
    </row>
    <row r="424" spans="1:4">
      <c r="A424" s="599"/>
      <c r="B424" s="610"/>
      <c r="C424" s="601"/>
      <c r="D424" s="601"/>
    </row>
    <row r="425" spans="1:4">
      <c r="A425" s="599"/>
      <c r="B425" s="605"/>
      <c r="C425" s="602"/>
      <c r="D425" s="602"/>
    </row>
    <row r="426" spans="1:4" ht="12.75" customHeight="1">
      <c r="A426" s="599"/>
      <c r="B426" s="605"/>
      <c r="C426" s="601"/>
      <c r="D426" s="601"/>
    </row>
    <row r="427" spans="1:4">
      <c r="A427" s="599"/>
      <c r="B427" s="605"/>
      <c r="C427" s="600"/>
      <c r="D427" s="600"/>
    </row>
    <row r="428" spans="1:4">
      <c r="A428" s="599"/>
      <c r="B428" s="614"/>
      <c r="C428" s="602"/>
      <c r="D428" s="602"/>
    </row>
    <row r="429" spans="1:4">
      <c r="A429" s="599"/>
      <c r="B429" s="605"/>
      <c r="C429" s="600"/>
      <c r="D429" s="601"/>
    </row>
    <row r="430" spans="1:4">
      <c r="A430" s="599"/>
      <c r="B430" s="605"/>
      <c r="C430" s="601"/>
      <c r="D430" s="601"/>
    </row>
    <row r="431" spans="1:4">
      <c r="A431" s="599"/>
      <c r="B431" s="605"/>
      <c r="C431" s="601"/>
    </row>
    <row r="432" spans="1:4">
      <c r="A432" s="599"/>
      <c r="C432" s="603"/>
      <c r="D432" s="603"/>
    </row>
    <row r="433" spans="1:4">
      <c r="A433" s="599"/>
      <c r="B433" s="605"/>
      <c r="C433" s="601"/>
      <c r="D433" s="601"/>
    </row>
    <row r="434" spans="1:4">
      <c r="A434" s="599"/>
      <c r="B434" s="605"/>
      <c r="C434" s="600"/>
      <c r="D434" s="600"/>
    </row>
    <row r="435" spans="1:4">
      <c r="A435" s="599"/>
      <c r="C435" s="603"/>
      <c r="D435" s="603"/>
    </row>
    <row r="436" spans="1:4">
      <c r="A436" s="599"/>
      <c r="B436" s="605"/>
      <c r="C436" s="600"/>
      <c r="D436" s="600"/>
    </row>
    <row r="437" spans="1:4">
      <c r="A437" s="599"/>
      <c r="B437" s="605"/>
      <c r="C437" s="600"/>
      <c r="D437" s="600"/>
    </row>
    <row r="438" spans="1:4">
      <c r="A438" s="599"/>
      <c r="B438" s="605"/>
      <c r="C438" s="600"/>
      <c r="D438" s="600"/>
    </row>
    <row r="439" spans="1:4">
      <c r="A439" s="599"/>
      <c r="B439" s="605"/>
      <c r="C439" s="600"/>
      <c r="D439" s="600"/>
    </row>
    <row r="440" spans="1:4">
      <c r="A440" s="599"/>
      <c r="B440" s="605"/>
      <c r="C440" s="601"/>
      <c r="D440" s="601"/>
    </row>
    <row r="441" spans="1:4">
      <c r="A441" s="599"/>
      <c r="B441" s="605"/>
      <c r="C441" s="601"/>
      <c r="D441" s="601"/>
    </row>
    <row r="442" spans="1:4">
      <c r="A442" s="599"/>
      <c r="C442" s="608"/>
      <c r="D442" s="608"/>
    </row>
    <row r="443" spans="1:4">
      <c r="A443" s="599"/>
      <c r="B443" s="605"/>
      <c r="C443" s="601"/>
      <c r="D443" s="601"/>
    </row>
    <row r="444" spans="1:4">
      <c r="A444" s="599"/>
      <c r="B444" s="605"/>
      <c r="C444" s="601"/>
      <c r="D444" s="601"/>
    </row>
    <row r="445" spans="1:4">
      <c r="A445" s="599"/>
      <c r="B445" s="605"/>
      <c r="C445" s="600"/>
      <c r="D445" s="600"/>
    </row>
    <row r="446" spans="1:4">
      <c r="A446" s="599"/>
      <c r="B446" s="605"/>
      <c r="C446" s="600"/>
      <c r="D446" s="600"/>
    </row>
    <row r="447" spans="1:4">
      <c r="A447" s="599"/>
      <c r="B447" s="605"/>
      <c r="C447" s="600"/>
      <c r="D447" s="600"/>
    </row>
    <row r="448" spans="1:4">
      <c r="A448" s="599"/>
      <c r="B448" s="605"/>
      <c r="C448" s="600"/>
      <c r="D448" s="600"/>
    </row>
    <row r="449" spans="1:4">
      <c r="A449" s="599"/>
      <c r="B449" s="605"/>
      <c r="C449" s="600"/>
      <c r="D449" s="600"/>
    </row>
    <row r="450" spans="1:4" ht="15">
      <c r="A450" s="599"/>
      <c r="B450" s="605"/>
      <c r="C450" s="613"/>
      <c r="D450" s="613"/>
    </row>
    <row r="451" spans="1:4" ht="15">
      <c r="A451" s="599"/>
      <c r="B451" s="605"/>
      <c r="C451" s="613"/>
      <c r="D451" s="613"/>
    </row>
    <row r="452" spans="1:4" ht="15">
      <c r="A452" s="599"/>
      <c r="B452" s="605"/>
      <c r="C452" s="613"/>
      <c r="D452" s="613"/>
    </row>
    <row r="453" spans="1:4" ht="15">
      <c r="A453" s="599"/>
      <c r="B453" s="605"/>
      <c r="C453" s="612"/>
      <c r="D453" s="612"/>
    </row>
    <row r="454" spans="1:4" ht="15">
      <c r="A454" s="599"/>
      <c r="B454" s="605"/>
      <c r="C454" s="612"/>
      <c r="D454" s="612"/>
    </row>
    <row r="455" spans="1:4">
      <c r="A455" s="599"/>
      <c r="B455" s="599"/>
      <c r="C455" s="604"/>
      <c r="D455" s="604"/>
    </row>
    <row r="456" spans="1:4" ht="12.75" customHeight="1">
      <c r="A456" s="599"/>
      <c r="B456" s="605"/>
      <c r="C456" s="601"/>
      <c r="D456" s="601"/>
    </row>
    <row r="457" spans="1:4">
      <c r="A457" s="599"/>
      <c r="B457" s="605"/>
      <c r="C457" s="608"/>
      <c r="D457" s="608"/>
    </row>
    <row r="458" spans="1:4">
      <c r="A458" s="599"/>
      <c r="B458" s="605"/>
      <c r="C458" s="603"/>
      <c r="D458" s="603"/>
    </row>
    <row r="459" spans="1:4">
      <c r="A459" s="599"/>
      <c r="B459" s="609"/>
      <c r="C459" s="601"/>
      <c r="D459" s="601"/>
    </row>
    <row r="460" spans="1:4">
      <c r="A460" s="599"/>
      <c r="B460" s="605"/>
    </row>
    <row r="461" spans="1:4">
      <c r="A461" s="599"/>
      <c r="B461" s="599"/>
      <c r="C461" s="601"/>
      <c r="D461" s="601"/>
    </row>
    <row r="462" spans="1:4">
      <c r="A462" s="599"/>
      <c r="B462" s="605"/>
      <c r="C462" s="601"/>
      <c r="D462" s="601"/>
    </row>
    <row r="463" spans="1:4">
      <c r="A463" s="599"/>
      <c r="B463" s="605"/>
      <c r="C463" s="608"/>
      <c r="D463" s="608"/>
    </row>
    <row r="464" spans="1:4">
      <c r="A464" s="599"/>
      <c r="B464" s="605"/>
      <c r="C464" s="603"/>
      <c r="D464" s="603"/>
    </row>
    <row r="465" spans="1:4">
      <c r="A465" s="599"/>
      <c r="B465" s="609"/>
      <c r="C465" s="601"/>
      <c r="D465" s="601"/>
    </row>
    <row r="466" spans="1:4">
      <c r="A466" s="599"/>
      <c r="B466" s="605"/>
    </row>
    <row r="467" spans="1:4">
      <c r="A467" s="599"/>
      <c r="B467" s="599"/>
      <c r="C467" s="601"/>
      <c r="D467" s="601"/>
    </row>
    <row r="468" spans="1:4">
      <c r="A468" s="599"/>
      <c r="B468" s="605"/>
      <c r="C468" s="600"/>
      <c r="D468" s="600"/>
    </row>
    <row r="469" spans="1:4">
      <c r="A469" s="599"/>
      <c r="B469" s="605"/>
      <c r="C469" s="600"/>
      <c r="D469" s="600"/>
    </row>
    <row r="470" spans="1:4">
      <c r="A470" s="599"/>
      <c r="B470" s="599"/>
      <c r="C470" s="602"/>
      <c r="D470" s="602"/>
    </row>
    <row r="471" spans="1:4">
      <c r="A471" s="599"/>
      <c r="B471" s="605"/>
      <c r="C471" s="600"/>
      <c r="D471" s="601"/>
    </row>
    <row r="472" spans="1:4">
      <c r="A472" s="599"/>
      <c r="B472" s="605"/>
      <c r="C472" s="601"/>
      <c r="D472" s="601"/>
    </row>
    <row r="473" spans="1:4">
      <c r="A473" s="599"/>
      <c r="B473" s="605"/>
      <c r="C473" s="601"/>
    </row>
    <row r="474" spans="1:4">
      <c r="A474" s="599"/>
      <c r="B474" s="599"/>
      <c r="C474" s="601"/>
      <c r="D474" s="601"/>
    </row>
    <row r="475" spans="1:4">
      <c r="A475" s="599"/>
      <c r="B475" s="605"/>
      <c r="C475" s="600"/>
      <c r="D475" s="600"/>
    </row>
    <row r="476" spans="1:4">
      <c r="A476" s="599"/>
      <c r="B476" s="605"/>
      <c r="C476" s="600"/>
      <c r="D476" s="600"/>
    </row>
    <row r="477" spans="1:4">
      <c r="A477" s="599"/>
      <c r="B477" s="599"/>
      <c r="C477" s="600"/>
      <c r="D477" s="600"/>
    </row>
    <row r="478" spans="1:4">
      <c r="A478" s="599"/>
      <c r="B478" s="611"/>
      <c r="C478" s="601"/>
      <c r="D478" s="601"/>
    </row>
    <row r="479" spans="1:4">
      <c r="A479" s="599"/>
      <c r="B479" s="611"/>
      <c r="C479" s="601"/>
      <c r="D479" s="601"/>
    </row>
    <row r="480" spans="1:4">
      <c r="A480" s="599"/>
      <c r="B480" s="610"/>
      <c r="C480" s="601"/>
      <c r="D480" s="601"/>
    </row>
    <row r="481" spans="1:4">
      <c r="A481" s="599"/>
      <c r="B481" s="599"/>
    </row>
    <row r="482" spans="1:4">
      <c r="A482" s="599"/>
      <c r="B482" s="605"/>
      <c r="C482" s="600"/>
      <c r="D482" s="600"/>
    </row>
    <row r="483" spans="1:4">
      <c r="A483" s="599"/>
      <c r="B483" s="605"/>
      <c r="C483" s="600"/>
      <c r="D483" s="600"/>
    </row>
    <row r="484" spans="1:4">
      <c r="A484" s="599"/>
      <c r="B484" s="605"/>
    </row>
    <row r="485" spans="1:4">
      <c r="A485" s="599"/>
      <c r="B485" s="599"/>
      <c r="C485" s="604"/>
      <c r="D485" s="604"/>
    </row>
    <row r="486" spans="1:4">
      <c r="A486" s="599"/>
      <c r="B486" s="605"/>
      <c r="C486" s="601"/>
      <c r="D486" s="601"/>
    </row>
    <row r="487" spans="1:4">
      <c r="A487" s="599"/>
      <c r="B487" s="605"/>
      <c r="C487" s="608"/>
      <c r="D487" s="608"/>
    </row>
    <row r="488" spans="1:4" ht="12.75" customHeight="1">
      <c r="A488" s="599"/>
      <c r="B488" s="605"/>
      <c r="C488" s="603"/>
      <c r="D488" s="603"/>
    </row>
    <row r="489" spans="1:4">
      <c r="A489" s="599"/>
      <c r="B489" s="609"/>
      <c r="C489" s="601"/>
      <c r="D489" s="601"/>
    </row>
    <row r="490" spans="1:4">
      <c r="A490" s="599"/>
      <c r="B490" s="605"/>
    </row>
    <row r="491" spans="1:4">
      <c r="A491" s="599"/>
      <c r="B491" s="599"/>
      <c r="C491" s="600"/>
      <c r="D491" s="600"/>
    </row>
    <row r="492" spans="1:4">
      <c r="A492" s="599"/>
      <c r="C492" s="608"/>
      <c r="D492" s="608"/>
    </row>
    <row r="493" spans="1:4">
      <c r="A493" s="599"/>
      <c r="B493" s="599"/>
      <c r="C493" s="601"/>
      <c r="D493" s="601"/>
    </row>
    <row r="494" spans="1:4">
      <c r="A494" s="599"/>
    </row>
    <row r="495" spans="1:4">
      <c r="A495" s="599"/>
    </row>
    <row r="496" spans="1:4">
      <c r="A496" s="599"/>
    </row>
    <row r="497" spans="1:4">
      <c r="A497" s="599"/>
    </row>
    <row r="498" spans="1:4">
      <c r="A498" s="599"/>
      <c r="B498" s="605"/>
      <c r="C498" s="600"/>
      <c r="D498" s="600"/>
    </row>
    <row r="499" spans="1:4">
      <c r="A499" s="599"/>
      <c r="B499" s="605"/>
      <c r="C499" s="600"/>
      <c r="D499" s="600"/>
    </row>
    <row r="500" spans="1:4" ht="12.75" customHeight="1">
      <c r="A500" s="599"/>
      <c r="B500" s="605"/>
      <c r="C500" s="601"/>
      <c r="D500" s="601"/>
    </row>
    <row r="501" spans="1:4">
      <c r="A501" s="599"/>
      <c r="B501" s="599"/>
      <c r="C501" s="600"/>
      <c r="D501" s="600"/>
    </row>
    <row r="502" spans="1:4">
      <c r="A502" s="599"/>
      <c r="B502" s="605"/>
      <c r="C502" s="600"/>
      <c r="D502" s="601"/>
    </row>
    <row r="503" spans="1:4">
      <c r="A503" s="599"/>
      <c r="B503" s="605"/>
      <c r="C503" s="601"/>
      <c r="D503" s="601"/>
    </row>
    <row r="504" spans="1:4">
      <c r="A504" s="599"/>
      <c r="B504" s="605"/>
      <c r="C504" s="601"/>
    </row>
    <row r="505" spans="1:4">
      <c r="A505" s="599"/>
      <c r="C505" s="602"/>
      <c r="D505" s="602"/>
    </row>
    <row r="506" spans="1:4">
      <c r="A506" s="599"/>
      <c r="B506" s="605"/>
      <c r="C506" s="600"/>
      <c r="D506" s="601"/>
    </row>
    <row r="507" spans="1:4">
      <c r="A507" s="599"/>
      <c r="B507" s="605"/>
      <c r="C507" s="601"/>
      <c r="D507" s="601"/>
    </row>
    <row r="508" spans="1:4">
      <c r="A508" s="599"/>
      <c r="B508" s="605"/>
      <c r="C508" s="601"/>
    </row>
    <row r="509" spans="1:4">
      <c r="A509" s="599"/>
      <c r="B509" s="599"/>
      <c r="C509" s="600"/>
      <c r="D509" s="600"/>
    </row>
    <row r="510" spans="1:4" ht="12.75" customHeight="1">
      <c r="A510" s="599"/>
      <c r="B510" s="605"/>
      <c r="C510" s="600"/>
      <c r="D510" s="600"/>
    </row>
    <row r="511" spans="1:4">
      <c r="A511" s="599"/>
      <c r="B511" s="605"/>
      <c r="C511" s="600"/>
      <c r="D511" s="600"/>
    </row>
    <row r="512" spans="1:4">
      <c r="A512" s="599"/>
      <c r="B512" s="599"/>
      <c r="C512" s="604"/>
      <c r="D512" s="604"/>
    </row>
    <row r="513" spans="1:4">
      <c r="A513" s="599"/>
      <c r="B513" s="605"/>
      <c r="C513" s="600"/>
      <c r="D513" s="600"/>
    </row>
    <row r="514" spans="1:4">
      <c r="A514" s="599"/>
      <c r="B514" s="605"/>
      <c r="C514" s="600"/>
      <c r="D514" s="600"/>
    </row>
    <row r="515" spans="1:4">
      <c r="A515" s="599"/>
      <c r="B515" s="599"/>
      <c r="C515" s="602"/>
      <c r="D515" s="602"/>
    </row>
    <row r="516" spans="1:4">
      <c r="A516" s="599"/>
      <c r="B516" s="599"/>
    </row>
    <row r="517" spans="1:4">
      <c r="A517" s="599"/>
      <c r="B517" s="599"/>
      <c r="C517" s="601"/>
      <c r="D517" s="601"/>
    </row>
    <row r="518" spans="1:4">
      <c r="A518" s="599"/>
      <c r="B518" s="599"/>
    </row>
    <row r="519" spans="1:4">
      <c r="A519" s="599"/>
      <c r="B519" s="599"/>
      <c r="C519" s="601"/>
      <c r="D519" s="601"/>
    </row>
    <row r="520" spans="1:4">
      <c r="A520" s="599"/>
      <c r="B520" s="599"/>
      <c r="C520" s="603"/>
      <c r="D520" s="603"/>
    </row>
    <row r="521" spans="1:4">
      <c r="A521" s="599"/>
      <c r="B521" s="599"/>
      <c r="C521" s="602"/>
      <c r="D521" s="602"/>
    </row>
    <row r="522" spans="1:4">
      <c r="A522" s="599"/>
      <c r="B522" s="605"/>
      <c r="C522" s="600"/>
      <c r="D522" s="601"/>
    </row>
    <row r="523" spans="1:4">
      <c r="A523" s="599"/>
      <c r="B523" s="605"/>
      <c r="C523" s="601"/>
      <c r="D523" s="601"/>
    </row>
    <row r="524" spans="1:4">
      <c r="A524" s="599"/>
      <c r="B524" s="605"/>
      <c r="C524" s="601"/>
    </row>
    <row r="525" spans="1:4">
      <c r="A525" s="599"/>
      <c r="B525" s="599"/>
      <c r="C525" s="600"/>
      <c r="D525" s="600"/>
    </row>
    <row r="526" spans="1:4">
      <c r="A526" s="599"/>
      <c r="B526" s="605"/>
      <c r="C526" s="600"/>
      <c r="D526" s="600"/>
    </row>
    <row r="527" spans="1:4">
      <c r="A527" s="599"/>
      <c r="B527" s="605"/>
      <c r="C527" s="600"/>
      <c r="D527" s="600"/>
    </row>
    <row r="528" spans="1:4">
      <c r="A528" s="599"/>
      <c r="B528" s="599"/>
      <c r="C528" s="600"/>
      <c r="D528" s="600"/>
    </row>
    <row r="529" spans="1:4">
      <c r="A529" s="599"/>
      <c r="B529" s="599"/>
      <c r="C529" s="600"/>
      <c r="D529" s="600"/>
    </row>
    <row r="530" spans="1:4">
      <c r="A530" s="599"/>
      <c r="B530" s="605"/>
      <c r="C530" s="601"/>
      <c r="D530" s="601"/>
    </row>
    <row r="531" spans="1:4">
      <c r="A531" s="599"/>
      <c r="B531" s="599"/>
      <c r="C531" s="601"/>
      <c r="D531" s="601"/>
    </row>
    <row r="532" spans="1:4">
      <c r="A532" s="599"/>
      <c r="B532" s="605"/>
      <c r="C532" s="600"/>
      <c r="D532" s="601"/>
    </row>
    <row r="533" spans="1:4">
      <c r="A533" s="599"/>
      <c r="B533" s="605"/>
      <c r="C533" s="601"/>
      <c r="D533" s="601"/>
    </row>
    <row r="534" spans="1:4">
      <c r="A534" s="599"/>
      <c r="B534" s="605"/>
      <c r="C534" s="601"/>
    </row>
    <row r="535" spans="1:4">
      <c r="A535" s="599"/>
      <c r="B535" s="599"/>
      <c r="C535" s="600"/>
      <c r="D535" s="600"/>
    </row>
    <row r="536" spans="1:4">
      <c r="A536" s="599"/>
      <c r="B536" s="605"/>
      <c r="C536" s="600"/>
      <c r="D536" s="600"/>
    </row>
    <row r="537" spans="1:4">
      <c r="A537" s="599"/>
      <c r="B537" s="605"/>
      <c r="C537" s="601"/>
      <c r="D537" s="601"/>
    </row>
    <row r="538" spans="1:4" ht="12.75" customHeight="1">
      <c r="A538" s="599"/>
      <c r="B538" s="605"/>
      <c r="C538" s="601"/>
      <c r="D538" s="601"/>
    </row>
    <row r="539" spans="1:4">
      <c r="A539" s="599"/>
      <c r="B539" s="605"/>
      <c r="C539" s="601"/>
      <c r="D539" s="601"/>
    </row>
    <row r="540" spans="1:4">
      <c r="A540" s="599"/>
      <c r="B540" s="605"/>
      <c r="C540" s="601"/>
      <c r="D540" s="601"/>
    </row>
    <row r="541" spans="1:4">
      <c r="A541" s="599"/>
      <c r="B541" s="607"/>
      <c r="C541" s="601"/>
      <c r="D541" s="601"/>
    </row>
    <row r="542" spans="1:4">
      <c r="A542" s="599"/>
      <c r="B542" s="605"/>
      <c r="C542" s="600"/>
      <c r="D542" s="600"/>
    </row>
    <row r="543" spans="1:4">
      <c r="A543" s="599"/>
      <c r="B543" s="605"/>
      <c r="C543" s="600"/>
      <c r="D543" s="600"/>
    </row>
    <row r="544" spans="1:4" ht="12.75" customHeight="1">
      <c r="A544" s="599"/>
      <c r="B544" s="605"/>
      <c r="C544" s="600"/>
      <c r="D544" s="600"/>
    </row>
    <row r="545" spans="1:4">
      <c r="A545" s="599"/>
      <c r="B545" s="605"/>
      <c r="C545" s="600"/>
      <c r="D545" s="600"/>
    </row>
    <row r="546" spans="1:4">
      <c r="A546" s="599"/>
      <c r="B546" s="605"/>
      <c r="C546" s="600"/>
      <c r="D546" s="600"/>
    </row>
    <row r="547" spans="1:4">
      <c r="A547" s="599"/>
      <c r="B547" s="605"/>
      <c r="C547" s="602"/>
      <c r="D547" s="602"/>
    </row>
    <row r="548" spans="1:4">
      <c r="A548" s="599"/>
      <c r="C548" s="601"/>
      <c r="D548" s="601"/>
    </row>
    <row r="549" spans="1:4">
      <c r="A549" s="599"/>
      <c r="C549" s="602"/>
      <c r="D549" s="602"/>
    </row>
    <row r="550" spans="1:4">
      <c r="A550" s="599"/>
      <c r="C550" s="602"/>
      <c r="D550" s="602"/>
    </row>
    <row r="551" spans="1:4">
      <c r="A551" s="599"/>
    </row>
    <row r="552" spans="1:4">
      <c r="A552" s="599"/>
    </row>
    <row r="553" spans="1:4">
      <c r="A553" s="599"/>
      <c r="B553" s="605"/>
      <c r="C553" s="600"/>
      <c r="D553" s="600"/>
    </row>
    <row r="554" spans="1:4">
      <c r="A554" s="599"/>
      <c r="B554" s="606"/>
    </row>
    <row r="555" spans="1:4">
      <c r="A555" s="599"/>
      <c r="B555" s="606"/>
    </row>
    <row r="556" spans="1:4">
      <c r="A556" s="599"/>
      <c r="C556" s="602"/>
      <c r="D556" s="602"/>
    </row>
    <row r="557" spans="1:4">
      <c r="A557" s="599"/>
      <c r="B557" s="605"/>
      <c r="C557" s="602"/>
      <c r="D557" s="602"/>
    </row>
    <row r="558" spans="1:4">
      <c r="A558" s="599"/>
      <c r="B558" s="605"/>
      <c r="C558" s="602"/>
      <c r="D558" s="600"/>
    </row>
    <row r="559" spans="1:4">
      <c r="A559" s="599"/>
      <c r="B559" s="605"/>
      <c r="C559" s="601"/>
      <c r="D559" s="601"/>
    </row>
    <row r="560" spans="1:4">
      <c r="A560" s="599"/>
      <c r="C560" s="602"/>
      <c r="D560" s="602"/>
    </row>
    <row r="561" spans="1:4">
      <c r="A561" s="599"/>
      <c r="C561" s="602"/>
      <c r="D561" s="602"/>
    </row>
    <row r="562" spans="1:4">
      <c r="A562" s="599"/>
      <c r="C562" s="602"/>
      <c r="D562" s="602"/>
    </row>
    <row r="563" spans="1:4">
      <c r="A563" s="599"/>
      <c r="C563" s="602"/>
    </row>
    <row r="564" spans="1:4" ht="12.75" customHeight="1">
      <c r="A564" s="599"/>
      <c r="C564" s="602"/>
    </row>
    <row r="565" spans="1:4">
      <c r="A565" s="599"/>
      <c r="B565" s="599"/>
      <c r="C565" s="601"/>
      <c r="D565" s="601"/>
    </row>
    <row r="566" spans="1:4">
      <c r="A566" s="599"/>
      <c r="B566" s="599"/>
      <c r="C566" s="600"/>
      <c r="D566" s="600"/>
    </row>
    <row r="567" spans="1:4">
      <c r="A567" s="599"/>
      <c r="B567" s="599"/>
    </row>
    <row r="568" spans="1:4">
      <c r="A568" s="599"/>
      <c r="B568" s="599"/>
      <c r="C568" s="600"/>
      <c r="D568" s="600"/>
    </row>
    <row r="569" spans="1:4">
      <c r="A569" s="599"/>
      <c r="B569" s="599"/>
      <c r="C569" s="601"/>
      <c r="D569" s="601"/>
    </row>
    <row r="570" spans="1:4">
      <c r="A570" s="599"/>
      <c r="B570" s="599"/>
      <c r="C570" s="601"/>
      <c r="D570" s="601"/>
    </row>
    <row r="571" spans="1:4" ht="12.75" customHeight="1">
      <c r="A571" s="599"/>
      <c r="B571" s="599"/>
    </row>
    <row r="572" spans="1:4">
      <c r="A572" s="599"/>
      <c r="B572" s="599"/>
      <c r="C572" s="600"/>
      <c r="D572" s="600"/>
    </row>
    <row r="573" spans="1:4">
      <c r="A573" s="599"/>
      <c r="B573" s="599"/>
      <c r="C573" s="601"/>
      <c r="D573" s="601"/>
    </row>
    <row r="574" spans="1:4">
      <c r="A574" s="599"/>
      <c r="B574" s="599"/>
      <c r="C574" s="601"/>
      <c r="D574" s="601"/>
    </row>
    <row r="575" spans="1:4">
      <c r="A575" s="599"/>
      <c r="B575" s="599"/>
    </row>
    <row r="576" spans="1:4">
      <c r="A576" s="599"/>
      <c r="B576" s="599"/>
      <c r="C576" s="602"/>
      <c r="D576" s="602"/>
    </row>
    <row r="577" spans="1:4">
      <c r="A577" s="599"/>
      <c r="B577" s="599"/>
    </row>
    <row r="578" spans="1:4">
      <c r="A578" s="599"/>
      <c r="B578" s="599"/>
    </row>
    <row r="579" spans="1:4" ht="12.75" customHeight="1">
      <c r="A579" s="599"/>
      <c r="B579" s="599"/>
    </row>
    <row r="580" spans="1:4" ht="12.75" customHeight="1">
      <c r="A580" s="599"/>
      <c r="B580" s="599"/>
      <c r="C580" s="602"/>
      <c r="D580" s="602"/>
    </row>
    <row r="581" spans="1:4">
      <c r="A581" s="599"/>
      <c r="B581" s="599"/>
      <c r="C581" s="601"/>
      <c r="D581" s="601"/>
    </row>
    <row r="582" spans="1:4">
      <c r="A582" s="599"/>
      <c r="B582" s="599"/>
    </row>
    <row r="583" spans="1:4">
      <c r="A583" s="599"/>
      <c r="B583" s="599"/>
      <c r="C583" s="603"/>
      <c r="D583" s="603"/>
    </row>
    <row r="584" spans="1:4">
      <c r="A584" s="599"/>
      <c r="B584" s="599"/>
      <c r="C584" s="601"/>
      <c r="D584" s="601"/>
    </row>
    <row r="585" spans="1:4">
      <c r="A585" s="599"/>
      <c r="B585" s="599"/>
      <c r="C585" s="600"/>
      <c r="D585" s="600"/>
    </row>
    <row r="586" spans="1:4">
      <c r="A586" s="599"/>
      <c r="B586" s="599"/>
      <c r="C586" s="601"/>
      <c r="D586" s="601"/>
    </row>
    <row r="587" spans="1:4">
      <c r="A587" s="599"/>
      <c r="B587" s="599"/>
      <c r="C587" s="600"/>
      <c r="D587" s="600"/>
    </row>
    <row r="588" spans="1:4" ht="12.75" customHeight="1">
      <c r="A588" s="599"/>
      <c r="B588" s="599"/>
      <c r="C588" s="600"/>
      <c r="D588" s="600"/>
    </row>
    <row r="589" spans="1:4">
      <c r="A589" s="599"/>
      <c r="B589" s="599"/>
      <c r="C589" s="603"/>
      <c r="D589" s="603"/>
    </row>
    <row r="590" spans="1:4">
      <c r="A590" s="599"/>
      <c r="B590" s="599"/>
      <c r="C590" s="600"/>
      <c r="D590" s="600"/>
    </row>
    <row r="591" spans="1:4">
      <c r="A591" s="599"/>
      <c r="B591" s="599"/>
      <c r="C591" s="600"/>
      <c r="D591" s="600"/>
    </row>
    <row r="592" spans="1:4">
      <c r="A592" s="599"/>
      <c r="B592" s="599"/>
    </row>
    <row r="593" spans="1:4">
      <c r="A593" s="599"/>
      <c r="B593" s="599"/>
      <c r="C593" s="601"/>
      <c r="D593" s="601"/>
    </row>
    <row r="594" spans="1:4">
      <c r="A594" s="599"/>
      <c r="B594" s="599"/>
      <c r="C594" s="600"/>
      <c r="D594" s="600"/>
    </row>
    <row r="595" spans="1:4">
      <c r="A595" s="599"/>
      <c r="B595" s="599"/>
      <c r="C595" s="601"/>
      <c r="D595" s="601"/>
    </row>
    <row r="596" spans="1:4">
      <c r="A596" s="599"/>
      <c r="B596" s="599"/>
      <c r="C596" s="601"/>
      <c r="D596" s="601"/>
    </row>
    <row r="597" spans="1:4">
      <c r="A597" s="599"/>
      <c r="B597" s="599"/>
      <c r="C597" s="600"/>
      <c r="D597" s="600"/>
    </row>
    <row r="598" spans="1:4">
      <c r="A598" s="599"/>
      <c r="B598" s="599"/>
      <c r="C598" s="600"/>
      <c r="D598" s="600"/>
    </row>
    <row r="599" spans="1:4">
      <c r="A599" s="599"/>
      <c r="B599" s="599"/>
      <c r="C599" s="600"/>
      <c r="D599" s="600"/>
    </row>
    <row r="600" spans="1:4">
      <c r="A600" s="599"/>
      <c r="B600" s="599"/>
      <c r="C600" s="601"/>
      <c r="D600" s="601"/>
    </row>
    <row r="601" spans="1:4">
      <c r="A601" s="599"/>
      <c r="B601" s="599"/>
      <c r="C601" s="600"/>
      <c r="D601" s="600"/>
    </row>
    <row r="602" spans="1:4" ht="12.75" customHeight="1">
      <c r="A602" s="599"/>
      <c r="B602" s="599"/>
      <c r="C602" s="603"/>
      <c r="D602" s="603"/>
    </row>
    <row r="603" spans="1:4">
      <c r="A603" s="599"/>
      <c r="B603" s="599"/>
      <c r="C603" s="600"/>
      <c r="D603" s="600"/>
    </row>
    <row r="604" spans="1:4">
      <c r="A604" s="599"/>
      <c r="B604" s="599"/>
      <c r="C604" s="600"/>
      <c r="D604" s="600"/>
    </row>
    <row r="605" spans="1:4">
      <c r="A605" s="599"/>
      <c r="B605" s="599"/>
      <c r="C605" s="600"/>
      <c r="D605" s="600"/>
    </row>
    <row r="606" spans="1:4">
      <c r="A606" s="599"/>
      <c r="B606" s="599"/>
    </row>
    <row r="607" spans="1:4">
      <c r="A607" s="599"/>
      <c r="B607" s="599"/>
      <c r="C607" s="600"/>
      <c r="D607" s="600"/>
    </row>
    <row r="608" spans="1:4">
      <c r="A608" s="599"/>
      <c r="B608" s="599"/>
      <c r="C608" s="601"/>
      <c r="D608" s="601"/>
    </row>
    <row r="609" spans="1:4">
      <c r="A609" s="599"/>
      <c r="B609" s="599"/>
      <c r="C609" s="601"/>
      <c r="D609" s="601"/>
    </row>
    <row r="610" spans="1:4">
      <c r="A610" s="599"/>
      <c r="B610" s="599"/>
      <c r="C610" s="602"/>
      <c r="D610" s="602"/>
    </row>
    <row r="611" spans="1:4">
      <c r="A611" s="599"/>
      <c r="B611" s="599"/>
      <c r="C611" s="602"/>
      <c r="D611" s="602"/>
    </row>
    <row r="612" spans="1:4">
      <c r="A612" s="599"/>
      <c r="B612" s="599"/>
      <c r="C612" s="600"/>
      <c r="D612" s="600"/>
    </row>
    <row r="613" spans="1:4">
      <c r="A613" s="599"/>
      <c r="B613" s="599"/>
      <c r="C613" s="600"/>
      <c r="D613" s="600"/>
    </row>
    <row r="614" spans="1:4">
      <c r="A614" s="599"/>
      <c r="B614" s="599"/>
      <c r="C614" s="603"/>
      <c r="D614" s="603"/>
    </row>
    <row r="615" spans="1:4">
      <c r="A615" s="599"/>
      <c r="B615" s="599"/>
      <c r="C615" s="603"/>
      <c r="D615" s="603"/>
    </row>
    <row r="616" spans="1:4">
      <c r="A616" s="599"/>
      <c r="B616" s="599"/>
      <c r="C616" s="601"/>
      <c r="D616" s="601"/>
    </row>
    <row r="617" spans="1:4">
      <c r="A617" s="599"/>
      <c r="B617" s="599"/>
    </row>
    <row r="618" spans="1:4">
      <c r="A618" s="599"/>
      <c r="B618" s="599"/>
      <c r="C618" s="603"/>
      <c r="D618" s="603"/>
    </row>
    <row r="619" spans="1:4">
      <c r="A619" s="599"/>
      <c r="B619" s="599"/>
      <c r="C619" s="603"/>
      <c r="D619" s="603"/>
    </row>
    <row r="620" spans="1:4">
      <c r="A620" s="599"/>
      <c r="B620" s="599"/>
      <c r="C620" s="601"/>
      <c r="D620" s="601"/>
    </row>
    <row r="621" spans="1:4">
      <c r="A621" s="599"/>
      <c r="B621" s="599"/>
      <c r="C621" s="600"/>
      <c r="D621" s="600"/>
    </row>
    <row r="622" spans="1:4">
      <c r="A622" s="599"/>
      <c r="B622" s="599"/>
      <c r="C622" s="600"/>
      <c r="D622" s="600"/>
    </row>
    <row r="623" spans="1:4">
      <c r="A623" s="599"/>
      <c r="B623" s="599"/>
    </row>
    <row r="624" spans="1:4">
      <c r="A624" s="599"/>
      <c r="B624" s="599"/>
      <c r="C624" s="600"/>
      <c r="D624" s="600"/>
    </row>
    <row r="625" spans="1:4">
      <c r="A625" s="599"/>
      <c r="B625" s="599"/>
      <c r="C625" s="601"/>
      <c r="D625" s="601"/>
    </row>
    <row r="626" spans="1:4">
      <c r="A626" s="599"/>
      <c r="B626" s="599"/>
      <c r="C626" s="601"/>
      <c r="D626" s="601"/>
    </row>
    <row r="627" spans="1:4">
      <c r="A627" s="599"/>
      <c r="B627" s="599"/>
      <c r="C627" s="604"/>
      <c r="D627" s="604"/>
    </row>
    <row r="628" spans="1:4">
      <c r="A628" s="599"/>
      <c r="B628" s="599"/>
      <c r="C628" s="600"/>
      <c r="D628" s="600"/>
    </row>
    <row r="629" spans="1:4">
      <c r="A629" s="599"/>
      <c r="B629" s="599"/>
      <c r="C629" s="601"/>
      <c r="D629" s="601"/>
    </row>
    <row r="630" spans="1:4">
      <c r="A630" s="599"/>
      <c r="B630" s="599"/>
      <c r="C630" s="601"/>
      <c r="D630" s="601"/>
    </row>
    <row r="631" spans="1:4">
      <c r="A631" s="599"/>
      <c r="B631" s="599"/>
      <c r="C631" s="602"/>
      <c r="D631" s="602"/>
    </row>
    <row r="632" spans="1:4">
      <c r="A632" s="599"/>
      <c r="B632" s="599"/>
      <c r="C632" s="602"/>
      <c r="D632" s="602"/>
    </row>
    <row r="633" spans="1:4">
      <c r="A633" s="599"/>
      <c r="B633" s="599"/>
    </row>
    <row r="634" spans="1:4">
      <c r="A634" s="599"/>
      <c r="B634" s="599"/>
    </row>
    <row r="635" spans="1:4">
      <c r="A635" s="599"/>
      <c r="B635" s="599"/>
      <c r="C635" s="603"/>
      <c r="D635" s="603"/>
    </row>
    <row r="636" spans="1:4">
      <c r="A636" s="599"/>
      <c r="B636" s="599"/>
      <c r="C636" s="601"/>
      <c r="D636" s="601"/>
    </row>
    <row r="637" spans="1:4">
      <c r="A637" s="599"/>
      <c r="B637" s="599"/>
    </row>
    <row r="638" spans="1:4">
      <c r="A638" s="599"/>
      <c r="B638" s="599"/>
    </row>
    <row r="639" spans="1:4">
      <c r="A639" s="599"/>
      <c r="B639" s="599"/>
    </row>
    <row r="640" spans="1:4">
      <c r="A640" s="599"/>
      <c r="B640" s="599"/>
      <c r="C640" s="600"/>
      <c r="D640" s="600"/>
    </row>
    <row r="641" spans="1:4">
      <c r="A641" s="599"/>
      <c r="B641" s="599"/>
      <c r="C641" s="601"/>
      <c r="D641" s="601"/>
    </row>
    <row r="642" spans="1:4">
      <c r="A642" s="599"/>
      <c r="B642" s="599"/>
      <c r="C642" s="601"/>
      <c r="D642" s="601"/>
    </row>
    <row r="643" spans="1:4">
      <c r="A643" s="599"/>
      <c r="B643" s="599"/>
    </row>
    <row r="644" spans="1:4">
      <c r="A644" s="599"/>
      <c r="B644" s="599"/>
    </row>
    <row r="645" spans="1:4">
      <c r="A645" s="599"/>
      <c r="B645" s="599"/>
    </row>
    <row r="646" spans="1:4">
      <c r="A646" s="599"/>
      <c r="B646" s="599"/>
    </row>
    <row r="647" spans="1:4">
      <c r="A647" s="599"/>
      <c r="B647" s="599"/>
    </row>
    <row r="648" spans="1:4">
      <c r="A648" s="599"/>
      <c r="B648" s="599"/>
      <c r="C648" s="602"/>
      <c r="D648" s="602"/>
    </row>
    <row r="649" spans="1:4">
      <c r="A649" s="599"/>
      <c r="B649" s="599"/>
    </row>
    <row r="650" spans="1:4">
      <c r="A650" s="599"/>
      <c r="B650" s="599"/>
      <c r="C650" s="601"/>
      <c r="D650" s="601"/>
    </row>
    <row r="651" spans="1:4">
      <c r="A651" s="599"/>
      <c r="B651" s="599"/>
      <c r="C651" s="603"/>
      <c r="D651" s="603"/>
    </row>
    <row r="652" spans="1:4">
      <c r="A652" s="599"/>
      <c r="B652" s="599"/>
      <c r="C652" s="601"/>
      <c r="D652" s="601"/>
    </row>
    <row r="653" spans="1:4">
      <c r="A653" s="599"/>
      <c r="B653" s="599"/>
    </row>
    <row r="654" spans="1:4">
      <c r="A654" s="599"/>
      <c r="B654" s="599"/>
      <c r="C654" s="600"/>
      <c r="D654" s="600"/>
    </row>
    <row r="655" spans="1:4">
      <c r="A655" s="599"/>
      <c r="B655" s="599"/>
      <c r="C655" s="600"/>
      <c r="D655" s="600"/>
    </row>
    <row r="656" spans="1:4">
      <c r="A656" s="599"/>
      <c r="B656" s="599"/>
      <c r="C656" s="600"/>
      <c r="D656" s="600"/>
    </row>
    <row r="657" spans="1:4">
      <c r="A657" s="599"/>
      <c r="B657" s="599"/>
      <c r="C657" s="600"/>
      <c r="D657" s="600"/>
    </row>
    <row r="658" spans="1:4">
      <c r="A658" s="599"/>
      <c r="B658" s="599"/>
      <c r="C658" s="600"/>
      <c r="D658" s="600"/>
    </row>
    <row r="659" spans="1:4">
      <c r="A659" s="599"/>
      <c r="B659" s="599"/>
      <c r="C659" s="600"/>
      <c r="D659" s="600"/>
    </row>
    <row r="660" spans="1:4">
      <c r="A660" s="599"/>
      <c r="B660" s="599"/>
      <c r="C660" s="604"/>
      <c r="D660" s="604"/>
    </row>
    <row r="661" spans="1:4">
      <c r="A661" s="599"/>
      <c r="B661" s="599"/>
      <c r="C661" s="600"/>
      <c r="D661" s="600"/>
    </row>
    <row r="662" spans="1:4">
      <c r="A662" s="599"/>
      <c r="B662" s="599"/>
      <c r="C662" s="600"/>
      <c r="D662" s="600"/>
    </row>
    <row r="663" spans="1:4">
      <c r="A663" s="599"/>
      <c r="B663" s="599"/>
    </row>
    <row r="664" spans="1:4">
      <c r="A664" s="599"/>
      <c r="B664" s="599"/>
      <c r="C664" s="601"/>
      <c r="D664" s="601"/>
    </row>
    <row r="665" spans="1:4">
      <c r="A665" s="599"/>
      <c r="B665" s="599"/>
      <c r="C665" s="600"/>
      <c r="D665" s="600"/>
    </row>
    <row r="666" spans="1:4">
      <c r="A666" s="599"/>
      <c r="B666" s="599"/>
      <c r="C666" s="600"/>
      <c r="D666" s="600"/>
    </row>
    <row r="667" spans="1:4">
      <c r="A667" s="599"/>
      <c r="B667" s="599"/>
      <c r="C667" s="601"/>
      <c r="D667" s="601"/>
    </row>
    <row r="668" spans="1:4">
      <c r="A668" s="599"/>
      <c r="B668" s="599"/>
      <c r="C668" s="601"/>
      <c r="D668" s="601"/>
    </row>
    <row r="669" spans="1:4">
      <c r="A669" s="599"/>
      <c r="B669" s="599"/>
      <c r="C669" s="601"/>
      <c r="D669" s="601"/>
    </row>
    <row r="670" spans="1:4">
      <c r="A670" s="599"/>
      <c r="B670" s="599"/>
    </row>
    <row r="671" spans="1:4">
      <c r="A671" s="599"/>
      <c r="B671" s="599"/>
      <c r="C671" s="603"/>
      <c r="D671" s="603"/>
    </row>
    <row r="672" spans="1:4">
      <c r="A672" s="599"/>
      <c r="B672" s="599"/>
      <c r="C672" s="603"/>
      <c r="D672" s="603"/>
    </row>
    <row r="673" spans="1:4">
      <c r="A673" s="599"/>
      <c r="B673" s="599"/>
      <c r="C673" s="600"/>
      <c r="D673" s="600"/>
    </row>
    <row r="674" spans="1:4">
      <c r="A674" s="599"/>
      <c r="B674" s="599"/>
      <c r="C674" s="600"/>
      <c r="D674" s="600"/>
    </row>
    <row r="675" spans="1:4">
      <c r="A675" s="599"/>
      <c r="B675" s="599"/>
    </row>
    <row r="676" spans="1:4">
      <c r="A676" s="599"/>
      <c r="B676" s="599"/>
      <c r="C676" s="600"/>
      <c r="D676" s="600"/>
    </row>
    <row r="677" spans="1:4">
      <c r="A677" s="599"/>
      <c r="B677" s="599"/>
      <c r="C677" s="601"/>
      <c r="D677" s="601"/>
    </row>
    <row r="678" spans="1:4">
      <c r="A678" s="599"/>
      <c r="B678" s="599"/>
      <c r="C678" s="601"/>
      <c r="D678" s="601"/>
    </row>
    <row r="679" spans="1:4">
      <c r="A679" s="599"/>
      <c r="B679" s="599"/>
      <c r="C679" s="600"/>
      <c r="D679" s="600"/>
    </row>
    <row r="680" spans="1:4">
      <c r="A680" s="599"/>
      <c r="B680" s="599"/>
      <c r="C680" s="600"/>
      <c r="D680" s="600"/>
    </row>
    <row r="681" spans="1:4">
      <c r="A681" s="599"/>
      <c r="B681" s="599"/>
    </row>
    <row r="682" spans="1:4">
      <c r="A682" s="599"/>
      <c r="B682" s="599"/>
      <c r="C682" s="600"/>
      <c r="D682" s="600"/>
    </row>
    <row r="683" spans="1:4">
      <c r="A683" s="599"/>
      <c r="B683" s="599"/>
      <c r="C683" s="600"/>
      <c r="D683" s="600"/>
    </row>
    <row r="684" spans="1:4">
      <c r="A684" s="599"/>
      <c r="B684" s="599"/>
    </row>
    <row r="685" spans="1:4">
      <c r="A685" s="599"/>
      <c r="B685" s="599"/>
    </row>
    <row r="686" spans="1:4">
      <c r="A686" s="599"/>
      <c r="B686" s="599"/>
      <c r="C686" s="603"/>
      <c r="D686" s="603"/>
    </row>
    <row r="687" spans="1:4">
      <c r="A687" s="599"/>
      <c r="B687" s="599"/>
      <c r="C687" s="600"/>
      <c r="D687" s="600"/>
    </row>
    <row r="688" spans="1:4">
      <c r="A688" s="599"/>
      <c r="B688" s="599"/>
      <c r="C688" s="600"/>
      <c r="D688" s="600"/>
    </row>
    <row r="689" spans="1:4">
      <c r="A689" s="599"/>
      <c r="B689" s="599"/>
    </row>
    <row r="690" spans="1:4">
      <c r="A690" s="599"/>
      <c r="B690" s="599"/>
    </row>
    <row r="691" spans="1:4">
      <c r="A691" s="599"/>
      <c r="B691" s="599"/>
    </row>
    <row r="692" spans="1:4">
      <c r="A692" s="599"/>
      <c r="B692" s="599"/>
      <c r="C692" s="600"/>
      <c r="D692" s="600"/>
    </row>
    <row r="693" spans="1:4">
      <c r="A693" s="599"/>
      <c r="B693" s="599"/>
      <c r="C693" s="600"/>
      <c r="D693" s="600"/>
    </row>
    <row r="694" spans="1:4">
      <c r="A694" s="599"/>
      <c r="B694" s="599"/>
    </row>
    <row r="695" spans="1:4">
      <c r="A695" s="599"/>
      <c r="B695" s="599"/>
    </row>
    <row r="696" spans="1:4">
      <c r="A696" s="599"/>
      <c r="B696" s="599"/>
      <c r="C696" s="601"/>
      <c r="D696" s="601"/>
    </row>
    <row r="697" spans="1:4">
      <c r="A697" s="599"/>
      <c r="B697" s="599"/>
    </row>
    <row r="698" spans="1:4">
      <c r="A698" s="599"/>
      <c r="B698" s="599"/>
      <c r="C698" s="600"/>
      <c r="D698" s="600"/>
    </row>
    <row r="699" spans="1:4">
      <c r="A699" s="599"/>
      <c r="B699" s="599"/>
    </row>
    <row r="700" spans="1:4">
      <c r="A700" s="599"/>
      <c r="B700" s="599"/>
    </row>
    <row r="701" spans="1:4">
      <c r="A701" s="599"/>
      <c r="B701" s="599"/>
      <c r="C701" s="603"/>
      <c r="D701" s="603"/>
    </row>
    <row r="702" spans="1:4">
      <c r="A702" s="599"/>
      <c r="B702" s="599"/>
    </row>
    <row r="703" spans="1:4">
      <c r="A703" s="599"/>
      <c r="B703" s="599"/>
      <c r="C703" s="600"/>
      <c r="D703" s="600"/>
    </row>
    <row r="704" spans="1:4">
      <c r="A704" s="599"/>
      <c r="B704" s="599"/>
    </row>
    <row r="705" spans="1:2">
      <c r="A705" s="599"/>
      <c r="B705" s="599"/>
    </row>
    <row r="706" spans="1:2">
      <c r="A706" s="599"/>
      <c r="B706" s="599"/>
    </row>
    <row r="707" spans="1:2">
      <c r="A707" s="599"/>
      <c r="B707" s="599"/>
    </row>
    <row r="708" spans="1:2">
      <c r="A708" s="599"/>
      <c r="B708" s="599"/>
    </row>
    <row r="709" spans="1:2">
      <c r="A709" s="599"/>
      <c r="B709" s="599"/>
    </row>
    <row r="710" spans="1:2">
      <c r="A710" s="599"/>
      <c r="B710" s="599"/>
    </row>
    <row r="711" spans="1:2">
      <c r="A711" s="599"/>
      <c r="B711" s="599"/>
    </row>
    <row r="712" spans="1:2">
      <c r="A712" s="599"/>
      <c r="B712" s="599"/>
    </row>
    <row r="713" spans="1:2">
      <c r="A713" s="599"/>
      <c r="B713" s="599"/>
    </row>
    <row r="714" spans="1:2">
      <c r="A714" s="599"/>
      <c r="B714" s="599"/>
    </row>
    <row r="715" spans="1:2">
      <c r="A715" s="599"/>
      <c r="B715" s="599"/>
    </row>
    <row r="716" spans="1:2">
      <c r="A716" s="599"/>
      <c r="B716" s="599"/>
    </row>
    <row r="717" spans="1:2">
      <c r="A717" s="599"/>
      <c r="B717" s="599"/>
    </row>
    <row r="718" spans="1:2">
      <c r="A718" s="599"/>
      <c r="B718" s="599"/>
    </row>
    <row r="719" spans="1:2">
      <c r="A719" s="599"/>
      <c r="B719" s="599"/>
    </row>
    <row r="720" spans="1:2">
      <c r="A720" s="599"/>
      <c r="B720" s="599"/>
    </row>
    <row r="721" spans="1:4">
      <c r="A721" s="599"/>
      <c r="B721" s="599"/>
    </row>
    <row r="722" spans="1:4">
      <c r="A722" s="599"/>
      <c r="B722" s="599"/>
    </row>
    <row r="723" spans="1:4">
      <c r="A723" s="599"/>
      <c r="B723" s="599"/>
    </row>
    <row r="724" spans="1:4">
      <c r="A724" s="599"/>
      <c r="B724" s="599"/>
      <c r="C724" s="602"/>
      <c r="D724" s="602"/>
    </row>
    <row r="725" spans="1:4">
      <c r="A725" s="599"/>
      <c r="B725" s="599"/>
    </row>
    <row r="726" spans="1:4">
      <c r="A726" s="599"/>
      <c r="B726" s="599"/>
      <c r="C726" s="601"/>
      <c r="D726" s="601"/>
    </row>
    <row r="727" spans="1:4">
      <c r="A727" s="599"/>
      <c r="B727" s="599"/>
      <c r="C727" s="603"/>
      <c r="D727" s="603"/>
    </row>
    <row r="728" spans="1:4">
      <c r="A728" s="599"/>
      <c r="B728" s="599"/>
      <c r="C728" s="601"/>
      <c r="D728" s="601"/>
    </row>
    <row r="729" spans="1:4">
      <c r="A729" s="599"/>
      <c r="B729" s="599"/>
      <c r="C729" s="601"/>
      <c r="D729" s="601"/>
    </row>
    <row r="730" spans="1:4">
      <c r="A730" s="599"/>
      <c r="B730" s="599"/>
      <c r="C730" s="602"/>
      <c r="D730" s="602"/>
    </row>
    <row r="731" spans="1:4">
      <c r="A731" s="599"/>
      <c r="B731" s="599"/>
    </row>
    <row r="732" spans="1:4">
      <c r="A732" s="599"/>
      <c r="B732" s="599"/>
      <c r="C732" s="603"/>
      <c r="D732" s="603"/>
    </row>
    <row r="733" spans="1:4">
      <c r="A733" s="599"/>
      <c r="B733" s="599"/>
    </row>
    <row r="734" spans="1:4">
      <c r="A734" s="599"/>
      <c r="B734" s="599"/>
      <c r="C734" s="601"/>
      <c r="D734" s="601"/>
    </row>
    <row r="735" spans="1:4">
      <c r="A735" s="599"/>
      <c r="B735" s="599"/>
      <c r="C735" s="603"/>
      <c r="D735" s="603"/>
    </row>
    <row r="736" spans="1:4">
      <c r="A736" s="599"/>
      <c r="B736" s="599"/>
    </row>
    <row r="737" spans="1:4">
      <c r="A737" s="599"/>
      <c r="B737" s="599"/>
    </row>
    <row r="738" spans="1:4">
      <c r="A738" s="599"/>
      <c r="B738" s="599"/>
    </row>
    <row r="739" spans="1:4">
      <c r="A739" s="599"/>
      <c r="B739" s="599"/>
    </row>
    <row r="740" spans="1:4">
      <c r="A740" s="599"/>
      <c r="B740" s="599"/>
    </row>
    <row r="741" spans="1:4">
      <c r="A741" s="599"/>
      <c r="B741" s="599"/>
    </row>
    <row r="742" spans="1:4">
      <c r="A742" s="599"/>
      <c r="B742" s="599"/>
    </row>
    <row r="743" spans="1:4">
      <c r="A743" s="599"/>
      <c r="B743" s="599"/>
      <c r="C743" s="602"/>
      <c r="D743" s="602"/>
    </row>
    <row r="744" spans="1:4">
      <c r="A744" s="599"/>
      <c r="B744" s="599"/>
    </row>
    <row r="745" spans="1:4">
      <c r="A745" s="599"/>
      <c r="B745" s="599"/>
      <c r="C745" s="601"/>
      <c r="D745" s="601"/>
    </row>
    <row r="746" spans="1:4">
      <c r="A746" s="599"/>
      <c r="B746" s="599"/>
      <c r="C746" s="602"/>
      <c r="D746" s="602"/>
    </row>
    <row r="747" spans="1:4">
      <c r="A747" s="599"/>
      <c r="B747" s="599"/>
      <c r="C747" s="601"/>
      <c r="D747" s="601"/>
    </row>
    <row r="748" spans="1:4">
      <c r="A748" s="599"/>
      <c r="B748" s="599"/>
    </row>
    <row r="749" spans="1:4">
      <c r="A749" s="599"/>
      <c r="B749" s="599"/>
      <c r="C749" s="603"/>
      <c r="D749" s="603"/>
    </row>
    <row r="750" spans="1:4">
      <c r="A750" s="599"/>
      <c r="B750" s="599"/>
      <c r="C750" s="603"/>
      <c r="D750" s="603"/>
    </row>
    <row r="751" spans="1:4">
      <c r="A751" s="599"/>
      <c r="B751" s="599"/>
    </row>
    <row r="752" spans="1:4">
      <c r="A752" s="599"/>
      <c r="B752" s="599"/>
      <c r="C752" s="601"/>
      <c r="D752" s="601"/>
    </row>
    <row r="753" spans="1:4">
      <c r="A753" s="599"/>
      <c r="B753" s="599"/>
      <c r="C753" s="603"/>
      <c r="D753" s="603"/>
    </row>
    <row r="754" spans="1:4">
      <c r="A754" s="599"/>
      <c r="B754" s="599"/>
      <c r="C754" s="601"/>
      <c r="D754" s="601"/>
    </row>
    <row r="755" spans="1:4">
      <c r="A755" s="599"/>
      <c r="B755" s="599"/>
      <c r="C755" s="600"/>
      <c r="D755" s="600"/>
    </row>
    <row r="756" spans="1:4">
      <c r="A756" s="599"/>
      <c r="B756" s="599"/>
      <c r="C756" s="600"/>
      <c r="D756" s="600"/>
    </row>
    <row r="757" spans="1:4">
      <c r="A757" s="599"/>
      <c r="B757" s="599"/>
      <c r="C757" s="600"/>
      <c r="D757" s="600"/>
    </row>
    <row r="758" spans="1:4">
      <c r="A758" s="599"/>
      <c r="B758" s="599"/>
      <c r="C758" s="600"/>
      <c r="D758" s="600"/>
    </row>
    <row r="759" spans="1:4">
      <c r="A759" s="599"/>
      <c r="B759" s="599"/>
      <c r="C759" s="600"/>
    </row>
    <row r="760" spans="1:4">
      <c r="A760" s="599"/>
      <c r="B760" s="599"/>
      <c r="C760" s="600"/>
      <c r="D760" s="600"/>
    </row>
    <row r="761" spans="1:4">
      <c r="A761" s="599"/>
      <c r="B761" s="599"/>
      <c r="C761" s="600"/>
      <c r="D761" s="600"/>
    </row>
    <row r="762" spans="1:4">
      <c r="A762" s="599"/>
      <c r="B762" s="599"/>
      <c r="C762" s="600"/>
      <c r="D762" s="600"/>
    </row>
    <row r="763" spans="1:4">
      <c r="A763" s="599"/>
      <c r="B763" s="599"/>
      <c r="C763" s="600"/>
      <c r="D763" s="600"/>
    </row>
    <row r="764" spans="1:4">
      <c r="A764" s="599"/>
      <c r="B764" s="599"/>
      <c r="C764" s="600"/>
      <c r="D764" s="600"/>
    </row>
    <row r="765" spans="1:4">
      <c r="A765" s="599"/>
      <c r="B765" s="599"/>
    </row>
    <row r="766" spans="1:4">
      <c r="A766" s="599"/>
      <c r="B766" s="599"/>
    </row>
    <row r="767" spans="1:4">
      <c r="A767" s="599"/>
      <c r="B767" s="599"/>
    </row>
    <row r="768" spans="1:4">
      <c r="A768" s="599"/>
      <c r="B768" s="599"/>
    </row>
    <row r="769" spans="1:4">
      <c r="A769" s="599"/>
      <c r="B769" s="599"/>
    </row>
    <row r="770" spans="1:4">
      <c r="A770" s="599"/>
      <c r="B770" s="599"/>
      <c r="C770" s="600"/>
      <c r="D770" s="600"/>
    </row>
    <row r="771" spans="1:4">
      <c r="A771" s="599"/>
      <c r="B771" s="599"/>
      <c r="C771" s="600"/>
      <c r="D771" s="600"/>
    </row>
    <row r="772" spans="1:4">
      <c r="A772" s="599"/>
      <c r="B772" s="599"/>
      <c r="C772" s="601"/>
      <c r="D772" s="601"/>
    </row>
    <row r="773" spans="1:4">
      <c r="A773" s="599"/>
      <c r="B773" s="599"/>
      <c r="C773" s="600"/>
      <c r="D773" s="600"/>
    </row>
    <row r="774" spans="1:4">
      <c r="A774" s="599"/>
      <c r="B774" s="599"/>
      <c r="C774" s="600"/>
      <c r="D774" s="600"/>
    </row>
    <row r="775" spans="1:4">
      <c r="A775" s="599"/>
      <c r="B775" s="599"/>
      <c r="C775" s="601"/>
      <c r="D775" s="601"/>
    </row>
    <row r="776" spans="1:4">
      <c r="A776" s="599"/>
      <c r="B776" s="599"/>
      <c r="C776" s="600"/>
      <c r="D776" s="600"/>
    </row>
    <row r="777" spans="1:4">
      <c r="A777" s="599"/>
      <c r="B777" s="599"/>
      <c r="C777" s="601"/>
      <c r="D777" s="601"/>
    </row>
    <row r="778" spans="1:4">
      <c r="A778" s="599"/>
      <c r="B778" s="599"/>
      <c r="C778" s="601"/>
      <c r="D778" s="601"/>
    </row>
    <row r="779" spans="1:4">
      <c r="A779" s="599"/>
      <c r="B779" s="599"/>
      <c r="C779" s="600"/>
      <c r="D779" s="600"/>
    </row>
    <row r="780" spans="1:4">
      <c r="A780" s="599"/>
      <c r="B780" s="599"/>
    </row>
    <row r="781" spans="1:4">
      <c r="A781" s="599"/>
      <c r="B781" s="599"/>
      <c r="C781" s="602"/>
      <c r="D781" s="602"/>
    </row>
    <row r="782" spans="1:4">
      <c r="A782" s="599"/>
      <c r="B782" s="599"/>
      <c r="C782" s="602"/>
      <c r="D782" s="602"/>
    </row>
    <row r="783" spans="1:4">
      <c r="A783" s="599"/>
      <c r="B783" s="599"/>
      <c r="C783" s="602"/>
    </row>
    <row r="784" spans="1:4">
      <c r="A784" s="599"/>
      <c r="B784" s="599"/>
      <c r="C784" s="602"/>
    </row>
    <row r="785" spans="1:3">
      <c r="A785" s="599"/>
      <c r="B785" s="599"/>
      <c r="C785" s="602"/>
    </row>
    <row r="786" spans="1:3">
      <c r="A786" s="599"/>
      <c r="B786" s="599"/>
      <c r="C786" s="602"/>
    </row>
    <row r="787" spans="1:3">
      <c r="A787" s="599"/>
      <c r="B787" s="599"/>
      <c r="C787" s="602"/>
    </row>
    <row r="788" spans="1:3">
      <c r="A788" s="599"/>
      <c r="B788" s="599"/>
      <c r="C788" s="602"/>
    </row>
    <row r="789" spans="1:3">
      <c r="A789" s="599"/>
      <c r="B789" s="599"/>
      <c r="C789" s="602"/>
    </row>
    <row r="790" spans="1:3">
      <c r="A790" s="599"/>
      <c r="B790" s="599"/>
      <c r="C790" s="602"/>
    </row>
    <row r="791" spans="1:3">
      <c r="A791" s="599"/>
      <c r="B791" s="599"/>
      <c r="C791" s="602"/>
    </row>
    <row r="792" spans="1:3">
      <c r="A792" s="599"/>
      <c r="B792" s="599"/>
      <c r="C792" s="602"/>
    </row>
    <row r="793" spans="1:3">
      <c r="A793" s="599"/>
      <c r="B793" s="599"/>
      <c r="C793" s="602"/>
    </row>
    <row r="794" spans="1:3">
      <c r="A794" s="599"/>
      <c r="B794" s="599"/>
      <c r="C794" s="602"/>
    </row>
    <row r="795" spans="1:3">
      <c r="A795" s="599"/>
      <c r="B795" s="599"/>
      <c r="C795" s="602"/>
    </row>
    <row r="796" spans="1:3">
      <c r="A796" s="599"/>
      <c r="B796" s="599"/>
      <c r="C796" s="602"/>
    </row>
    <row r="797" spans="1:3">
      <c r="A797" s="599"/>
      <c r="B797" s="599"/>
      <c r="C797" s="602"/>
    </row>
    <row r="798" spans="1:3">
      <c r="A798" s="599"/>
      <c r="B798" s="599"/>
      <c r="C798" s="602"/>
    </row>
    <row r="799" spans="1:3">
      <c r="A799" s="599"/>
      <c r="B799" s="599"/>
      <c r="C799" s="602"/>
    </row>
    <row r="800" spans="1:3">
      <c r="A800" s="599"/>
      <c r="B800" s="599"/>
      <c r="C800" s="602"/>
    </row>
    <row r="801" spans="1:4">
      <c r="A801" s="599"/>
      <c r="B801" s="599"/>
      <c r="C801" s="602"/>
    </row>
    <row r="802" spans="1:4">
      <c r="A802" s="599"/>
      <c r="B802" s="599"/>
      <c r="C802" s="602"/>
    </row>
    <row r="803" spans="1:4">
      <c r="A803" s="599"/>
      <c r="B803" s="599"/>
      <c r="C803" s="602"/>
    </row>
    <row r="804" spans="1:4">
      <c r="A804" s="599"/>
      <c r="B804" s="599"/>
      <c r="C804" s="602"/>
    </row>
    <row r="805" spans="1:4">
      <c r="A805" s="599"/>
      <c r="B805" s="599"/>
      <c r="C805" s="602"/>
    </row>
    <row r="806" spans="1:4">
      <c r="A806" s="599"/>
      <c r="B806" s="599"/>
      <c r="C806" s="602"/>
    </row>
    <row r="807" spans="1:4">
      <c r="A807" s="599"/>
      <c r="B807" s="599"/>
      <c r="C807" s="602"/>
    </row>
    <row r="808" spans="1:4">
      <c r="A808" s="599"/>
      <c r="B808" s="599"/>
      <c r="C808" s="602"/>
    </row>
    <row r="809" spans="1:4">
      <c r="A809" s="599"/>
      <c r="B809" s="599"/>
      <c r="C809" s="602"/>
    </row>
    <row r="810" spans="1:4">
      <c r="A810" s="599"/>
      <c r="B810" s="599"/>
      <c r="C810" s="602"/>
    </row>
    <row r="811" spans="1:4">
      <c r="A811" s="599"/>
      <c r="B811" s="599"/>
      <c r="C811" s="602"/>
    </row>
    <row r="812" spans="1:4">
      <c r="A812" s="599"/>
      <c r="B812" s="599"/>
      <c r="C812" s="602"/>
    </row>
    <row r="813" spans="1:4">
      <c r="A813" s="599"/>
      <c r="B813" s="599"/>
      <c r="C813" s="602"/>
      <c r="D813" s="602"/>
    </row>
    <row r="814" spans="1:4">
      <c r="A814" s="599"/>
      <c r="B814" s="599"/>
    </row>
    <row r="815" spans="1:4">
      <c r="A815" s="599"/>
      <c r="B815" s="599"/>
    </row>
    <row r="816" spans="1:4">
      <c r="A816" s="599"/>
      <c r="B816" s="599"/>
      <c r="C816" s="602"/>
      <c r="D816" s="602"/>
    </row>
    <row r="817" spans="1:4">
      <c r="A817" s="599"/>
      <c r="B817" s="599"/>
    </row>
    <row r="818" spans="1:4">
      <c r="A818" s="599"/>
      <c r="B818" s="599"/>
    </row>
    <row r="819" spans="1:4">
      <c r="A819" s="599"/>
      <c r="B819" s="599"/>
    </row>
    <row r="820" spans="1:4">
      <c r="A820" s="599"/>
      <c r="B820" s="599"/>
    </row>
    <row r="821" spans="1:4">
      <c r="A821" s="599"/>
      <c r="B821" s="599"/>
      <c r="C821" s="603"/>
      <c r="D821" s="603"/>
    </row>
    <row r="822" spans="1:4">
      <c r="A822" s="599"/>
      <c r="B822" s="599"/>
      <c r="C822" s="601"/>
      <c r="D822" s="601"/>
    </row>
    <row r="823" spans="1:4">
      <c r="A823" s="599"/>
      <c r="B823" s="599"/>
      <c r="C823" s="601"/>
      <c r="D823" s="601"/>
    </row>
    <row r="824" spans="1:4">
      <c r="A824" s="599"/>
      <c r="B824" s="599"/>
      <c r="C824" s="602"/>
    </row>
    <row r="825" spans="1:4">
      <c r="A825" s="599"/>
      <c r="B825" s="599"/>
      <c r="C825" s="602"/>
    </row>
    <row r="826" spans="1:4">
      <c r="A826" s="599"/>
      <c r="B826" s="599"/>
      <c r="C826" s="602"/>
    </row>
    <row r="827" spans="1:4">
      <c r="A827" s="599"/>
      <c r="B827" s="599"/>
      <c r="C827" s="602"/>
    </row>
    <row r="828" spans="1:4">
      <c r="A828" s="599"/>
      <c r="B828" s="599"/>
    </row>
    <row r="829" spans="1:4">
      <c r="A829" s="599"/>
      <c r="B829" s="599"/>
    </row>
    <row r="830" spans="1:4">
      <c r="A830" s="599"/>
      <c r="B830" s="599"/>
    </row>
    <row r="831" spans="1:4">
      <c r="A831" s="599"/>
      <c r="B831" s="599"/>
    </row>
    <row r="832" spans="1:4">
      <c r="A832" s="599"/>
      <c r="B832" s="599"/>
    </row>
    <row r="833" spans="1:4">
      <c r="A833" s="599"/>
      <c r="B833" s="599"/>
    </row>
    <row r="834" spans="1:4">
      <c r="A834" s="599"/>
      <c r="B834" s="599"/>
      <c r="C834" s="602"/>
      <c r="D834" s="602"/>
    </row>
    <row r="835" spans="1:4">
      <c r="A835" s="599"/>
      <c r="B835" s="599"/>
    </row>
    <row r="836" spans="1:4">
      <c r="A836" s="599"/>
      <c r="B836" s="599"/>
    </row>
    <row r="837" spans="1:4">
      <c r="A837" s="599"/>
      <c r="B837" s="599"/>
      <c r="C837" s="600"/>
      <c r="D837" s="600"/>
    </row>
    <row r="838" spans="1:4">
      <c r="A838" s="599"/>
      <c r="B838" s="599"/>
      <c r="C838" s="600"/>
      <c r="D838" s="600"/>
    </row>
    <row r="839" spans="1:4">
      <c r="A839" s="599"/>
      <c r="B839" s="599"/>
      <c r="C839" s="600"/>
      <c r="D839" s="600"/>
    </row>
    <row r="840" spans="1:4">
      <c r="A840" s="599"/>
      <c r="B840" s="599"/>
      <c r="C840" s="600"/>
      <c r="D840" s="600"/>
    </row>
    <row r="841" spans="1:4">
      <c r="A841" s="599"/>
      <c r="B841" s="599"/>
      <c r="C841" s="600"/>
      <c r="D841" s="600"/>
    </row>
    <row r="842" spans="1:4">
      <c r="A842" s="599"/>
      <c r="B842" s="599"/>
      <c r="C842" s="601"/>
      <c r="D842" s="601"/>
    </row>
    <row r="843" spans="1:4">
      <c r="A843" s="599"/>
      <c r="B843" s="599"/>
    </row>
    <row r="844" spans="1:4">
      <c r="A844" s="599"/>
      <c r="B844" s="599"/>
    </row>
    <row r="845" spans="1:4">
      <c r="A845" s="599"/>
      <c r="B845" s="599"/>
    </row>
    <row r="846" spans="1:4">
      <c r="A846" s="599"/>
      <c r="B846" s="599"/>
    </row>
    <row r="847" spans="1:4">
      <c r="A847" s="599"/>
      <c r="B847" s="599"/>
      <c r="C847" s="602"/>
      <c r="D847" s="602"/>
    </row>
    <row r="848" spans="1:4">
      <c r="A848" s="599"/>
      <c r="B848" s="599"/>
    </row>
    <row r="849" spans="1:4">
      <c r="A849" s="599"/>
      <c r="B849" s="599"/>
    </row>
    <row r="850" spans="1:4">
      <c r="A850" s="599"/>
      <c r="B850" s="599"/>
    </row>
    <row r="851" spans="1:4">
      <c r="A851" s="599"/>
      <c r="B851" s="599"/>
      <c r="C851" s="600"/>
      <c r="D851" s="600"/>
    </row>
    <row r="852" spans="1:4">
      <c r="A852" s="599"/>
      <c r="B852" s="599"/>
      <c r="C852" s="601"/>
      <c r="D852" s="601"/>
    </row>
    <row r="853" spans="1:4">
      <c r="A853" s="599"/>
      <c r="B853" s="599"/>
      <c r="C853" s="601"/>
      <c r="D853" s="601"/>
    </row>
    <row r="854" spans="1:4">
      <c r="A854" s="599"/>
      <c r="B854" s="599"/>
      <c r="C854" s="601"/>
      <c r="D854" s="601"/>
    </row>
    <row r="855" spans="1:4">
      <c r="A855" s="599"/>
      <c r="B855" s="599"/>
      <c r="C855" s="602"/>
      <c r="D855" s="602"/>
    </row>
    <row r="856" spans="1:4">
      <c r="A856" s="599"/>
      <c r="B856" s="599"/>
    </row>
    <row r="857" spans="1:4">
      <c r="A857" s="599"/>
      <c r="B857" s="599"/>
      <c r="C857" s="603"/>
      <c r="D857" s="603"/>
    </row>
    <row r="858" spans="1:4">
      <c r="A858" s="599"/>
      <c r="B858" s="599"/>
    </row>
    <row r="859" spans="1:4">
      <c r="A859" s="599"/>
      <c r="B859" s="599"/>
      <c r="C859" s="600"/>
      <c r="D859" s="600"/>
    </row>
    <row r="860" spans="1:4">
      <c r="A860" s="599"/>
      <c r="B860" s="599"/>
      <c r="C860" s="601"/>
      <c r="D860" s="601"/>
    </row>
    <row r="861" spans="1:4">
      <c r="A861" s="599"/>
      <c r="B861" s="599"/>
    </row>
    <row r="862" spans="1:4">
      <c r="A862" s="599"/>
      <c r="B862" s="599"/>
      <c r="C862" s="600"/>
      <c r="D862" s="600"/>
    </row>
    <row r="863" spans="1:4">
      <c r="A863" s="599"/>
      <c r="B863" s="599"/>
      <c r="C863" s="600"/>
      <c r="D863" s="600"/>
    </row>
    <row r="864" spans="1:4">
      <c r="A864" s="599"/>
      <c r="B864" s="599"/>
      <c r="C864" s="601"/>
      <c r="D864" s="601"/>
    </row>
    <row r="865" spans="1:4">
      <c r="A865" s="599"/>
      <c r="B865" s="599"/>
      <c r="C865" s="600"/>
      <c r="D865" s="600"/>
    </row>
    <row r="866" spans="1:4">
      <c r="A866" s="599"/>
      <c r="B866" s="599"/>
      <c r="C866" s="601"/>
      <c r="D866" s="601"/>
    </row>
    <row r="867" spans="1:4">
      <c r="A867" s="599"/>
      <c r="B867" s="599"/>
      <c r="C867" s="601"/>
      <c r="D867" s="601"/>
    </row>
    <row r="868" spans="1:4">
      <c r="A868" s="599"/>
      <c r="B868" s="599"/>
      <c r="C868" s="603"/>
      <c r="D868" s="603"/>
    </row>
    <row r="869" spans="1:4">
      <c r="A869" s="599"/>
      <c r="B869" s="599"/>
      <c r="C869" s="600"/>
      <c r="D869" s="600"/>
    </row>
    <row r="870" spans="1:4">
      <c r="A870" s="599"/>
      <c r="B870" s="599"/>
      <c r="C870" s="601"/>
      <c r="D870" s="601"/>
    </row>
    <row r="871" spans="1:4">
      <c r="A871" s="599"/>
      <c r="B871" s="599"/>
    </row>
    <row r="872" spans="1:4">
      <c r="A872" s="599"/>
      <c r="B872" s="599"/>
      <c r="C872" s="602"/>
      <c r="D872" s="602"/>
    </row>
    <row r="873" spans="1:4">
      <c r="A873" s="599"/>
      <c r="B873" s="599"/>
    </row>
    <row r="874" spans="1:4">
      <c r="A874" s="599"/>
      <c r="B874" s="599"/>
      <c r="C874" s="601"/>
      <c r="D874" s="601"/>
    </row>
    <row r="875" spans="1:4">
      <c r="A875" s="599"/>
      <c r="B875" s="599"/>
      <c r="C875" s="600"/>
      <c r="D875" s="600"/>
    </row>
    <row r="876" spans="1:4">
      <c r="A876" s="599"/>
      <c r="B876" s="599"/>
      <c r="C876" s="601"/>
      <c r="D876" s="601"/>
    </row>
    <row r="877" spans="1:4">
      <c r="A877" s="599"/>
      <c r="B877" s="599"/>
      <c r="C877" s="601"/>
      <c r="D877" s="601"/>
    </row>
    <row r="878" spans="1:4">
      <c r="A878" s="599"/>
      <c r="B878" s="599"/>
      <c r="C878" s="602"/>
      <c r="D878" s="602"/>
    </row>
    <row r="879" spans="1:4">
      <c r="A879" s="599"/>
      <c r="B879" s="599"/>
      <c r="C879" s="600"/>
      <c r="D879" s="600"/>
    </row>
    <row r="880" spans="1:4">
      <c r="A880" s="599"/>
      <c r="B880" s="599"/>
      <c r="C880" s="600"/>
      <c r="D880" s="600"/>
    </row>
    <row r="881" spans="1:4">
      <c r="A881" s="599"/>
      <c r="B881" s="599"/>
    </row>
    <row r="882" spans="1:4">
      <c r="A882" s="599"/>
      <c r="B882" s="599"/>
    </row>
    <row r="883" spans="1:4">
      <c r="A883" s="599"/>
      <c r="B883" s="599"/>
      <c r="C883" s="600"/>
      <c r="D883" s="600"/>
    </row>
    <row r="884" spans="1:4">
      <c r="A884" s="599"/>
      <c r="B884" s="599"/>
      <c r="C884" s="600"/>
      <c r="D884" s="600"/>
    </row>
    <row r="885" spans="1:4">
      <c r="A885" s="599"/>
      <c r="B885" s="599"/>
      <c r="C885" s="603"/>
      <c r="D885" s="603"/>
    </row>
    <row r="886" spans="1:4">
      <c r="A886" s="599"/>
      <c r="B886" s="599"/>
      <c r="C886" s="601"/>
      <c r="D886" s="601"/>
    </row>
    <row r="887" spans="1:4">
      <c r="A887" s="599"/>
      <c r="B887" s="599"/>
    </row>
    <row r="888" spans="1:4">
      <c r="A888" s="599"/>
      <c r="B888" s="599"/>
      <c r="C888" s="603"/>
      <c r="D888" s="603"/>
    </row>
    <row r="889" spans="1:4">
      <c r="A889" s="599"/>
      <c r="B889" s="599"/>
      <c r="C889" s="603"/>
      <c r="D889" s="603"/>
    </row>
    <row r="890" spans="1:4">
      <c r="A890" s="599"/>
      <c r="B890" s="599"/>
    </row>
    <row r="891" spans="1:4">
      <c r="A891" s="599"/>
      <c r="B891" s="599"/>
      <c r="C891" s="602"/>
      <c r="D891" s="602"/>
    </row>
    <row r="892" spans="1:4">
      <c r="A892" s="599"/>
      <c r="B892" s="599"/>
    </row>
    <row r="893" spans="1:4">
      <c r="A893" s="599"/>
      <c r="B893" s="599"/>
    </row>
    <row r="894" spans="1:4">
      <c r="A894" s="599"/>
      <c r="B894" s="599"/>
      <c r="C894" s="600"/>
      <c r="D894" s="600"/>
    </row>
    <row r="895" spans="1:4">
      <c r="A895" s="599"/>
      <c r="B895" s="599"/>
      <c r="C895" s="601"/>
      <c r="D895" s="601"/>
    </row>
    <row r="896" spans="1:4">
      <c r="A896" s="599"/>
      <c r="B896" s="599"/>
      <c r="C896" s="601"/>
      <c r="D896" s="601"/>
    </row>
    <row r="897" spans="1:4">
      <c r="A897" s="599"/>
      <c r="B897" s="599"/>
    </row>
    <row r="898" spans="1:4">
      <c r="A898" s="599"/>
      <c r="B898" s="599"/>
      <c r="C898" s="600"/>
      <c r="D898" s="600"/>
    </row>
    <row r="899" spans="1:4">
      <c r="A899" s="599"/>
      <c r="B899" s="599"/>
      <c r="C899" s="601"/>
      <c r="D899" s="601"/>
    </row>
    <row r="900" spans="1:4">
      <c r="A900" s="599"/>
      <c r="B900" s="599"/>
    </row>
    <row r="901" spans="1:4">
      <c r="A901" s="599"/>
      <c r="B901" s="599"/>
      <c r="C901" s="600"/>
      <c r="D901" s="600"/>
    </row>
    <row r="902" spans="1:4">
      <c r="A902" s="599"/>
      <c r="B902" s="599"/>
      <c r="C902" s="601"/>
      <c r="D902" s="601"/>
    </row>
    <row r="903" spans="1:4">
      <c r="A903" s="599"/>
      <c r="B903" s="599"/>
    </row>
    <row r="904" spans="1:4">
      <c r="A904" s="599"/>
      <c r="B904" s="599"/>
      <c r="C904" s="600"/>
      <c r="D904" s="600"/>
    </row>
    <row r="905" spans="1:4">
      <c r="A905" s="599"/>
      <c r="B905" s="599"/>
      <c r="C905" s="601"/>
      <c r="D905" s="601"/>
    </row>
    <row r="906" spans="1:4">
      <c r="A906" s="599"/>
      <c r="B906" s="599"/>
      <c r="C906" s="601"/>
      <c r="D906" s="601"/>
    </row>
    <row r="907" spans="1:4">
      <c r="A907" s="599"/>
      <c r="B907" s="599"/>
    </row>
    <row r="908" spans="1:4">
      <c r="A908" s="599"/>
      <c r="B908" s="599"/>
      <c r="C908" s="600"/>
      <c r="D908" s="600"/>
    </row>
    <row r="909" spans="1:4">
      <c r="A909" s="599"/>
      <c r="B909" s="599"/>
      <c r="C909" s="601"/>
      <c r="D909" s="601"/>
    </row>
    <row r="910" spans="1:4">
      <c r="A910" s="599"/>
      <c r="B910" s="599"/>
    </row>
    <row r="911" spans="1:4">
      <c r="A911" s="599"/>
      <c r="B911" s="599"/>
      <c r="C911" s="600"/>
      <c r="D911" s="600"/>
    </row>
    <row r="912" spans="1:4">
      <c r="A912" s="599"/>
      <c r="B912" s="599"/>
      <c r="C912" s="601"/>
      <c r="D912" s="601"/>
    </row>
    <row r="913" spans="1:4">
      <c r="A913" s="599"/>
      <c r="B913" s="599"/>
    </row>
    <row r="914" spans="1:4">
      <c r="A914" s="599"/>
      <c r="B914" s="599"/>
      <c r="C914" s="600"/>
      <c r="D914" s="600"/>
    </row>
    <row r="915" spans="1:4">
      <c r="A915" s="599"/>
      <c r="B915" s="599"/>
      <c r="C915" s="601"/>
      <c r="D915" s="601"/>
    </row>
    <row r="916" spans="1:4">
      <c r="A916" s="599"/>
      <c r="B916" s="599"/>
    </row>
    <row r="917" spans="1:4">
      <c r="A917" s="599"/>
      <c r="B917" s="599"/>
      <c r="C917" s="600"/>
      <c r="D917" s="600"/>
    </row>
    <row r="918" spans="1:4">
      <c r="A918" s="599"/>
      <c r="B918" s="599"/>
      <c r="C918" s="601"/>
      <c r="D918" s="601"/>
    </row>
    <row r="919" spans="1:4">
      <c r="A919" s="599"/>
      <c r="B919" s="599"/>
    </row>
    <row r="920" spans="1:4">
      <c r="A920" s="599"/>
      <c r="B920" s="599"/>
      <c r="C920" s="600"/>
      <c r="D920" s="600"/>
    </row>
    <row r="921" spans="1:4">
      <c r="A921" s="599"/>
      <c r="B921" s="599"/>
      <c r="C921" s="600"/>
      <c r="D921" s="600"/>
    </row>
    <row r="922" spans="1:4">
      <c r="A922" s="599"/>
      <c r="B922" s="599"/>
      <c r="C922" s="600"/>
      <c r="D922" s="600"/>
    </row>
    <row r="923" spans="1:4">
      <c r="A923" s="599"/>
      <c r="B923" s="599"/>
      <c r="C923" s="600"/>
      <c r="D923" s="600"/>
    </row>
    <row r="924" spans="1:4">
      <c r="A924" s="599"/>
      <c r="B924" s="599"/>
      <c r="C924" s="601"/>
      <c r="D924" s="601"/>
    </row>
    <row r="925" spans="1:4">
      <c r="A925" s="599"/>
      <c r="B925" s="599"/>
      <c r="C925" s="600"/>
      <c r="D925" s="600"/>
    </row>
    <row r="926" spans="1:4">
      <c r="A926" s="599"/>
      <c r="B926" s="599"/>
      <c r="C926" s="601"/>
      <c r="D926" s="601"/>
    </row>
    <row r="927" spans="1:4">
      <c r="A927" s="599"/>
      <c r="B927" s="599"/>
      <c r="C927" s="601"/>
      <c r="D927" s="601"/>
    </row>
    <row r="928" spans="1:4">
      <c r="A928" s="599"/>
      <c r="B928" s="599"/>
      <c r="C928" s="600"/>
      <c r="D928" s="600"/>
    </row>
    <row r="929" spans="1:2">
      <c r="A929" s="599"/>
      <c r="B929" s="599"/>
    </row>
    <row r="930" spans="1:2">
      <c r="A930" s="599"/>
      <c r="B930" s="599"/>
    </row>
    <row r="931" spans="1:2">
      <c r="A931" s="599"/>
      <c r="B931" s="599"/>
    </row>
    <row r="932" spans="1:2">
      <c r="A932" s="599"/>
      <c r="B932" s="599"/>
    </row>
    <row r="933" spans="1:2">
      <c r="A933" s="599"/>
      <c r="B933" s="599"/>
    </row>
    <row r="934" spans="1:2">
      <c r="A934" s="599"/>
      <c r="B934" s="599"/>
    </row>
    <row r="935" spans="1:2">
      <c r="A935" s="599"/>
      <c r="B935" s="599"/>
    </row>
    <row r="936" spans="1:2">
      <c r="A936" s="599"/>
      <c r="B936" s="599"/>
    </row>
    <row r="937" spans="1:2">
      <c r="A937" s="599"/>
      <c r="B937" s="599"/>
    </row>
    <row r="938" spans="1:2">
      <c r="A938" s="599"/>
      <c r="B938" s="599"/>
    </row>
    <row r="939" spans="1:2">
      <c r="A939" s="599"/>
      <c r="B939" s="599"/>
    </row>
    <row r="940" spans="1:2">
      <c r="A940" s="599"/>
      <c r="B940" s="599"/>
    </row>
    <row r="941" spans="1:2">
      <c r="A941" s="599"/>
      <c r="B941" s="599"/>
    </row>
    <row r="942" spans="1:2">
      <c r="A942" s="599"/>
      <c r="B942" s="599"/>
    </row>
    <row r="943" spans="1:2">
      <c r="A943" s="599"/>
      <c r="B943" s="599"/>
    </row>
    <row r="944" spans="1:2">
      <c r="A944" s="599"/>
      <c r="B944" s="599"/>
    </row>
    <row r="945" spans="1:2">
      <c r="A945" s="599"/>
      <c r="B945" s="599"/>
    </row>
    <row r="946" spans="1:2">
      <c r="A946" s="599"/>
      <c r="B946" s="599"/>
    </row>
    <row r="947" spans="1:2">
      <c r="A947" s="599"/>
      <c r="B947" s="599"/>
    </row>
    <row r="948" spans="1:2">
      <c r="A948" s="599"/>
      <c r="B948" s="599"/>
    </row>
    <row r="949" spans="1:2">
      <c r="A949" s="599"/>
      <c r="B949" s="599"/>
    </row>
    <row r="950" spans="1:2">
      <c r="A950" s="599"/>
      <c r="B950" s="599"/>
    </row>
    <row r="951" spans="1:2">
      <c r="A951" s="599"/>
      <c r="B951" s="599"/>
    </row>
    <row r="952" spans="1:2">
      <c r="A952" s="599"/>
      <c r="B952" s="599"/>
    </row>
    <row r="953" spans="1:2">
      <c r="A953" s="599"/>
      <c r="B953" s="599"/>
    </row>
    <row r="954" spans="1:2">
      <c r="A954" s="599"/>
      <c r="B954" s="599"/>
    </row>
    <row r="955" spans="1:2">
      <c r="A955" s="599"/>
      <c r="B955" s="599"/>
    </row>
    <row r="956" spans="1:2">
      <c r="A956" s="599"/>
      <c r="B956" s="599"/>
    </row>
    <row r="957" spans="1:2">
      <c r="A957" s="599"/>
      <c r="B957" s="599"/>
    </row>
    <row r="958" spans="1:2">
      <c r="A958" s="599"/>
      <c r="B958" s="599"/>
    </row>
    <row r="959" spans="1:2">
      <c r="A959" s="599"/>
      <c r="B959" s="599"/>
    </row>
    <row r="960" spans="1:2">
      <c r="A960" s="599"/>
      <c r="B960" s="599"/>
    </row>
    <row r="961" spans="1:2">
      <c r="A961" s="599"/>
      <c r="B961" s="599"/>
    </row>
    <row r="962" spans="1:2">
      <c r="A962" s="599"/>
      <c r="B962" s="599"/>
    </row>
    <row r="963" spans="1:2">
      <c r="A963" s="599"/>
      <c r="B963" s="599"/>
    </row>
    <row r="964" spans="1:2">
      <c r="A964" s="599"/>
      <c r="B964" s="599"/>
    </row>
    <row r="965" spans="1:2">
      <c r="A965" s="599"/>
      <c r="B965" s="599"/>
    </row>
    <row r="966" spans="1:2">
      <c r="A966" s="599"/>
      <c r="B966" s="599"/>
    </row>
    <row r="967" spans="1:2">
      <c r="A967" s="599"/>
      <c r="B967" s="599"/>
    </row>
    <row r="968" spans="1:2">
      <c r="A968" s="599"/>
      <c r="B968" s="599"/>
    </row>
    <row r="969" spans="1:2">
      <c r="A969" s="599"/>
      <c r="B969" s="599"/>
    </row>
    <row r="970" spans="1:2">
      <c r="A970" s="599"/>
      <c r="B970" s="599"/>
    </row>
    <row r="971" spans="1:2">
      <c r="A971" s="599"/>
      <c r="B971" s="599"/>
    </row>
    <row r="972" spans="1:2">
      <c r="A972" s="599"/>
      <c r="B972" s="599"/>
    </row>
    <row r="973" spans="1:2">
      <c r="A973" s="599"/>
      <c r="B973" s="599"/>
    </row>
    <row r="974" spans="1:2">
      <c r="A974" s="599"/>
      <c r="B974" s="599"/>
    </row>
    <row r="975" spans="1:2">
      <c r="A975" s="599"/>
      <c r="B975" s="599"/>
    </row>
    <row r="976" spans="1:2">
      <c r="A976" s="599"/>
      <c r="B976" s="599"/>
    </row>
    <row r="977" spans="1:2">
      <c r="A977" s="599"/>
      <c r="B977" s="599"/>
    </row>
    <row r="978" spans="1:2">
      <c r="A978" s="599"/>
      <c r="B978" s="599"/>
    </row>
    <row r="979" spans="1:2">
      <c r="A979" s="599"/>
      <c r="B979" s="599"/>
    </row>
    <row r="980" spans="1:2">
      <c r="A980" s="599"/>
      <c r="B980" s="599"/>
    </row>
    <row r="981" spans="1:2">
      <c r="A981" s="599"/>
      <c r="B981" s="599"/>
    </row>
    <row r="982" spans="1:2">
      <c r="A982" s="599"/>
      <c r="B982" s="599"/>
    </row>
    <row r="983" spans="1:2">
      <c r="A983" s="599"/>
      <c r="B983" s="599"/>
    </row>
    <row r="984" spans="1:2">
      <c r="A984" s="599"/>
      <c r="B984" s="599"/>
    </row>
    <row r="985" spans="1:2">
      <c r="A985" s="599"/>
      <c r="B985" s="599"/>
    </row>
    <row r="986" spans="1:2">
      <c r="A986" s="599"/>
      <c r="B986" s="599"/>
    </row>
    <row r="987" spans="1:2">
      <c r="A987" s="599"/>
      <c r="B987" s="599"/>
    </row>
    <row r="988" spans="1:2">
      <c r="A988" s="599"/>
      <c r="B988" s="599"/>
    </row>
    <row r="989" spans="1:2">
      <c r="A989" s="599"/>
      <c r="B989" s="599"/>
    </row>
    <row r="990" spans="1:2">
      <c r="A990" s="599"/>
      <c r="B990" s="599"/>
    </row>
    <row r="991" spans="1:2">
      <c r="A991" s="599"/>
      <c r="B991" s="599"/>
    </row>
    <row r="992" spans="1:2">
      <c r="A992" s="599"/>
      <c r="B992" s="599"/>
    </row>
    <row r="993" spans="1:2">
      <c r="A993" s="599"/>
      <c r="B993" s="599"/>
    </row>
    <row r="994" spans="1:2">
      <c r="A994" s="599"/>
      <c r="B994" s="599"/>
    </row>
    <row r="995" spans="1:2">
      <c r="A995" s="599"/>
      <c r="B995" s="599"/>
    </row>
    <row r="996" spans="1:2">
      <c r="A996" s="599"/>
      <c r="B996" s="599"/>
    </row>
    <row r="997" spans="1:2">
      <c r="A997" s="599"/>
      <c r="B997" s="599"/>
    </row>
    <row r="998" spans="1:2">
      <c r="A998" s="599"/>
      <c r="B998" s="599"/>
    </row>
    <row r="999" spans="1:2">
      <c r="A999" s="599"/>
      <c r="B999" s="599"/>
    </row>
    <row r="1000" spans="1:2">
      <c r="A1000" s="599"/>
      <c r="B1000" s="599"/>
    </row>
    <row r="1001" spans="1:2">
      <c r="A1001" s="599"/>
      <c r="B1001" s="599"/>
    </row>
    <row r="1002" spans="1:2">
      <c r="A1002" s="599"/>
      <c r="B1002" s="599"/>
    </row>
    <row r="1003" spans="1:2">
      <c r="A1003" s="599"/>
      <c r="B1003" s="599"/>
    </row>
    <row r="1004" spans="1:2">
      <c r="A1004" s="599"/>
      <c r="B1004" s="599"/>
    </row>
    <row r="1005" spans="1:2">
      <c r="A1005" s="599"/>
      <c r="B1005" s="599"/>
    </row>
    <row r="1006" spans="1:2">
      <c r="A1006" s="599"/>
      <c r="B1006" s="599"/>
    </row>
    <row r="1007" spans="1:2">
      <c r="A1007" s="599"/>
      <c r="B1007" s="599"/>
    </row>
    <row r="1008" spans="1:2">
      <c r="A1008" s="599"/>
      <c r="B1008" s="599"/>
    </row>
    <row r="1009" spans="1:2">
      <c r="A1009" s="599"/>
      <c r="B1009" s="599"/>
    </row>
    <row r="1010" spans="1:2">
      <c r="A1010" s="599"/>
      <c r="B1010" s="599"/>
    </row>
    <row r="1011" spans="1:2">
      <c r="A1011" s="599"/>
      <c r="B1011" s="599"/>
    </row>
    <row r="1012" spans="1:2">
      <c r="A1012" s="599"/>
      <c r="B1012" s="599"/>
    </row>
    <row r="1013" spans="1:2">
      <c r="A1013" s="599"/>
      <c r="B1013" s="599"/>
    </row>
    <row r="1014" spans="1:2">
      <c r="A1014" s="599"/>
      <c r="B1014" s="599"/>
    </row>
    <row r="1015" spans="1:2">
      <c r="A1015" s="599"/>
      <c r="B1015" s="599"/>
    </row>
    <row r="1016" spans="1:2">
      <c r="A1016" s="599"/>
      <c r="B1016" s="599"/>
    </row>
    <row r="1017" spans="1:2">
      <c r="A1017" s="599"/>
      <c r="B1017" s="599"/>
    </row>
    <row r="1018" spans="1:2">
      <c r="A1018" s="599"/>
      <c r="B1018" s="599"/>
    </row>
    <row r="1019" spans="1:2">
      <c r="A1019" s="599"/>
      <c r="B1019" s="599"/>
    </row>
    <row r="1020" spans="1:2">
      <c r="A1020" s="599"/>
      <c r="B1020" s="599"/>
    </row>
    <row r="1021" spans="1:2">
      <c r="A1021" s="599"/>
      <c r="B1021" s="599"/>
    </row>
    <row r="1022" spans="1:2">
      <c r="A1022" s="599"/>
      <c r="B1022" s="599"/>
    </row>
    <row r="1023" spans="1:2">
      <c r="A1023" s="599"/>
      <c r="B1023" s="599"/>
    </row>
    <row r="1024" spans="1:2">
      <c r="A1024" s="599"/>
      <c r="B1024" s="599"/>
    </row>
    <row r="1025" spans="1:2">
      <c r="A1025" s="599"/>
      <c r="B1025" s="599"/>
    </row>
    <row r="1026" spans="1:2">
      <c r="A1026" s="599"/>
      <c r="B1026" s="599"/>
    </row>
    <row r="1027" spans="1:2">
      <c r="A1027" s="599"/>
      <c r="B1027" s="599"/>
    </row>
    <row r="1028" spans="1:2">
      <c r="A1028" s="599"/>
      <c r="B1028" s="599"/>
    </row>
    <row r="1029" spans="1:2">
      <c r="A1029" s="599"/>
      <c r="B1029" s="599"/>
    </row>
    <row r="1030" spans="1:2">
      <c r="A1030" s="599"/>
      <c r="B1030" s="599"/>
    </row>
    <row r="1031" spans="1:2">
      <c r="A1031" s="599"/>
      <c r="B1031" s="599"/>
    </row>
    <row r="1032" spans="1:2">
      <c r="A1032" s="599"/>
      <c r="B1032" s="599"/>
    </row>
    <row r="1033" spans="1:2">
      <c r="A1033" s="599"/>
      <c r="B1033" s="599"/>
    </row>
    <row r="1034" spans="1:2">
      <c r="A1034" s="599"/>
      <c r="B1034" s="599"/>
    </row>
    <row r="1035" spans="1:2">
      <c r="A1035" s="599"/>
      <c r="B1035" s="599"/>
    </row>
    <row r="1036" spans="1:2">
      <c r="A1036" s="599"/>
      <c r="B1036" s="599"/>
    </row>
    <row r="1037" spans="1:2">
      <c r="A1037" s="599"/>
      <c r="B1037" s="599"/>
    </row>
    <row r="1038" spans="1:2">
      <c r="A1038" s="599"/>
      <c r="B1038" s="599"/>
    </row>
    <row r="1039" spans="1:2">
      <c r="A1039" s="599"/>
      <c r="B1039" s="599"/>
    </row>
    <row r="1040" spans="1:2">
      <c r="A1040" s="599"/>
      <c r="B1040" s="599"/>
    </row>
    <row r="1041" spans="1:2">
      <c r="A1041" s="599"/>
      <c r="B1041" s="599"/>
    </row>
    <row r="1042" spans="1:2">
      <c r="A1042" s="599"/>
      <c r="B1042" s="599"/>
    </row>
    <row r="1043" spans="1:2">
      <c r="A1043" s="599"/>
      <c r="B1043" s="599"/>
    </row>
    <row r="1044" spans="1:2">
      <c r="A1044" s="599"/>
      <c r="B1044" s="599"/>
    </row>
    <row r="1045" spans="1:2">
      <c r="A1045" s="599"/>
      <c r="B1045" s="599"/>
    </row>
    <row r="1046" spans="1:2">
      <c r="A1046" s="599"/>
      <c r="B1046" s="599"/>
    </row>
    <row r="1047" spans="1:2">
      <c r="A1047" s="599"/>
      <c r="B1047" s="599"/>
    </row>
    <row r="1048" spans="1:2">
      <c r="A1048" s="599"/>
      <c r="B1048" s="599"/>
    </row>
    <row r="1049" spans="1:2">
      <c r="A1049" s="599"/>
      <c r="B1049" s="599"/>
    </row>
    <row r="1050" spans="1:2">
      <c r="A1050" s="599"/>
      <c r="B1050" s="599"/>
    </row>
    <row r="1051" spans="1:2">
      <c r="A1051" s="599"/>
      <c r="B1051" s="599"/>
    </row>
    <row r="1052" spans="1:2">
      <c r="A1052" s="599"/>
      <c r="B1052" s="599"/>
    </row>
    <row r="1053" spans="1:2">
      <c r="A1053" s="599"/>
      <c r="B1053" s="599"/>
    </row>
    <row r="1054" spans="1:2">
      <c r="A1054" s="599"/>
      <c r="B1054" s="599"/>
    </row>
    <row r="1055" spans="1:2">
      <c r="A1055" s="599"/>
      <c r="B1055" s="599"/>
    </row>
    <row r="1056" spans="1:2">
      <c r="A1056" s="599"/>
      <c r="B1056" s="599"/>
    </row>
    <row r="1057" spans="1:2">
      <c r="A1057" s="599"/>
      <c r="B1057" s="599"/>
    </row>
    <row r="1058" spans="1:2">
      <c r="A1058" s="599"/>
      <c r="B1058" s="599"/>
    </row>
    <row r="1059" spans="1:2">
      <c r="A1059" s="599"/>
      <c r="B1059" s="599"/>
    </row>
    <row r="1060" spans="1:2">
      <c r="A1060" s="599"/>
      <c r="B1060" s="599"/>
    </row>
    <row r="1061" spans="1:2">
      <c r="A1061" s="599"/>
      <c r="B1061" s="599"/>
    </row>
    <row r="1062" spans="1:2">
      <c r="A1062" s="599"/>
      <c r="B1062" s="599"/>
    </row>
    <row r="1063" spans="1:2">
      <c r="A1063" s="599"/>
      <c r="B1063" s="599"/>
    </row>
    <row r="1064" spans="1:2">
      <c r="A1064" s="599"/>
      <c r="B1064" s="599"/>
    </row>
    <row r="1065" spans="1:2">
      <c r="A1065" s="599"/>
      <c r="B1065" s="599"/>
    </row>
    <row r="1066" spans="1:2">
      <c r="A1066" s="599"/>
      <c r="B1066" s="599"/>
    </row>
    <row r="1067" spans="1:2">
      <c r="A1067" s="599"/>
      <c r="B1067" s="599"/>
    </row>
    <row r="1068" spans="1:2">
      <c r="A1068" s="599"/>
      <c r="B1068" s="599"/>
    </row>
    <row r="1069" spans="1:2">
      <c r="A1069" s="599"/>
      <c r="B1069" s="599"/>
    </row>
    <row r="1070" spans="1:2">
      <c r="A1070" s="599"/>
      <c r="B1070" s="599"/>
    </row>
    <row r="1071" spans="1:2">
      <c r="A1071" s="599"/>
      <c r="B1071" s="599"/>
    </row>
    <row r="1072" spans="1:2">
      <c r="A1072" s="599"/>
      <c r="B1072" s="599"/>
    </row>
    <row r="1073" spans="1:2">
      <c r="A1073" s="599"/>
      <c r="B1073" s="599"/>
    </row>
    <row r="1074" spans="1:2">
      <c r="A1074" s="599"/>
      <c r="B1074" s="599"/>
    </row>
    <row r="1075" spans="1:2">
      <c r="A1075" s="599"/>
      <c r="B1075" s="599"/>
    </row>
    <row r="1076" spans="1:2">
      <c r="A1076" s="599"/>
      <c r="B1076" s="599"/>
    </row>
    <row r="1077" spans="1:2">
      <c r="A1077" s="599"/>
      <c r="B1077" s="599"/>
    </row>
    <row r="1078" spans="1:2">
      <c r="A1078" s="599"/>
      <c r="B1078" s="599"/>
    </row>
    <row r="1079" spans="1:2">
      <c r="A1079" s="599"/>
      <c r="B1079" s="599"/>
    </row>
    <row r="1080" spans="1:2">
      <c r="A1080" s="599"/>
      <c r="B1080" s="599"/>
    </row>
    <row r="1081" spans="1:2">
      <c r="A1081" s="599"/>
      <c r="B1081" s="599"/>
    </row>
    <row r="1082" spans="1:2">
      <c r="A1082" s="599"/>
      <c r="B1082" s="599"/>
    </row>
    <row r="1083" spans="1:2">
      <c r="A1083" s="599"/>
      <c r="B1083" s="599"/>
    </row>
    <row r="1084" spans="1:2">
      <c r="A1084" s="599"/>
      <c r="B1084" s="599"/>
    </row>
    <row r="1085" spans="1:2">
      <c r="A1085" s="599"/>
      <c r="B1085" s="599"/>
    </row>
    <row r="1086" spans="1:2">
      <c r="A1086" s="599"/>
      <c r="B1086" s="599"/>
    </row>
    <row r="1087" spans="1:2">
      <c r="A1087" s="599"/>
      <c r="B1087" s="599"/>
    </row>
    <row r="1088" spans="1:2">
      <c r="A1088" s="599"/>
      <c r="B1088" s="599"/>
    </row>
    <row r="1089" spans="1:2">
      <c r="A1089" s="599"/>
      <c r="B1089" s="599"/>
    </row>
    <row r="1090" spans="1:2">
      <c r="A1090" s="599"/>
      <c r="B1090" s="599"/>
    </row>
    <row r="1091" spans="1:2">
      <c r="A1091" s="599"/>
      <c r="B1091" s="599"/>
    </row>
    <row r="1092" spans="1:2">
      <c r="A1092" s="599"/>
      <c r="B1092" s="599"/>
    </row>
    <row r="1093" spans="1:2">
      <c r="A1093" s="599"/>
      <c r="B1093" s="599"/>
    </row>
    <row r="1094" spans="1:2">
      <c r="A1094" s="599"/>
      <c r="B1094" s="599"/>
    </row>
    <row r="1095" spans="1:2">
      <c r="A1095" s="599"/>
      <c r="B1095" s="599"/>
    </row>
    <row r="1096" spans="1:2">
      <c r="A1096" s="599"/>
      <c r="B1096" s="599"/>
    </row>
    <row r="1097" spans="1:2">
      <c r="A1097" s="599"/>
      <c r="B1097" s="599"/>
    </row>
    <row r="1098" spans="1:2">
      <c r="A1098" s="599"/>
      <c r="B1098" s="599"/>
    </row>
    <row r="1099" spans="1:2">
      <c r="A1099" s="599"/>
      <c r="B1099" s="599"/>
    </row>
    <row r="1100" spans="1:2">
      <c r="A1100" s="599"/>
      <c r="B1100" s="599"/>
    </row>
    <row r="1101" spans="1:2">
      <c r="A1101" s="599"/>
      <c r="B1101" s="599"/>
    </row>
    <row r="1102" spans="1:2">
      <c r="A1102" s="599"/>
      <c r="B1102" s="599"/>
    </row>
    <row r="1103" spans="1:2">
      <c r="A1103" s="599"/>
      <c r="B1103" s="599"/>
    </row>
    <row r="1104" spans="1:2">
      <c r="A1104" s="599"/>
      <c r="B1104" s="599"/>
    </row>
    <row r="1105" spans="1:2">
      <c r="A1105" s="599"/>
      <c r="B1105" s="599"/>
    </row>
    <row r="1106" spans="1:2">
      <c r="A1106" s="599"/>
      <c r="B1106" s="599"/>
    </row>
    <row r="1107" spans="1:2">
      <c r="A1107" s="599"/>
      <c r="B1107" s="599"/>
    </row>
    <row r="1108" spans="1:2">
      <c r="A1108" s="599"/>
      <c r="B1108" s="599"/>
    </row>
    <row r="1109" spans="1:2">
      <c r="A1109" s="599"/>
      <c r="B1109" s="599"/>
    </row>
    <row r="1110" spans="1:2">
      <c r="A1110" s="599"/>
      <c r="B1110" s="599"/>
    </row>
    <row r="1111" spans="1:2">
      <c r="A1111" s="599"/>
      <c r="B1111" s="599"/>
    </row>
    <row r="1112" spans="1:2">
      <c r="A1112" s="599"/>
      <c r="B1112" s="599"/>
    </row>
    <row r="1113" spans="1:2">
      <c r="A1113" s="599"/>
      <c r="B1113" s="599"/>
    </row>
    <row r="1114" spans="1:2">
      <c r="A1114" s="599"/>
      <c r="B1114" s="599"/>
    </row>
    <row r="1115" spans="1:2">
      <c r="A1115" s="599"/>
      <c r="B1115" s="599"/>
    </row>
    <row r="1116" spans="1:2">
      <c r="A1116" s="599"/>
      <c r="B1116" s="599"/>
    </row>
    <row r="1117" spans="1:2">
      <c r="A1117" s="599"/>
      <c r="B1117" s="599"/>
    </row>
    <row r="1118" spans="1:2">
      <c r="A1118" s="599"/>
      <c r="B1118" s="599"/>
    </row>
    <row r="1119" spans="1:2">
      <c r="A1119" s="599"/>
      <c r="B1119" s="599"/>
    </row>
    <row r="1120" spans="1:2">
      <c r="A1120" s="599"/>
      <c r="B1120" s="599"/>
    </row>
    <row r="1121" spans="1:2">
      <c r="A1121" s="599"/>
      <c r="B1121" s="599"/>
    </row>
    <row r="1122" spans="1:2">
      <c r="A1122" s="599"/>
      <c r="B1122" s="599"/>
    </row>
    <row r="1123" spans="1:2">
      <c r="A1123" s="599"/>
      <c r="B1123" s="599"/>
    </row>
    <row r="1124" spans="1:2">
      <c r="A1124" s="599"/>
      <c r="B1124" s="599"/>
    </row>
    <row r="1125" spans="1:2">
      <c r="A1125" s="599"/>
      <c r="B1125" s="599"/>
    </row>
    <row r="1126" spans="1:2">
      <c r="A1126" s="599"/>
      <c r="B1126" s="599"/>
    </row>
    <row r="1127" spans="1:2">
      <c r="A1127" s="599"/>
      <c r="B1127" s="599"/>
    </row>
    <row r="1128" spans="1:2">
      <c r="A1128" s="599"/>
      <c r="B1128" s="599"/>
    </row>
    <row r="1129" spans="1:2">
      <c r="A1129" s="599"/>
      <c r="B1129" s="599"/>
    </row>
    <row r="1130" spans="1:2">
      <c r="A1130" s="599"/>
      <c r="B1130" s="599"/>
    </row>
    <row r="1131" spans="1:2">
      <c r="A1131" s="599"/>
      <c r="B1131" s="599"/>
    </row>
    <row r="1132" spans="1:2">
      <c r="A1132" s="599"/>
      <c r="B1132" s="599"/>
    </row>
    <row r="1133" spans="1:2">
      <c r="A1133" s="599"/>
      <c r="B1133" s="599"/>
    </row>
    <row r="1134" spans="1:2">
      <c r="A1134" s="599"/>
      <c r="B1134" s="599"/>
    </row>
    <row r="1135" spans="1:2">
      <c r="A1135" s="599"/>
      <c r="B1135" s="599"/>
    </row>
    <row r="1136" spans="1:2">
      <c r="A1136" s="599"/>
      <c r="B1136" s="599"/>
    </row>
    <row r="1137" spans="1:2">
      <c r="A1137" s="599"/>
      <c r="B1137" s="599"/>
    </row>
    <row r="1138" spans="1:2">
      <c r="A1138" s="599"/>
      <c r="B1138" s="599"/>
    </row>
    <row r="1139" spans="1:2">
      <c r="A1139" s="599"/>
      <c r="B1139" s="599"/>
    </row>
    <row r="1140" spans="1:2">
      <c r="A1140" s="599"/>
      <c r="B1140" s="599"/>
    </row>
    <row r="1141" spans="1:2">
      <c r="A1141" s="599"/>
      <c r="B1141" s="599"/>
    </row>
    <row r="1142" spans="1:2">
      <c r="A1142" s="599"/>
      <c r="B1142" s="599"/>
    </row>
    <row r="1143" spans="1:2">
      <c r="A1143" s="599"/>
      <c r="B1143" s="599"/>
    </row>
    <row r="1144" spans="1:2">
      <c r="A1144" s="599"/>
      <c r="B1144" s="599"/>
    </row>
    <row r="1145" spans="1:2">
      <c r="A1145" s="599"/>
      <c r="B1145" s="599"/>
    </row>
    <row r="1146" spans="1:2">
      <c r="A1146" s="599"/>
      <c r="B1146" s="599"/>
    </row>
    <row r="1147" spans="1:2">
      <c r="A1147" s="599"/>
      <c r="B1147" s="599"/>
    </row>
    <row r="1148" spans="1:2">
      <c r="A1148" s="599"/>
      <c r="B1148" s="599"/>
    </row>
    <row r="1149" spans="1:2">
      <c r="A1149" s="599"/>
      <c r="B1149" s="599"/>
    </row>
    <row r="1150" spans="1:2">
      <c r="A1150" s="599"/>
      <c r="B1150" s="599"/>
    </row>
    <row r="1151" spans="1:2">
      <c r="A1151" s="599"/>
      <c r="B1151" s="599"/>
    </row>
    <row r="1152" spans="1:2">
      <c r="A1152" s="599"/>
      <c r="B1152" s="599"/>
    </row>
    <row r="1153" spans="1:2">
      <c r="A1153" s="599"/>
      <c r="B1153" s="599"/>
    </row>
    <row r="1154" spans="1:2">
      <c r="A1154" s="599"/>
      <c r="B1154" s="599"/>
    </row>
    <row r="1155" spans="1:2">
      <c r="A1155" s="599"/>
      <c r="B1155" s="599"/>
    </row>
    <row r="1156" spans="1:2">
      <c r="A1156" s="599"/>
      <c r="B1156" s="599"/>
    </row>
    <row r="1157" spans="1:2">
      <c r="A1157" s="599"/>
      <c r="B1157" s="599"/>
    </row>
    <row r="1158" spans="1:2">
      <c r="A1158" s="599"/>
      <c r="B1158" s="599"/>
    </row>
    <row r="1159" spans="1:2">
      <c r="A1159" s="599"/>
      <c r="B1159" s="599"/>
    </row>
    <row r="1160" spans="1:2">
      <c r="A1160" s="599"/>
      <c r="B1160" s="599"/>
    </row>
    <row r="1161" spans="1:2">
      <c r="A1161" s="599"/>
      <c r="B1161" s="599"/>
    </row>
    <row r="1162" spans="1:2">
      <c r="A1162" s="599"/>
      <c r="B1162" s="599"/>
    </row>
    <row r="1163" spans="1:2">
      <c r="A1163" s="599"/>
      <c r="B1163" s="599"/>
    </row>
    <row r="1164" spans="1:2">
      <c r="A1164" s="599"/>
      <c r="B1164" s="599"/>
    </row>
    <row r="1165" spans="1:2">
      <c r="A1165" s="599"/>
      <c r="B1165" s="599"/>
    </row>
    <row r="1166" spans="1:2">
      <c r="A1166" s="599"/>
      <c r="B1166" s="599"/>
    </row>
    <row r="1167" spans="1:2">
      <c r="A1167" s="599"/>
      <c r="B1167" s="599"/>
    </row>
    <row r="1168" spans="1:2">
      <c r="A1168" s="599"/>
      <c r="B1168" s="599"/>
    </row>
    <row r="1169" spans="1:2">
      <c r="A1169" s="599"/>
      <c r="B1169" s="599"/>
    </row>
    <row r="1170" spans="1:2">
      <c r="A1170" s="599"/>
      <c r="B1170" s="599"/>
    </row>
    <row r="1171" spans="1:2">
      <c r="A1171" s="599"/>
      <c r="B1171" s="599"/>
    </row>
    <row r="1172" spans="1:2">
      <c r="A1172" s="599"/>
      <c r="B1172" s="599"/>
    </row>
    <row r="1173" spans="1:2">
      <c r="A1173" s="599"/>
      <c r="B1173" s="599"/>
    </row>
    <row r="1174" spans="1:2">
      <c r="A1174" s="599"/>
      <c r="B1174" s="599"/>
    </row>
    <row r="1175" spans="1:2">
      <c r="A1175" s="599"/>
      <c r="B1175" s="599"/>
    </row>
    <row r="1176" spans="1:2">
      <c r="A1176" s="599"/>
      <c r="B1176" s="599"/>
    </row>
    <row r="1177" spans="1:2">
      <c r="A1177" s="599"/>
      <c r="B1177" s="599"/>
    </row>
    <row r="1178" spans="1:2">
      <c r="A1178" s="599"/>
      <c r="B1178" s="599"/>
    </row>
    <row r="1179" spans="1:2">
      <c r="A1179" s="599"/>
      <c r="B1179" s="599"/>
    </row>
    <row r="1180" spans="1:2">
      <c r="A1180" s="599"/>
      <c r="B1180" s="599"/>
    </row>
    <row r="1181" spans="1:2">
      <c r="A1181" s="599"/>
      <c r="B1181" s="599"/>
    </row>
    <row r="1182" spans="1:2">
      <c r="A1182" s="599"/>
      <c r="B1182" s="599"/>
    </row>
    <row r="1183" spans="1:2">
      <c r="A1183" s="599"/>
      <c r="B1183" s="599"/>
    </row>
    <row r="1184" spans="1:2">
      <c r="A1184" s="599"/>
      <c r="B1184" s="599"/>
    </row>
    <row r="1185" spans="1:2">
      <c r="A1185" s="599"/>
      <c r="B1185" s="599"/>
    </row>
    <row r="1186" spans="1:2">
      <c r="A1186" s="599"/>
      <c r="B1186" s="599"/>
    </row>
    <row r="1187" spans="1:2">
      <c r="A1187" s="599"/>
      <c r="B1187" s="599"/>
    </row>
    <row r="1188" spans="1:2">
      <c r="A1188" s="599"/>
      <c r="B1188" s="599"/>
    </row>
    <row r="1189" spans="1:2">
      <c r="A1189" s="599"/>
      <c r="B1189" s="599"/>
    </row>
    <row r="1190" spans="1:2">
      <c r="A1190" s="599"/>
      <c r="B1190" s="599"/>
    </row>
    <row r="1191" spans="1:2">
      <c r="A1191" s="599"/>
      <c r="B1191" s="599"/>
    </row>
    <row r="1192" spans="1:2">
      <c r="A1192" s="599"/>
      <c r="B1192" s="599"/>
    </row>
    <row r="1193" spans="1:2">
      <c r="A1193" s="599"/>
      <c r="B1193" s="599"/>
    </row>
    <row r="1194" spans="1:2">
      <c r="A1194" s="599"/>
      <c r="B1194" s="599"/>
    </row>
    <row r="1195" spans="1:2">
      <c r="A1195" s="599"/>
      <c r="B1195" s="599"/>
    </row>
    <row r="1196" spans="1:2">
      <c r="A1196" s="599"/>
      <c r="B1196" s="599"/>
    </row>
    <row r="1197" spans="1:2">
      <c r="A1197" s="599"/>
      <c r="B1197" s="599"/>
    </row>
    <row r="1198" spans="1:2">
      <c r="A1198" s="599"/>
      <c r="B1198" s="599"/>
    </row>
    <row r="1199" spans="1:2">
      <c r="A1199" s="599"/>
      <c r="B1199" s="599"/>
    </row>
    <row r="1200" spans="1:2">
      <c r="A1200" s="599"/>
      <c r="B1200" s="599"/>
    </row>
    <row r="1201" spans="1:2">
      <c r="A1201" s="599"/>
      <c r="B1201" s="599"/>
    </row>
    <row r="1202" spans="1:2">
      <c r="A1202" s="599"/>
      <c r="B1202" s="599"/>
    </row>
    <row r="1203" spans="1:2">
      <c r="A1203" s="599"/>
      <c r="B1203" s="599"/>
    </row>
    <row r="1204" spans="1:2">
      <c r="A1204" s="599"/>
      <c r="B1204" s="599"/>
    </row>
    <row r="1205" spans="1:2">
      <c r="A1205" s="599"/>
      <c r="B1205" s="599"/>
    </row>
    <row r="1206" spans="1:2">
      <c r="A1206" s="599"/>
      <c r="B1206" s="599"/>
    </row>
    <row r="1207" spans="1:2">
      <c r="A1207" s="599"/>
      <c r="B1207" s="599"/>
    </row>
    <row r="1208" spans="1:2">
      <c r="A1208" s="599"/>
      <c r="B1208" s="599"/>
    </row>
    <row r="1209" spans="1:2">
      <c r="A1209" s="599"/>
      <c r="B1209" s="599"/>
    </row>
    <row r="1210" spans="1:2">
      <c r="A1210" s="599"/>
      <c r="B1210" s="599"/>
    </row>
    <row r="1211" spans="1:2">
      <c r="A1211" s="599"/>
      <c r="B1211" s="599"/>
    </row>
    <row r="1212" spans="1:2">
      <c r="A1212" s="599"/>
      <c r="B1212" s="599"/>
    </row>
    <row r="1213" spans="1:2">
      <c r="A1213" s="599"/>
      <c r="B1213" s="599"/>
    </row>
    <row r="1214" spans="1:2">
      <c r="A1214" s="599"/>
      <c r="B1214" s="599"/>
    </row>
    <row r="1215" spans="1:2">
      <c r="A1215" s="599"/>
      <c r="B1215" s="599"/>
    </row>
    <row r="1216" spans="1:2">
      <c r="A1216" s="599"/>
      <c r="B1216" s="599"/>
    </row>
    <row r="1217" spans="1:2">
      <c r="A1217" s="599"/>
      <c r="B1217" s="599"/>
    </row>
    <row r="1218" spans="1:2">
      <c r="A1218" s="599"/>
      <c r="B1218" s="599"/>
    </row>
    <row r="1219" spans="1:2">
      <c r="A1219" s="599"/>
      <c r="B1219" s="599"/>
    </row>
    <row r="1220" spans="1:2">
      <c r="A1220" s="599"/>
      <c r="B1220" s="599"/>
    </row>
    <row r="1221" spans="1:2">
      <c r="A1221" s="599"/>
      <c r="B1221" s="599"/>
    </row>
    <row r="1222" spans="1:2">
      <c r="A1222" s="599"/>
      <c r="B1222" s="599"/>
    </row>
    <row r="1223" spans="1:2">
      <c r="A1223" s="599"/>
      <c r="B1223" s="599"/>
    </row>
    <row r="1224" spans="1:2">
      <c r="A1224" s="599"/>
      <c r="B1224" s="599"/>
    </row>
    <row r="1225" spans="1:2">
      <c r="A1225" s="599"/>
      <c r="B1225" s="599"/>
    </row>
    <row r="1226" spans="1:2">
      <c r="A1226" s="599"/>
      <c r="B1226" s="599"/>
    </row>
    <row r="1227" spans="1:2">
      <c r="A1227" s="599"/>
      <c r="B1227" s="599"/>
    </row>
    <row r="1228" spans="1:2">
      <c r="A1228" s="599"/>
      <c r="B1228" s="599"/>
    </row>
    <row r="1229" spans="1:2">
      <c r="A1229" s="599"/>
      <c r="B1229" s="599"/>
    </row>
    <row r="1230" spans="1:2">
      <c r="A1230" s="599"/>
      <c r="B1230" s="599"/>
    </row>
    <row r="1231" spans="1:2">
      <c r="A1231" s="599"/>
      <c r="B1231" s="599"/>
    </row>
    <row r="1232" spans="1:2">
      <c r="A1232" s="599"/>
      <c r="B1232" s="599"/>
    </row>
    <row r="1233" spans="1:2">
      <c r="A1233" s="599"/>
      <c r="B1233" s="599"/>
    </row>
    <row r="1234" spans="1:2">
      <c r="A1234" s="599"/>
      <c r="B1234" s="599"/>
    </row>
    <row r="1235" spans="1:2">
      <c r="A1235" s="599"/>
      <c r="B1235" s="599"/>
    </row>
    <row r="1236" spans="1:2">
      <c r="A1236" s="599"/>
      <c r="B1236" s="599"/>
    </row>
    <row r="1237" spans="1:2">
      <c r="A1237" s="599"/>
      <c r="B1237" s="599"/>
    </row>
    <row r="1238" spans="1:2">
      <c r="A1238" s="599"/>
      <c r="B1238" s="599"/>
    </row>
    <row r="1239" spans="1:2">
      <c r="A1239" s="599"/>
      <c r="B1239" s="599"/>
    </row>
    <row r="1240" spans="1:2">
      <c r="A1240" s="599"/>
      <c r="B1240" s="599"/>
    </row>
    <row r="1241" spans="1:2">
      <c r="A1241" s="599"/>
      <c r="B1241" s="599"/>
    </row>
    <row r="1242" spans="1:2">
      <c r="A1242" s="599"/>
      <c r="B1242" s="599"/>
    </row>
    <row r="1243" spans="1:2">
      <c r="A1243" s="599"/>
      <c r="B1243" s="599"/>
    </row>
    <row r="1244" spans="1:2">
      <c r="A1244" s="599"/>
      <c r="B1244" s="599"/>
    </row>
    <row r="1245" spans="1:2">
      <c r="A1245" s="599"/>
      <c r="B1245" s="599"/>
    </row>
    <row r="1246" spans="1:2">
      <c r="A1246" s="599"/>
      <c r="B1246" s="599"/>
    </row>
    <row r="1247" spans="1:2">
      <c r="A1247" s="599"/>
      <c r="B1247" s="599"/>
    </row>
    <row r="1248" spans="1:2">
      <c r="A1248" s="599"/>
      <c r="B1248" s="599"/>
    </row>
    <row r="1249" spans="1:2">
      <c r="A1249" s="599"/>
      <c r="B1249" s="599"/>
    </row>
    <row r="1250" spans="1:2">
      <c r="A1250" s="599"/>
      <c r="B1250" s="599"/>
    </row>
    <row r="1251" spans="1:2">
      <c r="A1251" s="599"/>
      <c r="B1251" s="599"/>
    </row>
    <row r="1252" spans="1:2">
      <c r="A1252" s="599"/>
      <c r="B1252" s="599"/>
    </row>
    <row r="1253" spans="1:2">
      <c r="A1253" s="599"/>
      <c r="B1253" s="599"/>
    </row>
    <row r="1254" spans="1:2">
      <c r="A1254" s="599"/>
      <c r="B1254" s="599"/>
    </row>
    <row r="1255" spans="1:2">
      <c r="A1255" s="599"/>
      <c r="B1255" s="599"/>
    </row>
    <row r="1256" spans="1:2">
      <c r="A1256" s="599"/>
      <c r="B1256" s="599"/>
    </row>
    <row r="1257" spans="1:2">
      <c r="A1257" s="599"/>
      <c r="B1257" s="599"/>
    </row>
    <row r="1258" spans="1:2">
      <c r="A1258" s="599"/>
      <c r="B1258" s="599"/>
    </row>
    <row r="1259" spans="1:2">
      <c r="A1259" s="599"/>
      <c r="B1259" s="599"/>
    </row>
    <row r="1260" spans="1:2">
      <c r="A1260" s="599"/>
      <c r="B1260" s="599"/>
    </row>
    <row r="1261" spans="1:2">
      <c r="A1261" s="599"/>
      <c r="B1261" s="599"/>
    </row>
    <row r="1262" spans="1:2">
      <c r="A1262" s="599"/>
      <c r="B1262" s="599"/>
    </row>
    <row r="1263" spans="1:2">
      <c r="A1263" s="599"/>
      <c r="B1263" s="599"/>
    </row>
    <row r="1264" spans="1:2">
      <c r="A1264" s="599"/>
      <c r="B1264" s="599"/>
    </row>
    <row r="1265" spans="1:2">
      <c r="A1265" s="599"/>
      <c r="B1265" s="599"/>
    </row>
    <row r="1266" spans="1:2">
      <c r="A1266" s="599"/>
      <c r="B1266" s="599"/>
    </row>
    <row r="1267" spans="1:2">
      <c r="A1267" s="599"/>
      <c r="B1267" s="599"/>
    </row>
    <row r="1268" spans="1:2">
      <c r="A1268" s="599"/>
      <c r="B1268" s="599"/>
    </row>
    <row r="1269" spans="1:2">
      <c r="A1269" s="599"/>
      <c r="B1269" s="599"/>
    </row>
    <row r="1270" spans="1:2">
      <c r="A1270" s="599"/>
      <c r="B1270" s="599"/>
    </row>
    <row r="1271" spans="1:2">
      <c r="A1271" s="599"/>
      <c r="B1271" s="599"/>
    </row>
    <row r="1272" spans="1:2">
      <c r="A1272" s="599"/>
      <c r="B1272" s="599"/>
    </row>
    <row r="1273" spans="1:2">
      <c r="A1273" s="599"/>
      <c r="B1273" s="599"/>
    </row>
    <row r="1274" spans="1:2">
      <c r="A1274" s="599"/>
      <c r="B1274" s="599"/>
    </row>
    <row r="1275" spans="1:2">
      <c r="A1275" s="599"/>
      <c r="B1275" s="599"/>
    </row>
    <row r="1276" spans="1:2">
      <c r="A1276" s="599"/>
      <c r="B1276" s="599"/>
    </row>
    <row r="1277" spans="1:2">
      <c r="A1277" s="599"/>
      <c r="B1277" s="599"/>
    </row>
    <row r="1278" spans="1:2">
      <c r="A1278" s="599"/>
      <c r="B1278" s="599"/>
    </row>
    <row r="1279" spans="1:2">
      <c r="A1279" s="599"/>
      <c r="B1279" s="599"/>
    </row>
    <row r="1280" spans="1:2">
      <c r="A1280" s="599"/>
      <c r="B1280" s="599"/>
    </row>
    <row r="1281" spans="1:2">
      <c r="A1281" s="599"/>
      <c r="B1281" s="599"/>
    </row>
    <row r="1282" spans="1:2">
      <c r="A1282" s="599"/>
      <c r="B1282" s="599"/>
    </row>
    <row r="1283" spans="1:2">
      <c r="A1283" s="599"/>
      <c r="B1283" s="599"/>
    </row>
    <row r="1284" spans="1:2">
      <c r="A1284" s="599"/>
      <c r="B1284" s="599"/>
    </row>
    <row r="1285" spans="1:2">
      <c r="A1285" s="599"/>
      <c r="B1285" s="599"/>
    </row>
    <row r="1286" spans="1:2">
      <c r="A1286" s="599"/>
      <c r="B1286" s="599"/>
    </row>
    <row r="1287" spans="1:2">
      <c r="A1287" s="599"/>
      <c r="B1287" s="599"/>
    </row>
    <row r="1288" spans="1:2">
      <c r="A1288" s="599"/>
      <c r="B1288" s="599"/>
    </row>
    <row r="1289" spans="1:2">
      <c r="A1289" s="599"/>
      <c r="B1289" s="599"/>
    </row>
    <row r="1290" spans="1:2">
      <c r="A1290" s="599"/>
      <c r="B1290" s="599"/>
    </row>
    <row r="1291" spans="1:2">
      <c r="A1291" s="599"/>
      <c r="B1291" s="599"/>
    </row>
    <row r="1292" spans="1:2">
      <c r="A1292" s="599"/>
      <c r="B1292" s="599"/>
    </row>
    <row r="1293" spans="1:2">
      <c r="A1293" s="599"/>
      <c r="B1293" s="599"/>
    </row>
    <row r="1294" spans="1:2">
      <c r="A1294" s="599"/>
      <c r="B1294" s="599"/>
    </row>
    <row r="1295" spans="1:2">
      <c r="A1295" s="599"/>
      <c r="B1295" s="599"/>
    </row>
    <row r="1296" spans="1:2">
      <c r="A1296" s="599"/>
      <c r="B1296" s="599"/>
    </row>
    <row r="1297" spans="1:2">
      <c r="A1297" s="599"/>
      <c r="B1297" s="599"/>
    </row>
    <row r="1298" spans="1:2">
      <c r="A1298" s="599"/>
      <c r="B1298" s="599"/>
    </row>
    <row r="1299" spans="1:2">
      <c r="A1299" s="599"/>
      <c r="B1299" s="599"/>
    </row>
    <row r="1300" spans="1:2">
      <c r="A1300" s="599"/>
      <c r="B1300" s="599"/>
    </row>
    <row r="1301" spans="1:2">
      <c r="A1301" s="599"/>
      <c r="B1301" s="599"/>
    </row>
    <row r="1302" spans="1:2">
      <c r="A1302" s="599"/>
      <c r="B1302" s="599"/>
    </row>
    <row r="1303" spans="1:2">
      <c r="A1303" s="599"/>
      <c r="B1303" s="599"/>
    </row>
    <row r="1304" spans="1:2">
      <c r="A1304" s="599"/>
      <c r="B1304" s="599"/>
    </row>
    <row r="1305" spans="1:2">
      <c r="A1305" s="599"/>
      <c r="B1305" s="599"/>
    </row>
    <row r="1306" spans="1:2">
      <c r="A1306" s="599"/>
      <c r="B1306" s="599"/>
    </row>
    <row r="1307" spans="1:2">
      <c r="A1307" s="599"/>
      <c r="B1307" s="599"/>
    </row>
    <row r="1308" spans="1:2">
      <c r="A1308" s="599"/>
      <c r="B1308" s="599"/>
    </row>
    <row r="1309" spans="1:2">
      <c r="A1309" s="599"/>
      <c r="B1309" s="599"/>
    </row>
    <row r="1310" spans="1:2">
      <c r="A1310" s="599"/>
      <c r="B1310" s="599"/>
    </row>
    <row r="1311" spans="1:2">
      <c r="A1311" s="599"/>
      <c r="B1311" s="599"/>
    </row>
    <row r="1312" spans="1:2">
      <c r="A1312" s="599"/>
      <c r="B1312" s="599"/>
    </row>
    <row r="1313" spans="1:2">
      <c r="A1313" s="599"/>
      <c r="B1313" s="599"/>
    </row>
    <row r="1314" spans="1:2">
      <c r="A1314" s="599"/>
      <c r="B1314" s="599"/>
    </row>
    <row r="1315" spans="1:2">
      <c r="A1315" s="599"/>
      <c r="B1315" s="599"/>
    </row>
    <row r="1316" spans="1:2">
      <c r="A1316" s="599"/>
      <c r="B1316" s="599"/>
    </row>
    <row r="1317" spans="1:2">
      <c r="A1317" s="599"/>
      <c r="B1317" s="599"/>
    </row>
    <row r="1318" spans="1:2">
      <c r="A1318" s="599"/>
      <c r="B1318" s="599"/>
    </row>
    <row r="1319" spans="1:2">
      <c r="A1319" s="599"/>
      <c r="B1319" s="599"/>
    </row>
    <row r="1320" spans="1:2">
      <c r="A1320" s="599"/>
      <c r="B1320" s="599"/>
    </row>
    <row r="1321" spans="1:2">
      <c r="A1321" s="599"/>
      <c r="B1321" s="599"/>
    </row>
    <row r="1322" spans="1:2">
      <c r="A1322" s="599"/>
      <c r="B1322" s="599"/>
    </row>
    <row r="1323" spans="1:2">
      <c r="A1323" s="599"/>
      <c r="B1323" s="599"/>
    </row>
    <row r="1324" spans="1:2">
      <c r="A1324" s="599"/>
      <c r="B1324" s="599"/>
    </row>
    <row r="1325" spans="1:2">
      <c r="A1325" s="599"/>
      <c r="B1325" s="599"/>
    </row>
    <row r="1326" spans="1:2">
      <c r="A1326" s="599"/>
      <c r="B1326" s="599"/>
    </row>
    <row r="1327" spans="1:2">
      <c r="A1327" s="599"/>
      <c r="B1327" s="599"/>
    </row>
    <row r="1328" spans="1:2">
      <c r="A1328" s="599"/>
      <c r="B1328" s="599"/>
    </row>
    <row r="1329" spans="1:2">
      <c r="A1329" s="599"/>
      <c r="B1329" s="599"/>
    </row>
    <row r="1330" spans="1:2">
      <c r="A1330" s="599"/>
      <c r="B1330" s="599"/>
    </row>
    <row r="1331" spans="1:2">
      <c r="A1331" s="599"/>
      <c r="B1331" s="599"/>
    </row>
    <row r="1332" spans="1:2">
      <c r="A1332" s="599"/>
      <c r="B1332" s="599"/>
    </row>
    <row r="1333" spans="1:2">
      <c r="A1333" s="599"/>
      <c r="B1333" s="599"/>
    </row>
    <row r="1334" spans="1:2">
      <c r="A1334" s="599"/>
      <c r="B1334" s="599"/>
    </row>
    <row r="1335" spans="1:2">
      <c r="A1335" s="599"/>
      <c r="B1335" s="599"/>
    </row>
    <row r="1336" spans="1:2">
      <c r="A1336" s="599"/>
      <c r="B1336" s="599"/>
    </row>
    <row r="1337" spans="1:2">
      <c r="A1337" s="599"/>
      <c r="B1337" s="599"/>
    </row>
    <row r="1338" spans="1:2">
      <c r="A1338" s="599"/>
      <c r="B1338" s="599"/>
    </row>
    <row r="1339" spans="1:2">
      <c r="A1339" s="599"/>
      <c r="B1339" s="599"/>
    </row>
    <row r="1340" spans="1:2">
      <c r="A1340" s="599"/>
      <c r="B1340" s="599"/>
    </row>
    <row r="1341" spans="1:2">
      <c r="A1341" s="599"/>
      <c r="B1341" s="599"/>
    </row>
    <row r="1342" spans="1:2">
      <c r="A1342" s="599"/>
      <c r="B1342" s="599"/>
    </row>
    <row r="1343" spans="1:2">
      <c r="A1343" s="599"/>
      <c r="B1343" s="599"/>
    </row>
    <row r="1344" spans="1:2">
      <c r="A1344" s="599"/>
      <c r="B1344" s="599"/>
    </row>
    <row r="1345" spans="1:2">
      <c r="A1345" s="599"/>
      <c r="B1345" s="599"/>
    </row>
    <row r="1346" spans="1:2">
      <c r="A1346" s="599"/>
      <c r="B1346" s="599"/>
    </row>
    <row r="1347" spans="1:2">
      <c r="A1347" s="599"/>
      <c r="B1347" s="599"/>
    </row>
    <row r="1348" spans="1:2">
      <c r="A1348" s="599"/>
      <c r="B1348" s="599"/>
    </row>
    <row r="1349" spans="1:2">
      <c r="A1349" s="599"/>
      <c r="B1349" s="599"/>
    </row>
    <row r="1350" spans="1:2">
      <c r="A1350" s="599"/>
      <c r="B1350" s="599"/>
    </row>
    <row r="1351" spans="1:2">
      <c r="A1351" s="599"/>
      <c r="B1351" s="599"/>
    </row>
    <row r="1352" spans="1:2">
      <c r="A1352" s="599"/>
      <c r="B1352" s="599"/>
    </row>
    <row r="1353" spans="1:2">
      <c r="A1353" s="599"/>
      <c r="B1353" s="599"/>
    </row>
    <row r="1354" spans="1:2">
      <c r="A1354" s="599"/>
      <c r="B1354" s="599"/>
    </row>
    <row r="1355" spans="1:2">
      <c r="A1355" s="599"/>
      <c r="B1355" s="599"/>
    </row>
    <row r="1356" spans="1:2">
      <c r="A1356" s="599"/>
      <c r="B1356" s="599"/>
    </row>
    <row r="1357" spans="1:2">
      <c r="A1357" s="599"/>
      <c r="B1357" s="599"/>
    </row>
    <row r="1358" spans="1:2">
      <c r="A1358" s="599"/>
      <c r="B1358" s="599"/>
    </row>
    <row r="1359" spans="1:2">
      <c r="A1359" s="599"/>
      <c r="B1359" s="599"/>
    </row>
    <row r="1360" spans="1:2">
      <c r="A1360" s="599"/>
      <c r="B1360" s="599"/>
    </row>
    <row r="1361" spans="1:2">
      <c r="A1361" s="599"/>
      <c r="B1361" s="599"/>
    </row>
    <row r="1362" spans="1:2">
      <c r="A1362" s="599"/>
      <c r="B1362" s="599"/>
    </row>
    <row r="1363" spans="1:2">
      <c r="A1363" s="599"/>
      <c r="B1363" s="599"/>
    </row>
    <row r="1364" spans="1:2">
      <c r="A1364" s="599"/>
      <c r="B1364" s="599"/>
    </row>
    <row r="1365" spans="1:2">
      <c r="A1365" s="599"/>
      <c r="B1365" s="599"/>
    </row>
    <row r="1366" spans="1:2">
      <c r="A1366" s="599"/>
      <c r="B1366" s="599"/>
    </row>
    <row r="1367" spans="1:2">
      <c r="A1367" s="599"/>
      <c r="B1367" s="599"/>
    </row>
    <row r="1368" spans="1:2">
      <c r="A1368" s="599"/>
      <c r="B1368" s="599"/>
    </row>
    <row r="1369" spans="1:2">
      <c r="A1369" s="599"/>
      <c r="B1369" s="599"/>
    </row>
    <row r="1370" spans="1:2">
      <c r="A1370" s="599"/>
      <c r="B1370" s="599"/>
    </row>
    <row r="1371" spans="1:2">
      <c r="A1371" s="599"/>
      <c r="B1371" s="599"/>
    </row>
    <row r="1372" spans="1:2">
      <c r="A1372" s="599"/>
      <c r="B1372" s="599"/>
    </row>
    <row r="1373" spans="1:2">
      <c r="A1373" s="599"/>
      <c r="B1373" s="599"/>
    </row>
    <row r="1374" spans="1:2">
      <c r="A1374" s="599"/>
      <c r="B1374" s="599"/>
    </row>
    <row r="1375" spans="1:2">
      <c r="A1375" s="599"/>
      <c r="B1375" s="599"/>
    </row>
    <row r="1376" spans="1:2">
      <c r="A1376" s="599"/>
      <c r="B1376" s="599"/>
    </row>
    <row r="1377" spans="1:2">
      <c r="A1377" s="599"/>
      <c r="B1377" s="599"/>
    </row>
    <row r="1378" spans="1:2">
      <c r="A1378" s="599"/>
      <c r="B1378" s="599"/>
    </row>
    <row r="1379" spans="1:2">
      <c r="A1379" s="599"/>
      <c r="B1379" s="599"/>
    </row>
    <row r="1380" spans="1:2">
      <c r="A1380" s="599"/>
      <c r="B1380" s="599"/>
    </row>
    <row r="1381" spans="1:2">
      <c r="A1381" s="599"/>
      <c r="B1381" s="599"/>
    </row>
    <row r="1382" spans="1:2">
      <c r="A1382" s="599"/>
      <c r="B1382" s="599"/>
    </row>
    <row r="1383" spans="1:2">
      <c r="A1383" s="599"/>
      <c r="B1383" s="599"/>
    </row>
    <row r="1384" spans="1:2">
      <c r="A1384" s="599"/>
      <c r="B1384" s="599"/>
    </row>
    <row r="1385" spans="1:2">
      <c r="A1385" s="599"/>
      <c r="B1385" s="599"/>
    </row>
    <row r="1386" spans="1:2">
      <c r="A1386" s="599"/>
      <c r="B1386" s="599"/>
    </row>
    <row r="1387" spans="1:2">
      <c r="A1387" s="599"/>
      <c r="B1387" s="599"/>
    </row>
    <row r="1388" spans="1:2">
      <c r="A1388" s="599"/>
      <c r="B1388" s="599"/>
    </row>
    <row r="1389" spans="1:2">
      <c r="A1389" s="599"/>
      <c r="B1389" s="599"/>
    </row>
    <row r="1390" spans="1:2">
      <c r="A1390" s="599"/>
      <c r="B1390" s="599"/>
    </row>
    <row r="1391" spans="1:2">
      <c r="A1391" s="599"/>
      <c r="B1391" s="599"/>
    </row>
    <row r="1392" spans="1:2">
      <c r="A1392" s="599"/>
      <c r="B1392" s="599"/>
    </row>
    <row r="1393" spans="1:2">
      <c r="A1393" s="599"/>
      <c r="B1393" s="599"/>
    </row>
    <row r="1394" spans="1:2">
      <c r="A1394" s="599"/>
      <c r="B1394" s="599"/>
    </row>
    <row r="1395" spans="1:2">
      <c r="A1395" s="599"/>
      <c r="B1395" s="599"/>
    </row>
    <row r="1396" spans="1:2">
      <c r="A1396" s="599"/>
      <c r="B1396" s="599"/>
    </row>
    <row r="1397" spans="1:2">
      <c r="A1397" s="599"/>
      <c r="B1397" s="599"/>
    </row>
    <row r="1398" spans="1:2">
      <c r="A1398" s="599"/>
      <c r="B1398" s="599"/>
    </row>
    <row r="1399" spans="1:2">
      <c r="A1399" s="599"/>
      <c r="B1399" s="599"/>
    </row>
    <row r="1400" spans="1:2">
      <c r="A1400" s="599"/>
      <c r="B1400" s="599"/>
    </row>
    <row r="1401" spans="1:2">
      <c r="A1401" s="599"/>
      <c r="B1401" s="599"/>
    </row>
    <row r="1402" spans="1:2">
      <c r="A1402" s="599"/>
      <c r="B1402" s="599"/>
    </row>
    <row r="1403" spans="1:2">
      <c r="A1403" s="599"/>
      <c r="B1403" s="599"/>
    </row>
    <row r="1404" spans="1:2">
      <c r="A1404" s="599"/>
      <c r="B1404" s="599"/>
    </row>
    <row r="1405" spans="1:2">
      <c r="A1405" s="599"/>
      <c r="B1405" s="599"/>
    </row>
    <row r="1406" spans="1:2">
      <c r="A1406" s="599"/>
      <c r="B1406" s="599"/>
    </row>
    <row r="1407" spans="1:2">
      <c r="A1407" s="599"/>
      <c r="B1407" s="599"/>
    </row>
    <row r="1408" spans="1:2">
      <c r="A1408" s="599"/>
      <c r="B1408" s="599"/>
    </row>
    <row r="1409" spans="1:2">
      <c r="A1409" s="599"/>
      <c r="B1409" s="599"/>
    </row>
    <row r="1410" spans="1:2">
      <c r="A1410" s="599"/>
      <c r="B1410" s="599"/>
    </row>
    <row r="1411" spans="1:2">
      <c r="A1411" s="599"/>
      <c r="B1411" s="599"/>
    </row>
    <row r="1412" spans="1:2">
      <c r="A1412" s="599"/>
      <c r="B1412" s="599"/>
    </row>
    <row r="1413" spans="1:2">
      <c r="A1413" s="599"/>
      <c r="B1413" s="599"/>
    </row>
    <row r="1414" spans="1:2">
      <c r="A1414" s="599"/>
      <c r="B1414" s="599"/>
    </row>
    <row r="1415" spans="1:2">
      <c r="A1415" s="599"/>
      <c r="B1415" s="599"/>
    </row>
    <row r="1416" spans="1:2">
      <c r="A1416" s="599"/>
      <c r="B1416" s="599"/>
    </row>
    <row r="1417" spans="1:2">
      <c r="A1417" s="599"/>
      <c r="B1417" s="599"/>
    </row>
    <row r="1418" spans="1:2">
      <c r="A1418" s="599"/>
      <c r="B1418" s="599"/>
    </row>
    <row r="1419" spans="1:2">
      <c r="A1419" s="599"/>
      <c r="B1419" s="599"/>
    </row>
    <row r="1420" spans="1:2">
      <c r="A1420" s="599"/>
      <c r="B1420" s="599"/>
    </row>
    <row r="1421" spans="1:2">
      <c r="A1421" s="599"/>
      <c r="B1421" s="599"/>
    </row>
    <row r="1422" spans="1:2">
      <c r="A1422" s="599"/>
      <c r="B1422" s="599"/>
    </row>
    <row r="1423" spans="1:2">
      <c r="A1423" s="599"/>
      <c r="B1423" s="599"/>
    </row>
    <row r="1424" spans="1:2">
      <c r="A1424" s="599"/>
      <c r="B1424" s="599"/>
    </row>
    <row r="1425" spans="1:2">
      <c r="A1425" s="599"/>
      <c r="B1425" s="599"/>
    </row>
    <row r="1426" spans="1:2">
      <c r="A1426" s="599"/>
      <c r="B1426" s="599"/>
    </row>
    <row r="1427" spans="1:2">
      <c r="A1427" s="599"/>
      <c r="B1427" s="599"/>
    </row>
    <row r="1428" spans="1:2">
      <c r="A1428" s="599"/>
      <c r="B1428" s="599"/>
    </row>
    <row r="1429" spans="1:2">
      <c r="A1429" s="599"/>
      <c r="B1429" s="599"/>
    </row>
    <row r="1430" spans="1:2">
      <c r="A1430" s="599"/>
      <c r="B1430" s="599"/>
    </row>
    <row r="1431" spans="1:2">
      <c r="A1431" s="599"/>
      <c r="B1431" s="599"/>
    </row>
    <row r="1432" spans="1:2">
      <c r="A1432" s="599"/>
      <c r="B1432" s="599"/>
    </row>
    <row r="1433" spans="1:2">
      <c r="A1433" s="599"/>
      <c r="B1433" s="599"/>
    </row>
    <row r="1434" spans="1:2">
      <c r="A1434" s="599"/>
      <c r="B1434" s="599"/>
    </row>
    <row r="1435" spans="1:2">
      <c r="A1435" s="599"/>
      <c r="B1435" s="599"/>
    </row>
    <row r="1436" spans="1:2">
      <c r="A1436" s="599"/>
      <c r="B1436" s="599"/>
    </row>
    <row r="1437" spans="1:2">
      <c r="A1437" s="599"/>
      <c r="B1437" s="599"/>
    </row>
    <row r="1438" spans="1:2">
      <c r="A1438" s="599"/>
      <c r="B1438" s="599"/>
    </row>
    <row r="1439" spans="1:2">
      <c r="A1439" s="599"/>
      <c r="B1439" s="599"/>
    </row>
    <row r="1440" spans="1:2">
      <c r="A1440" s="599"/>
      <c r="B1440" s="599"/>
    </row>
    <row r="1441" spans="1:2">
      <c r="A1441" s="599"/>
      <c r="B1441" s="599"/>
    </row>
    <row r="1442" spans="1:2">
      <c r="A1442" s="599"/>
      <c r="B1442" s="599"/>
    </row>
    <row r="1443" spans="1:2">
      <c r="A1443" s="599"/>
      <c r="B1443" s="599"/>
    </row>
    <row r="1444" spans="1:2">
      <c r="A1444" s="599"/>
      <c r="B1444" s="599"/>
    </row>
    <row r="1445" spans="1:2">
      <c r="A1445" s="599"/>
      <c r="B1445" s="599"/>
    </row>
    <row r="1446" spans="1:2">
      <c r="A1446" s="599"/>
      <c r="B1446" s="599"/>
    </row>
    <row r="1447" spans="1:2">
      <c r="A1447" s="599"/>
      <c r="B1447" s="599"/>
    </row>
    <row r="1448" spans="1:2">
      <c r="A1448" s="599"/>
      <c r="B1448" s="599"/>
    </row>
    <row r="1449" spans="1:2">
      <c r="A1449" s="599"/>
      <c r="B1449" s="599"/>
    </row>
    <row r="1450" spans="1:2">
      <c r="A1450" s="599"/>
      <c r="B1450" s="599"/>
    </row>
    <row r="1451" spans="1:2">
      <c r="A1451" s="599"/>
      <c r="B1451" s="599"/>
    </row>
    <row r="1452" spans="1:2">
      <c r="A1452" s="599"/>
      <c r="B1452" s="599"/>
    </row>
    <row r="1453" spans="1:2">
      <c r="A1453" s="599"/>
      <c r="B1453" s="599"/>
    </row>
    <row r="1454" spans="1:2">
      <c r="A1454" s="599"/>
      <c r="B1454" s="599"/>
    </row>
    <row r="1455" spans="1:2">
      <c r="A1455" s="599"/>
      <c r="B1455" s="599"/>
    </row>
    <row r="1456" spans="1:2">
      <c r="A1456" s="599"/>
      <c r="B1456" s="599"/>
    </row>
    <row r="1457" spans="1:2">
      <c r="A1457" s="599"/>
      <c r="B1457" s="599"/>
    </row>
    <row r="1458" spans="1:2">
      <c r="A1458" s="599"/>
      <c r="B1458" s="599"/>
    </row>
    <row r="1459" spans="1:2">
      <c r="A1459" s="599"/>
      <c r="B1459" s="599"/>
    </row>
    <row r="1460" spans="1:2">
      <c r="A1460" s="599"/>
      <c r="B1460" s="599"/>
    </row>
    <row r="1461" spans="1:2">
      <c r="A1461" s="599"/>
      <c r="B1461" s="599"/>
    </row>
    <row r="1462" spans="1:2">
      <c r="A1462" s="599"/>
      <c r="B1462" s="599"/>
    </row>
    <row r="1463" spans="1:2">
      <c r="A1463" s="599"/>
      <c r="B1463" s="599"/>
    </row>
    <row r="1464" spans="1:2">
      <c r="A1464" s="599"/>
      <c r="B1464" s="599"/>
    </row>
    <row r="1465" spans="1:2">
      <c r="A1465" s="599"/>
      <c r="B1465" s="599"/>
    </row>
    <row r="1466" spans="1:2">
      <c r="A1466" s="599"/>
      <c r="B1466" s="599"/>
    </row>
    <row r="1467" spans="1:2">
      <c r="A1467" s="599"/>
      <c r="B1467" s="599"/>
    </row>
    <row r="1468" spans="1:2">
      <c r="A1468" s="599"/>
      <c r="B1468" s="599"/>
    </row>
    <row r="1469" spans="1:2">
      <c r="A1469" s="599"/>
      <c r="B1469" s="599"/>
    </row>
    <row r="1470" spans="1:2">
      <c r="A1470" s="599"/>
      <c r="B1470" s="599"/>
    </row>
    <row r="1471" spans="1:2">
      <c r="A1471" s="599"/>
      <c r="B1471" s="599"/>
    </row>
    <row r="1472" spans="1:2">
      <c r="A1472" s="599"/>
      <c r="B1472" s="599"/>
    </row>
    <row r="1473" spans="1:2">
      <c r="A1473" s="599"/>
      <c r="B1473" s="599"/>
    </row>
    <row r="1474" spans="1:2">
      <c r="A1474" s="599"/>
      <c r="B1474" s="599"/>
    </row>
    <row r="1475" spans="1:2">
      <c r="A1475" s="599"/>
      <c r="B1475" s="599"/>
    </row>
    <row r="1476" spans="1:2">
      <c r="A1476" s="599"/>
      <c r="B1476" s="599"/>
    </row>
    <row r="1477" spans="1:2">
      <c r="A1477" s="599"/>
      <c r="B1477" s="599"/>
    </row>
    <row r="1478" spans="1:2">
      <c r="A1478" s="599"/>
      <c r="B1478" s="599"/>
    </row>
    <row r="1479" spans="1:2">
      <c r="A1479" s="599"/>
      <c r="B1479" s="599"/>
    </row>
    <row r="1480" spans="1:2">
      <c r="A1480" s="599"/>
      <c r="B1480" s="599"/>
    </row>
    <row r="1481" spans="1:2">
      <c r="A1481" s="599"/>
      <c r="B1481" s="599"/>
    </row>
    <row r="1482" spans="1:2">
      <c r="A1482" s="599"/>
      <c r="B1482" s="599"/>
    </row>
    <row r="1483" spans="1:2">
      <c r="A1483" s="599"/>
      <c r="B1483" s="599"/>
    </row>
    <row r="1484" spans="1:2">
      <c r="A1484" s="599"/>
      <c r="B1484" s="599"/>
    </row>
    <row r="1485" spans="1:2">
      <c r="A1485" s="599"/>
      <c r="B1485" s="599"/>
    </row>
    <row r="1486" spans="1:2">
      <c r="A1486" s="599"/>
      <c r="B1486" s="599"/>
    </row>
    <row r="1487" spans="1:2">
      <c r="A1487" s="599"/>
      <c r="B1487" s="599"/>
    </row>
    <row r="1488" spans="1:2">
      <c r="A1488" s="599"/>
      <c r="B1488" s="599"/>
    </row>
    <row r="1489" spans="1:2">
      <c r="A1489" s="599"/>
      <c r="B1489" s="599"/>
    </row>
    <row r="1490" spans="1:2">
      <c r="A1490" s="599"/>
      <c r="B1490" s="599"/>
    </row>
    <row r="1491" spans="1:2">
      <c r="A1491" s="599"/>
      <c r="B1491" s="599"/>
    </row>
    <row r="1492" spans="1:2">
      <c r="A1492" s="599"/>
      <c r="B1492" s="599"/>
    </row>
    <row r="1493" spans="1:2">
      <c r="A1493" s="599"/>
      <c r="B1493" s="599"/>
    </row>
    <row r="1494" spans="1:2">
      <c r="A1494" s="599"/>
      <c r="B1494" s="599"/>
    </row>
    <row r="1495" spans="1:2">
      <c r="A1495" s="599"/>
      <c r="B1495" s="599"/>
    </row>
    <row r="1496" spans="1:2">
      <c r="A1496" s="599"/>
      <c r="B1496" s="599"/>
    </row>
    <row r="1497" spans="1:2">
      <c r="A1497" s="599"/>
      <c r="B1497" s="599"/>
    </row>
    <row r="1498" spans="1:2">
      <c r="A1498" s="599"/>
      <c r="B1498" s="599"/>
    </row>
    <row r="1499" spans="1:2">
      <c r="A1499" s="599"/>
      <c r="B1499" s="599"/>
    </row>
    <row r="1500" spans="1:2">
      <c r="A1500" s="599"/>
      <c r="B1500" s="599"/>
    </row>
    <row r="1501" spans="1:2">
      <c r="A1501" s="599"/>
      <c r="B1501" s="599"/>
    </row>
    <row r="1502" spans="1:2">
      <c r="A1502" s="599"/>
      <c r="B1502" s="599"/>
    </row>
    <row r="1503" spans="1:2">
      <c r="A1503" s="599"/>
      <c r="B1503" s="599"/>
    </row>
    <row r="1504" spans="1:2">
      <c r="A1504" s="599"/>
      <c r="B1504" s="599"/>
    </row>
    <row r="1505" spans="1:2">
      <c r="A1505" s="599"/>
      <c r="B1505" s="599"/>
    </row>
    <row r="1506" spans="1:2">
      <c r="A1506" s="599"/>
      <c r="B1506" s="599"/>
    </row>
    <row r="1507" spans="1:2">
      <c r="A1507" s="599"/>
      <c r="B1507" s="599"/>
    </row>
    <row r="1508" spans="1:2">
      <c r="A1508" s="599"/>
      <c r="B1508" s="599"/>
    </row>
    <row r="1509" spans="1:2">
      <c r="A1509" s="599"/>
      <c r="B1509" s="599"/>
    </row>
    <row r="1510" spans="1:2">
      <c r="A1510" s="599"/>
      <c r="B1510" s="599"/>
    </row>
    <row r="1511" spans="1:2">
      <c r="A1511" s="599"/>
      <c r="B1511" s="599"/>
    </row>
    <row r="1512" spans="1:2">
      <c r="A1512" s="599"/>
      <c r="B1512" s="599"/>
    </row>
    <row r="1513" spans="1:2">
      <c r="A1513" s="599"/>
      <c r="B1513" s="599"/>
    </row>
    <row r="1514" spans="1:2">
      <c r="A1514" s="599"/>
      <c r="B1514" s="599"/>
    </row>
    <row r="1515" spans="1:2">
      <c r="A1515" s="599"/>
      <c r="B1515" s="599"/>
    </row>
    <row r="1516" spans="1:2">
      <c r="A1516" s="599"/>
      <c r="B1516" s="599"/>
    </row>
    <row r="1517" spans="1:2">
      <c r="A1517" s="599"/>
      <c r="B1517" s="599"/>
    </row>
    <row r="1518" spans="1:2">
      <c r="A1518" s="599"/>
      <c r="B1518" s="599"/>
    </row>
    <row r="1519" spans="1:2">
      <c r="A1519" s="599"/>
      <c r="B1519" s="599"/>
    </row>
    <row r="1520" spans="1:2">
      <c r="A1520" s="599"/>
      <c r="B1520" s="599"/>
    </row>
    <row r="1521" spans="1:2">
      <c r="A1521" s="599"/>
      <c r="B1521" s="599"/>
    </row>
    <row r="1522" spans="1:2">
      <c r="A1522" s="599"/>
      <c r="B1522" s="599"/>
    </row>
    <row r="1523" spans="1:2">
      <c r="A1523" s="599"/>
      <c r="B1523" s="599"/>
    </row>
    <row r="1524" spans="1:2">
      <c r="A1524" s="599"/>
      <c r="B1524" s="599"/>
    </row>
    <row r="1525" spans="1:2">
      <c r="A1525" s="599"/>
      <c r="B1525" s="599"/>
    </row>
    <row r="1526" spans="1:2">
      <c r="A1526" s="599"/>
      <c r="B1526" s="599"/>
    </row>
    <row r="1527" spans="1:2">
      <c r="A1527" s="599"/>
      <c r="B1527" s="599"/>
    </row>
    <row r="1528" spans="1:2">
      <c r="A1528" s="599"/>
      <c r="B1528" s="599"/>
    </row>
    <row r="1529" spans="1:2">
      <c r="A1529" s="599"/>
      <c r="B1529" s="599"/>
    </row>
    <row r="1530" spans="1:2">
      <c r="A1530" s="599"/>
      <c r="B1530" s="599"/>
    </row>
    <row r="1531" spans="1:2">
      <c r="A1531" s="599"/>
      <c r="B1531" s="599"/>
    </row>
    <row r="1532" spans="1:2">
      <c r="A1532" s="599"/>
      <c r="B1532" s="599"/>
    </row>
    <row r="1533" spans="1:2">
      <c r="A1533" s="599"/>
      <c r="B1533" s="599"/>
    </row>
    <row r="1534" spans="1:2">
      <c r="A1534" s="599"/>
      <c r="B1534" s="599"/>
    </row>
    <row r="1535" spans="1:2">
      <c r="A1535" s="599"/>
      <c r="B1535" s="599"/>
    </row>
    <row r="1536" spans="1:2">
      <c r="A1536" s="599"/>
      <c r="B1536" s="599"/>
    </row>
    <row r="1537" spans="1:2">
      <c r="A1537" s="599"/>
      <c r="B1537" s="599"/>
    </row>
    <row r="1538" spans="1:2">
      <c r="A1538" s="599"/>
      <c r="B1538" s="599"/>
    </row>
    <row r="1539" spans="1:2">
      <c r="A1539" s="599"/>
      <c r="B1539" s="599"/>
    </row>
    <row r="1540" spans="1:2">
      <c r="A1540" s="599"/>
      <c r="B1540" s="599"/>
    </row>
    <row r="1541" spans="1:2">
      <c r="A1541" s="599"/>
      <c r="B1541" s="599"/>
    </row>
    <row r="1542" spans="1:2">
      <c r="A1542" s="599"/>
      <c r="B1542" s="599"/>
    </row>
    <row r="1543" spans="1:2">
      <c r="A1543" s="599"/>
      <c r="B1543" s="599"/>
    </row>
    <row r="1544" spans="1:2">
      <c r="A1544" s="599"/>
      <c r="B1544" s="599"/>
    </row>
    <row r="1545" spans="1:2">
      <c r="A1545" s="599"/>
      <c r="B1545" s="599"/>
    </row>
    <row r="1546" spans="1:2">
      <c r="A1546" s="599"/>
      <c r="B1546" s="599"/>
    </row>
    <row r="1547" spans="1:2">
      <c r="A1547" s="599"/>
      <c r="B1547" s="599"/>
    </row>
    <row r="1548" spans="1:2">
      <c r="A1548" s="599"/>
      <c r="B1548" s="599"/>
    </row>
    <row r="1549" spans="1:2">
      <c r="A1549" s="599"/>
      <c r="B1549" s="599"/>
    </row>
    <row r="1550" spans="1:2">
      <c r="A1550" s="599"/>
      <c r="B1550" s="599"/>
    </row>
    <row r="1551" spans="1:2">
      <c r="A1551" s="599"/>
      <c r="B1551" s="599"/>
    </row>
    <row r="1552" spans="1:2">
      <c r="A1552" s="599"/>
      <c r="B1552" s="599"/>
    </row>
    <row r="1553" spans="1:2">
      <c r="A1553" s="599"/>
      <c r="B1553" s="599"/>
    </row>
    <row r="1554" spans="1:2">
      <c r="A1554" s="599"/>
      <c r="B1554" s="599"/>
    </row>
    <row r="1555" spans="1:2">
      <c r="A1555" s="599"/>
      <c r="B1555" s="599"/>
    </row>
    <row r="1556" spans="1:2">
      <c r="A1556" s="599"/>
      <c r="B1556" s="599"/>
    </row>
    <row r="1557" spans="1:2">
      <c r="A1557" s="599"/>
      <c r="B1557" s="599"/>
    </row>
    <row r="1558" spans="1:2">
      <c r="A1558" s="599"/>
      <c r="B1558" s="599"/>
    </row>
    <row r="1559" spans="1:2">
      <c r="A1559" s="599"/>
      <c r="B1559" s="599"/>
    </row>
    <row r="1560" spans="1:2">
      <c r="A1560" s="599"/>
      <c r="B1560" s="599"/>
    </row>
    <row r="1561" spans="1:2">
      <c r="A1561" s="599"/>
      <c r="B1561" s="599"/>
    </row>
    <row r="1562" spans="1:2">
      <c r="A1562" s="599"/>
      <c r="B1562" s="599"/>
    </row>
    <row r="1563" spans="1:2">
      <c r="A1563" s="599"/>
      <c r="B1563" s="599"/>
    </row>
    <row r="1564" spans="1:2">
      <c r="A1564" s="599"/>
      <c r="B1564" s="599"/>
    </row>
    <row r="1565" spans="1:2">
      <c r="A1565" s="599"/>
      <c r="B1565" s="599"/>
    </row>
    <row r="1566" spans="1:2">
      <c r="A1566" s="599"/>
      <c r="B1566" s="599"/>
    </row>
    <row r="1567" spans="1:2">
      <c r="A1567" s="599"/>
      <c r="B1567" s="599"/>
    </row>
    <row r="1568" spans="1:2">
      <c r="A1568" s="599"/>
      <c r="B1568" s="599"/>
    </row>
    <row r="1569" spans="1:2">
      <c r="A1569" s="599"/>
      <c r="B1569" s="599"/>
    </row>
    <row r="1570" spans="1:2">
      <c r="A1570" s="599"/>
      <c r="B1570" s="599"/>
    </row>
    <row r="1571" spans="1:2">
      <c r="A1571" s="599"/>
      <c r="B1571" s="599"/>
    </row>
    <row r="1572" spans="1:2">
      <c r="A1572" s="599"/>
      <c r="B1572" s="599"/>
    </row>
    <row r="1573" spans="1:2">
      <c r="A1573" s="599"/>
      <c r="B1573" s="599"/>
    </row>
    <row r="1574" spans="1:2">
      <c r="A1574" s="599"/>
      <c r="B1574" s="599"/>
    </row>
    <row r="1575" spans="1:2">
      <c r="A1575" s="599"/>
      <c r="B1575" s="599"/>
    </row>
    <row r="1576" spans="1:2">
      <c r="A1576" s="599"/>
      <c r="B1576" s="599"/>
    </row>
    <row r="1577" spans="1:2">
      <c r="A1577" s="599"/>
      <c r="B1577" s="599"/>
    </row>
    <row r="1578" spans="1:2">
      <c r="A1578" s="599"/>
      <c r="B1578" s="599"/>
    </row>
    <row r="1579" spans="1:2">
      <c r="A1579" s="599"/>
      <c r="B1579" s="599"/>
    </row>
    <row r="1580" spans="1:2">
      <c r="A1580" s="599"/>
      <c r="B1580" s="599"/>
    </row>
    <row r="1581" spans="1:2">
      <c r="A1581" s="599"/>
      <c r="B1581" s="599"/>
    </row>
    <row r="1582" spans="1:2">
      <c r="A1582" s="599"/>
      <c r="B1582" s="599"/>
    </row>
    <row r="1583" spans="1:2">
      <c r="A1583" s="599"/>
      <c r="B1583" s="599"/>
    </row>
    <row r="1584" spans="1:2">
      <c r="A1584" s="599"/>
      <c r="B1584" s="599"/>
    </row>
    <row r="1585" spans="1:2">
      <c r="A1585" s="599"/>
      <c r="B1585" s="599"/>
    </row>
    <row r="1586" spans="1:2">
      <c r="A1586" s="599"/>
      <c r="B1586" s="599"/>
    </row>
    <row r="1587" spans="1:2">
      <c r="A1587" s="599"/>
      <c r="B1587" s="599"/>
    </row>
    <row r="1588" spans="1:2">
      <c r="A1588" s="599"/>
      <c r="B1588" s="599"/>
    </row>
    <row r="1589" spans="1:2">
      <c r="A1589" s="599"/>
      <c r="B1589" s="599"/>
    </row>
    <row r="1590" spans="1:2">
      <c r="A1590" s="599"/>
      <c r="B1590" s="599"/>
    </row>
    <row r="1591" spans="1:2">
      <c r="A1591" s="599"/>
      <c r="B1591" s="599"/>
    </row>
    <row r="1592" spans="1:2">
      <c r="A1592" s="599"/>
      <c r="B1592" s="599"/>
    </row>
    <row r="1593" spans="1:2">
      <c r="A1593" s="599"/>
      <c r="B1593" s="599"/>
    </row>
    <row r="1594" spans="1:2">
      <c r="A1594" s="599"/>
      <c r="B1594" s="599"/>
    </row>
    <row r="1595" spans="1:2">
      <c r="A1595" s="599"/>
      <c r="B1595" s="599"/>
    </row>
    <row r="1596" spans="1:2">
      <c r="A1596" s="599"/>
      <c r="B1596" s="599"/>
    </row>
    <row r="1597" spans="1:2">
      <c r="A1597" s="599"/>
      <c r="B1597" s="599"/>
    </row>
    <row r="1598" spans="1:2">
      <c r="A1598" s="599"/>
      <c r="B1598" s="599"/>
    </row>
    <row r="1599" spans="1:2">
      <c r="A1599" s="599"/>
      <c r="B1599" s="599"/>
    </row>
    <row r="1600" spans="1:2">
      <c r="A1600" s="599"/>
      <c r="B1600" s="599"/>
    </row>
    <row r="1601" spans="1:2">
      <c r="A1601" s="599"/>
      <c r="B1601" s="599"/>
    </row>
    <row r="1602" spans="1:2">
      <c r="A1602" s="599"/>
      <c r="B1602" s="599"/>
    </row>
    <row r="1603" spans="1:2">
      <c r="A1603" s="599"/>
      <c r="B1603" s="599"/>
    </row>
    <row r="1604" spans="1:2">
      <c r="A1604" s="599"/>
      <c r="B1604" s="599"/>
    </row>
    <row r="1605" spans="1:2">
      <c r="A1605" s="599"/>
      <c r="B1605" s="599"/>
    </row>
    <row r="1606" spans="1:2">
      <c r="A1606" s="599"/>
      <c r="B1606" s="599"/>
    </row>
    <row r="1607" spans="1:2">
      <c r="A1607" s="599"/>
      <c r="B1607" s="599"/>
    </row>
    <row r="1608" spans="1:2">
      <c r="A1608" s="599"/>
      <c r="B1608" s="599"/>
    </row>
    <row r="1609" spans="1:2">
      <c r="A1609" s="599"/>
      <c r="B1609" s="599"/>
    </row>
    <row r="1610" spans="1:2">
      <c r="A1610" s="599"/>
      <c r="B1610" s="599"/>
    </row>
    <row r="1611" spans="1:2">
      <c r="A1611" s="599"/>
      <c r="B1611" s="599"/>
    </row>
    <row r="1612" spans="1:2">
      <c r="A1612" s="599"/>
      <c r="B1612" s="599"/>
    </row>
    <row r="1613" spans="1:2">
      <c r="A1613" s="599"/>
      <c r="B1613" s="599"/>
    </row>
    <row r="1614" spans="1:2">
      <c r="A1614" s="599"/>
      <c r="B1614" s="599"/>
    </row>
    <row r="1615" spans="1:2">
      <c r="A1615" s="599"/>
      <c r="B1615" s="599"/>
    </row>
    <row r="1616" spans="1:2">
      <c r="A1616" s="599"/>
      <c r="B1616" s="599"/>
    </row>
    <row r="1617" spans="1:2">
      <c r="A1617" s="599"/>
      <c r="B1617" s="599"/>
    </row>
    <row r="1618" spans="1:2">
      <c r="A1618" s="599"/>
      <c r="B1618" s="599"/>
    </row>
    <row r="1619" spans="1:2">
      <c r="A1619" s="599"/>
      <c r="B1619" s="599"/>
    </row>
    <row r="1620" spans="1:2">
      <c r="A1620" s="599"/>
      <c r="B1620" s="599"/>
    </row>
    <row r="1621" spans="1:2">
      <c r="A1621" s="599"/>
      <c r="B1621" s="599"/>
    </row>
    <row r="1622" spans="1:2">
      <c r="A1622" s="599"/>
      <c r="B1622" s="599"/>
    </row>
    <row r="1623" spans="1:2">
      <c r="A1623" s="599"/>
      <c r="B1623" s="599"/>
    </row>
    <row r="1624" spans="1:2">
      <c r="A1624" s="599"/>
      <c r="B1624" s="599"/>
    </row>
    <row r="1625" spans="1:2">
      <c r="A1625" s="599"/>
      <c r="B1625" s="599"/>
    </row>
    <row r="1626" spans="1:2">
      <c r="A1626" s="599"/>
      <c r="B1626" s="599"/>
    </row>
    <row r="1627" spans="1:2">
      <c r="A1627" s="599"/>
      <c r="B1627" s="599"/>
    </row>
    <row r="1628" spans="1:2">
      <c r="A1628" s="599"/>
      <c r="B1628" s="599"/>
    </row>
    <row r="1629" spans="1:2">
      <c r="A1629" s="599"/>
      <c r="B1629" s="599"/>
    </row>
    <row r="1630" spans="1:2">
      <c r="A1630" s="599"/>
      <c r="B1630" s="599"/>
    </row>
    <row r="1631" spans="1:2">
      <c r="A1631" s="599"/>
      <c r="B1631" s="599"/>
    </row>
    <row r="1632" spans="1:2">
      <c r="A1632" s="599"/>
      <c r="B1632" s="599"/>
    </row>
    <row r="1633" spans="1:2">
      <c r="A1633" s="599"/>
      <c r="B1633" s="599"/>
    </row>
    <row r="1634" spans="1:2">
      <c r="A1634" s="599"/>
      <c r="B1634" s="599"/>
    </row>
    <row r="1635" spans="1:2">
      <c r="A1635" s="599"/>
      <c r="B1635" s="599"/>
    </row>
    <row r="1636" spans="1:2">
      <c r="A1636" s="599"/>
      <c r="B1636" s="599"/>
    </row>
    <row r="1637" spans="1:2">
      <c r="A1637" s="599"/>
      <c r="B1637" s="599"/>
    </row>
    <row r="1638" spans="1:2">
      <c r="A1638" s="599"/>
      <c r="B1638" s="599"/>
    </row>
    <row r="1639" spans="1:2">
      <c r="A1639" s="599"/>
      <c r="B1639" s="599"/>
    </row>
    <row r="1640" spans="1:2">
      <c r="A1640" s="599"/>
      <c r="B1640" s="599"/>
    </row>
    <row r="1641" spans="1:2">
      <c r="A1641" s="599"/>
      <c r="B1641" s="599"/>
    </row>
    <row r="1642" spans="1:2">
      <c r="A1642" s="599"/>
      <c r="B1642" s="599"/>
    </row>
    <row r="1643" spans="1:2">
      <c r="A1643" s="599"/>
      <c r="B1643" s="599"/>
    </row>
    <row r="1644" spans="1:2">
      <c r="A1644" s="599"/>
      <c r="B1644" s="599"/>
    </row>
    <row r="1645" spans="1:2">
      <c r="A1645" s="599"/>
      <c r="B1645" s="599"/>
    </row>
    <row r="1646" spans="1:2">
      <c r="A1646" s="599"/>
      <c r="B1646" s="599"/>
    </row>
    <row r="1647" spans="1:2">
      <c r="A1647" s="599"/>
      <c r="B1647" s="599"/>
    </row>
    <row r="1648" spans="1:2">
      <c r="A1648" s="599"/>
      <c r="B1648" s="599"/>
    </row>
    <row r="1649" spans="1:2">
      <c r="A1649" s="599"/>
      <c r="B1649" s="599"/>
    </row>
    <row r="1650" spans="1:2">
      <c r="A1650" s="599"/>
      <c r="B1650" s="599"/>
    </row>
    <row r="1651" spans="1:2">
      <c r="A1651" s="599"/>
      <c r="B1651" s="599"/>
    </row>
    <row r="1652" spans="1:2">
      <c r="A1652" s="599"/>
      <c r="B1652" s="599"/>
    </row>
    <row r="1653" spans="1:2">
      <c r="A1653" s="599"/>
      <c r="B1653" s="599"/>
    </row>
    <row r="1654" spans="1:2">
      <c r="A1654" s="599"/>
      <c r="B1654" s="599"/>
    </row>
    <row r="1655" spans="1:2">
      <c r="A1655" s="599"/>
      <c r="B1655" s="599"/>
    </row>
    <row r="1656" spans="1:2">
      <c r="A1656" s="599"/>
      <c r="B1656" s="599"/>
    </row>
    <row r="1657" spans="1:2">
      <c r="A1657" s="599"/>
      <c r="B1657" s="599"/>
    </row>
    <row r="1658" spans="1:2">
      <c r="A1658" s="599"/>
      <c r="B1658" s="599"/>
    </row>
    <row r="1659" spans="1:2">
      <c r="A1659" s="599"/>
      <c r="B1659" s="599"/>
    </row>
    <row r="1660" spans="1:2">
      <c r="A1660" s="599"/>
      <c r="B1660" s="599"/>
    </row>
    <row r="1661" spans="1:2">
      <c r="A1661" s="599"/>
      <c r="B1661" s="599"/>
    </row>
    <row r="1662" spans="1:2">
      <c r="A1662" s="599"/>
      <c r="B1662" s="599"/>
    </row>
    <row r="1663" spans="1:2">
      <c r="A1663" s="599"/>
      <c r="B1663" s="599"/>
    </row>
    <row r="1664" spans="1:2">
      <c r="A1664" s="599"/>
      <c r="B1664" s="599"/>
    </row>
    <row r="1665" spans="1:2">
      <c r="A1665" s="599"/>
      <c r="B1665" s="599"/>
    </row>
    <row r="1666" spans="1:2">
      <c r="A1666" s="599"/>
      <c r="B1666" s="599"/>
    </row>
    <row r="1667" spans="1:2">
      <c r="A1667" s="599"/>
      <c r="B1667" s="599"/>
    </row>
    <row r="1668" spans="1:2">
      <c r="A1668" s="599"/>
      <c r="B1668" s="599"/>
    </row>
    <row r="1669" spans="1:2">
      <c r="A1669" s="599"/>
      <c r="B1669" s="599"/>
    </row>
    <row r="1670" spans="1:2">
      <c r="A1670" s="599"/>
      <c r="B1670" s="599"/>
    </row>
    <row r="1671" spans="1:2">
      <c r="A1671" s="599"/>
      <c r="B1671" s="599"/>
    </row>
    <row r="1672" spans="1:2">
      <c r="A1672" s="599"/>
      <c r="B1672" s="599"/>
    </row>
    <row r="1673" spans="1:2">
      <c r="A1673" s="599"/>
      <c r="B1673" s="599"/>
    </row>
    <row r="1674" spans="1:2">
      <c r="A1674" s="599"/>
      <c r="B1674" s="599"/>
    </row>
    <row r="1675" spans="1:2">
      <c r="A1675" s="599"/>
      <c r="B1675" s="599"/>
    </row>
    <row r="1676" spans="1:2">
      <c r="A1676" s="599"/>
      <c r="B1676" s="599"/>
    </row>
    <row r="1677" spans="1:2">
      <c r="A1677" s="599"/>
      <c r="B1677" s="599"/>
    </row>
    <row r="1678" spans="1:2">
      <c r="A1678" s="599"/>
      <c r="B1678" s="599"/>
    </row>
    <row r="1679" spans="1:2">
      <c r="A1679" s="599"/>
      <c r="B1679" s="599"/>
    </row>
    <row r="1680" spans="1:2">
      <c r="A1680" s="599"/>
      <c r="B1680" s="599"/>
    </row>
    <row r="1681" spans="1:2">
      <c r="A1681" s="599"/>
      <c r="B1681" s="599"/>
    </row>
    <row r="1682" spans="1:2">
      <c r="A1682" s="599"/>
      <c r="B1682" s="599"/>
    </row>
    <row r="1683" spans="1:2">
      <c r="A1683" s="599"/>
      <c r="B1683" s="599"/>
    </row>
    <row r="1684" spans="1:2">
      <c r="A1684" s="599"/>
      <c r="B1684" s="599"/>
    </row>
    <row r="1685" spans="1:2">
      <c r="A1685" s="599"/>
      <c r="B1685" s="599"/>
    </row>
    <row r="1686" spans="1:2">
      <c r="A1686" s="599"/>
      <c r="B1686" s="599"/>
    </row>
    <row r="1687" spans="1:2">
      <c r="A1687" s="599"/>
      <c r="B1687" s="599"/>
    </row>
    <row r="1688" spans="1:2">
      <c r="A1688" s="599"/>
      <c r="B1688" s="599"/>
    </row>
    <row r="1689" spans="1:2">
      <c r="A1689" s="599"/>
      <c r="B1689" s="599"/>
    </row>
    <row r="1690" spans="1:2">
      <c r="A1690" s="599"/>
      <c r="B1690" s="599"/>
    </row>
    <row r="1691" spans="1:2">
      <c r="A1691" s="599"/>
      <c r="B1691" s="599"/>
    </row>
    <row r="1692" spans="1:2">
      <c r="A1692" s="599"/>
      <c r="B1692" s="599"/>
    </row>
    <row r="1693" spans="1:2">
      <c r="A1693" s="599"/>
      <c r="B1693" s="599"/>
    </row>
    <row r="1694" spans="1:2">
      <c r="A1694" s="599"/>
      <c r="B1694" s="599"/>
    </row>
    <row r="1695" spans="1:2">
      <c r="A1695" s="599"/>
      <c r="B1695" s="599"/>
    </row>
    <row r="1696" spans="1:2">
      <c r="A1696" s="599"/>
      <c r="B1696" s="599"/>
    </row>
    <row r="1697" spans="1:2">
      <c r="A1697" s="599"/>
      <c r="B1697" s="599"/>
    </row>
    <row r="1698" spans="1:2">
      <c r="A1698" s="599"/>
      <c r="B1698" s="599"/>
    </row>
    <row r="1699" spans="1:2">
      <c r="A1699" s="599"/>
      <c r="B1699" s="599"/>
    </row>
    <row r="1700" spans="1:2">
      <c r="A1700" s="599"/>
      <c r="B1700" s="599"/>
    </row>
    <row r="1701" spans="1:2">
      <c r="A1701" s="599"/>
      <c r="B1701" s="599"/>
    </row>
    <row r="1702" spans="1:2">
      <c r="A1702" s="599"/>
      <c r="B1702" s="599"/>
    </row>
    <row r="1703" spans="1:2">
      <c r="A1703" s="599"/>
      <c r="B1703" s="599"/>
    </row>
    <row r="1704" spans="1:2">
      <c r="A1704" s="599"/>
      <c r="B1704" s="599"/>
    </row>
    <row r="1705" spans="1:2">
      <c r="A1705" s="599"/>
      <c r="B1705" s="599"/>
    </row>
    <row r="1706" spans="1:2">
      <c r="A1706" s="599"/>
      <c r="B1706" s="599"/>
    </row>
    <row r="1707" spans="1:2">
      <c r="A1707" s="599"/>
      <c r="B1707" s="599"/>
    </row>
    <row r="1708" spans="1:2">
      <c r="A1708" s="599"/>
      <c r="B1708" s="599"/>
    </row>
    <row r="1709" spans="1:2">
      <c r="A1709" s="599"/>
      <c r="B1709" s="599"/>
    </row>
    <row r="1710" spans="1:2">
      <c r="A1710" s="599"/>
      <c r="B1710" s="599"/>
    </row>
    <row r="1711" spans="1:2">
      <c r="A1711" s="599"/>
      <c r="B1711" s="599"/>
    </row>
    <row r="1712" spans="1:2">
      <c r="A1712" s="599"/>
      <c r="B1712" s="599"/>
    </row>
    <row r="1713" spans="1:2">
      <c r="A1713" s="599"/>
      <c r="B1713" s="599"/>
    </row>
    <row r="1714" spans="1:2">
      <c r="A1714" s="599"/>
      <c r="B1714" s="599"/>
    </row>
    <row r="1715" spans="1:2">
      <c r="A1715" s="599"/>
      <c r="B1715" s="599"/>
    </row>
    <row r="1716" spans="1:2">
      <c r="A1716" s="599"/>
      <c r="B1716" s="599"/>
    </row>
    <row r="1717" spans="1:2">
      <c r="A1717" s="599"/>
      <c r="B1717" s="599"/>
    </row>
    <row r="1718" spans="1:2">
      <c r="A1718" s="599"/>
      <c r="B1718" s="599"/>
    </row>
    <row r="1719" spans="1:2">
      <c r="A1719" s="599"/>
      <c r="B1719" s="599"/>
    </row>
    <row r="1720" spans="1:2">
      <c r="A1720" s="599"/>
      <c r="B1720" s="599"/>
    </row>
    <row r="1721" spans="1:2">
      <c r="A1721" s="599"/>
      <c r="B1721" s="599"/>
    </row>
    <row r="1722" spans="1:2">
      <c r="A1722" s="599"/>
      <c r="B1722" s="599"/>
    </row>
    <row r="1723" spans="1:2">
      <c r="A1723" s="599"/>
      <c r="B1723" s="599"/>
    </row>
    <row r="1724" spans="1:2">
      <c r="A1724" s="599"/>
      <c r="B1724" s="599"/>
    </row>
    <row r="1725" spans="1:2">
      <c r="A1725" s="599"/>
      <c r="B1725" s="599"/>
    </row>
    <row r="1726" spans="1:2">
      <c r="A1726" s="599"/>
      <c r="B1726" s="599"/>
    </row>
    <row r="1727" spans="1:2">
      <c r="A1727" s="599"/>
      <c r="B1727" s="599"/>
    </row>
    <row r="1728" spans="1:2">
      <c r="A1728" s="599"/>
      <c r="B1728" s="599"/>
    </row>
    <row r="1729" spans="1:2">
      <c r="A1729" s="599"/>
      <c r="B1729" s="599"/>
    </row>
    <row r="1730" spans="1:2">
      <c r="A1730" s="599"/>
      <c r="B1730" s="599"/>
    </row>
    <row r="1731" spans="1:2">
      <c r="A1731" s="599"/>
      <c r="B1731" s="599"/>
    </row>
    <row r="1732" spans="1:2">
      <c r="A1732" s="599"/>
      <c r="B1732" s="599"/>
    </row>
    <row r="1733" spans="1:2">
      <c r="A1733" s="599"/>
      <c r="B1733" s="599"/>
    </row>
    <row r="1734" spans="1:2">
      <c r="A1734" s="599"/>
      <c r="B1734" s="599"/>
    </row>
    <row r="1735" spans="1:2">
      <c r="A1735" s="599"/>
      <c r="B1735" s="599"/>
    </row>
    <row r="1736" spans="1:2">
      <c r="A1736" s="599"/>
      <c r="B1736" s="599"/>
    </row>
    <row r="1737" spans="1:2">
      <c r="A1737" s="599"/>
      <c r="B1737" s="599"/>
    </row>
    <row r="1738" spans="1:2">
      <c r="A1738" s="599"/>
      <c r="B1738" s="599"/>
    </row>
    <row r="1739" spans="1:2">
      <c r="A1739" s="599"/>
      <c r="B1739" s="599"/>
    </row>
    <row r="1740" spans="1:2">
      <c r="A1740" s="599"/>
      <c r="B1740" s="599"/>
    </row>
    <row r="1741" spans="1:2">
      <c r="A1741" s="599"/>
      <c r="B1741" s="599"/>
    </row>
    <row r="1742" spans="1:2">
      <c r="A1742" s="599"/>
      <c r="B1742" s="599"/>
    </row>
    <row r="1743" spans="1:2">
      <c r="A1743" s="599"/>
      <c r="B1743" s="599"/>
    </row>
    <row r="1744" spans="1:2">
      <c r="A1744" s="599"/>
      <c r="B1744" s="599"/>
    </row>
    <row r="1745" spans="1:2">
      <c r="A1745" s="599"/>
      <c r="B1745" s="599"/>
    </row>
    <row r="1746" spans="1:2">
      <c r="A1746" s="599"/>
      <c r="B1746" s="599"/>
    </row>
    <row r="1747" spans="1:2">
      <c r="A1747" s="599"/>
      <c r="B1747" s="599"/>
    </row>
    <row r="1748" spans="1:2">
      <c r="A1748" s="599"/>
      <c r="B1748" s="599"/>
    </row>
    <row r="1749" spans="1:2">
      <c r="A1749" s="599"/>
      <c r="B1749" s="599"/>
    </row>
    <row r="1750" spans="1:2">
      <c r="A1750" s="599"/>
      <c r="B1750" s="599"/>
    </row>
    <row r="1751" spans="1:2">
      <c r="A1751" s="599"/>
      <c r="B1751" s="599"/>
    </row>
    <row r="1752" spans="1:2">
      <c r="A1752" s="599"/>
      <c r="B1752" s="599"/>
    </row>
    <row r="1753" spans="1:2">
      <c r="A1753" s="599"/>
      <c r="B1753" s="599"/>
    </row>
    <row r="1754" spans="1:2">
      <c r="A1754" s="599"/>
      <c r="B1754" s="599"/>
    </row>
    <row r="1755" spans="1:2">
      <c r="A1755" s="599"/>
      <c r="B1755" s="599"/>
    </row>
    <row r="1756" spans="1:2">
      <c r="A1756" s="599"/>
      <c r="B1756" s="599"/>
    </row>
    <row r="1757" spans="1:2">
      <c r="A1757" s="599"/>
      <c r="B1757" s="599"/>
    </row>
    <row r="1758" spans="1:2">
      <c r="A1758" s="599"/>
      <c r="B1758" s="599"/>
    </row>
    <row r="1759" spans="1:2">
      <c r="A1759" s="599"/>
      <c r="B1759" s="599"/>
    </row>
    <row r="1760" spans="1:2">
      <c r="A1760" s="599"/>
      <c r="B1760" s="599"/>
    </row>
    <row r="1761" spans="1:2">
      <c r="A1761" s="599"/>
      <c r="B1761" s="599"/>
    </row>
    <row r="1762" spans="1:2">
      <c r="A1762" s="599"/>
      <c r="B1762" s="599"/>
    </row>
    <row r="1763" spans="1:2">
      <c r="A1763" s="599"/>
      <c r="B1763" s="599"/>
    </row>
    <row r="1764" spans="1:2">
      <c r="A1764" s="599"/>
      <c r="B1764" s="599"/>
    </row>
    <row r="1765" spans="1:2">
      <c r="A1765" s="599"/>
      <c r="B1765" s="599"/>
    </row>
    <row r="1766" spans="1:2">
      <c r="A1766" s="599"/>
      <c r="B1766" s="599"/>
    </row>
    <row r="1767" spans="1:2">
      <c r="A1767" s="599"/>
      <c r="B1767" s="599"/>
    </row>
    <row r="1768" spans="1:2">
      <c r="A1768" s="599"/>
      <c r="B1768" s="599"/>
    </row>
    <row r="1769" spans="1:2">
      <c r="A1769" s="599"/>
      <c r="B1769" s="599"/>
    </row>
    <row r="1770" spans="1:2">
      <c r="A1770" s="599"/>
      <c r="B1770" s="599"/>
    </row>
    <row r="1771" spans="1:2">
      <c r="A1771" s="599"/>
      <c r="B1771" s="599"/>
    </row>
    <row r="1772" spans="1:2">
      <c r="A1772" s="599"/>
      <c r="B1772" s="599"/>
    </row>
    <row r="1773" spans="1:2">
      <c r="A1773" s="599"/>
      <c r="B1773" s="599"/>
    </row>
    <row r="1774" spans="1:2">
      <c r="A1774" s="599"/>
      <c r="B1774" s="599"/>
    </row>
    <row r="1775" spans="1:2">
      <c r="A1775" s="599"/>
      <c r="B1775" s="599"/>
    </row>
    <row r="1776" spans="1:2">
      <c r="A1776" s="599"/>
      <c r="B1776" s="599"/>
    </row>
    <row r="1777" spans="1:2">
      <c r="A1777" s="599"/>
      <c r="B1777" s="599"/>
    </row>
    <row r="1778" spans="1:2">
      <c r="A1778" s="599"/>
      <c r="B1778" s="599"/>
    </row>
    <row r="1779" spans="1:2">
      <c r="A1779" s="599"/>
      <c r="B1779" s="599"/>
    </row>
    <row r="1780" spans="1:2">
      <c r="A1780" s="599"/>
      <c r="B1780" s="599"/>
    </row>
    <row r="1781" spans="1:2">
      <c r="A1781" s="599"/>
      <c r="B1781" s="599"/>
    </row>
    <row r="1782" spans="1:2">
      <c r="A1782" s="599"/>
      <c r="B1782" s="599"/>
    </row>
    <row r="1783" spans="1:2">
      <c r="A1783" s="599"/>
      <c r="B1783" s="599"/>
    </row>
    <row r="1784" spans="1:2">
      <c r="A1784" s="599"/>
      <c r="B1784" s="599"/>
    </row>
    <row r="1785" spans="1:2">
      <c r="A1785" s="599"/>
      <c r="B1785" s="599"/>
    </row>
    <row r="1786" spans="1:2">
      <c r="A1786" s="599"/>
      <c r="B1786" s="599"/>
    </row>
    <row r="1787" spans="1:2">
      <c r="A1787" s="599"/>
      <c r="B1787" s="599"/>
    </row>
    <row r="1788" spans="1:2">
      <c r="A1788" s="599"/>
      <c r="B1788" s="599"/>
    </row>
    <row r="1789" spans="1:2">
      <c r="A1789" s="599"/>
      <c r="B1789" s="599"/>
    </row>
    <row r="1790" spans="1:2">
      <c r="A1790" s="599"/>
      <c r="B1790" s="599"/>
    </row>
    <row r="1791" spans="1:2">
      <c r="A1791" s="599"/>
      <c r="B1791" s="599"/>
    </row>
    <row r="1792" spans="1:2">
      <c r="A1792" s="599"/>
      <c r="B1792" s="599"/>
    </row>
    <row r="1793" spans="1:2">
      <c r="A1793" s="599"/>
      <c r="B1793" s="599"/>
    </row>
    <row r="1794" spans="1:2">
      <c r="A1794" s="599"/>
      <c r="B1794" s="599"/>
    </row>
    <row r="1795" spans="1:2">
      <c r="A1795" s="599"/>
      <c r="B1795" s="599"/>
    </row>
    <row r="1796" spans="1:2">
      <c r="A1796" s="599"/>
      <c r="B1796" s="599"/>
    </row>
    <row r="1797" spans="1:2">
      <c r="A1797" s="599"/>
      <c r="B1797" s="599"/>
    </row>
    <row r="1798" spans="1:2">
      <c r="A1798" s="599"/>
      <c r="B1798" s="599"/>
    </row>
    <row r="1799" spans="1:2">
      <c r="A1799" s="599"/>
      <c r="B1799" s="599"/>
    </row>
    <row r="1800" spans="1:2">
      <c r="A1800" s="599"/>
      <c r="B1800" s="599"/>
    </row>
    <row r="1801" spans="1:2">
      <c r="A1801" s="599"/>
      <c r="B1801" s="599"/>
    </row>
    <row r="1802" spans="1:2">
      <c r="A1802" s="599"/>
      <c r="B1802" s="599"/>
    </row>
    <row r="1803" spans="1:2">
      <c r="A1803" s="599"/>
      <c r="B1803" s="599"/>
    </row>
    <row r="1804" spans="1:2">
      <c r="A1804" s="599"/>
      <c r="B1804" s="599"/>
    </row>
    <row r="1805" spans="1:2">
      <c r="A1805" s="599"/>
      <c r="B1805" s="599"/>
    </row>
    <row r="1806" spans="1:2">
      <c r="A1806" s="599"/>
      <c r="B1806" s="599"/>
    </row>
    <row r="1807" spans="1:2">
      <c r="A1807" s="599"/>
      <c r="B1807" s="599"/>
    </row>
    <row r="1808" spans="1:2">
      <c r="A1808" s="599"/>
      <c r="B1808" s="599"/>
    </row>
    <row r="1809" spans="1:2">
      <c r="A1809" s="599"/>
      <c r="B1809" s="599"/>
    </row>
    <row r="1810" spans="1:2">
      <c r="A1810" s="599"/>
      <c r="B1810" s="599"/>
    </row>
    <row r="1811" spans="1:2">
      <c r="A1811" s="599"/>
      <c r="B1811" s="599"/>
    </row>
    <row r="1812" spans="1:2">
      <c r="A1812" s="599"/>
      <c r="B1812" s="599"/>
    </row>
    <row r="1813" spans="1:2">
      <c r="A1813" s="599"/>
      <c r="B1813" s="599"/>
    </row>
    <row r="1814" spans="1:2">
      <c r="A1814" s="599"/>
      <c r="B1814" s="599"/>
    </row>
    <row r="1815" spans="1:2">
      <c r="A1815" s="599"/>
      <c r="B1815" s="599"/>
    </row>
    <row r="1816" spans="1:2">
      <c r="A1816" s="599"/>
      <c r="B1816" s="599"/>
    </row>
    <row r="1817" spans="1:2">
      <c r="A1817" s="599"/>
      <c r="B1817" s="599"/>
    </row>
    <row r="1818" spans="1:2">
      <c r="A1818" s="599"/>
      <c r="B1818" s="599"/>
    </row>
    <row r="1819" spans="1:2">
      <c r="A1819" s="599"/>
      <c r="B1819" s="599"/>
    </row>
    <row r="1820" spans="1:2">
      <c r="A1820" s="599"/>
      <c r="B1820" s="599"/>
    </row>
    <row r="1821" spans="1:2">
      <c r="A1821" s="599"/>
      <c r="B1821" s="599"/>
    </row>
    <row r="1822" spans="1:2">
      <c r="A1822" s="599"/>
      <c r="B1822" s="599"/>
    </row>
    <row r="1823" spans="1:2">
      <c r="A1823" s="599"/>
      <c r="B1823" s="599"/>
    </row>
    <row r="1824" spans="1:2">
      <c r="A1824" s="599"/>
      <c r="B1824" s="599"/>
    </row>
    <row r="1825" spans="1:2">
      <c r="A1825" s="599"/>
      <c r="B1825" s="599"/>
    </row>
    <row r="1826" spans="1:2">
      <c r="A1826" s="599"/>
      <c r="B1826" s="599"/>
    </row>
    <row r="1827" spans="1:2">
      <c r="A1827" s="599"/>
      <c r="B1827" s="599"/>
    </row>
    <row r="1828" spans="1:2">
      <c r="A1828" s="599"/>
      <c r="B1828" s="599"/>
    </row>
    <row r="1829" spans="1:2">
      <c r="A1829" s="599"/>
      <c r="B1829" s="599"/>
    </row>
    <row r="1830" spans="1:2">
      <c r="A1830" s="599"/>
      <c r="B1830" s="599"/>
    </row>
    <row r="1831" spans="1:2">
      <c r="A1831" s="599"/>
      <c r="B1831" s="599"/>
    </row>
    <row r="1832" spans="1:2">
      <c r="A1832" s="599"/>
      <c r="B1832" s="599"/>
    </row>
    <row r="1833" spans="1:2">
      <c r="A1833" s="599"/>
      <c r="B1833" s="599"/>
    </row>
    <row r="1834" spans="1:2">
      <c r="A1834" s="599"/>
      <c r="B1834" s="599"/>
    </row>
    <row r="1835" spans="1:2">
      <c r="A1835" s="599"/>
      <c r="B1835" s="599"/>
    </row>
    <row r="1836" spans="1:2">
      <c r="A1836" s="599"/>
      <c r="B1836" s="599"/>
    </row>
    <row r="1837" spans="1:2">
      <c r="A1837" s="599"/>
      <c r="B1837" s="599"/>
    </row>
    <row r="1838" spans="1:2">
      <c r="A1838" s="599"/>
      <c r="B1838" s="599"/>
    </row>
    <row r="1839" spans="1:2">
      <c r="A1839" s="599"/>
      <c r="B1839" s="599"/>
    </row>
    <row r="1840" spans="1:2">
      <c r="A1840" s="599"/>
      <c r="B1840" s="599"/>
    </row>
    <row r="1841" spans="1:2">
      <c r="A1841" s="599"/>
      <c r="B1841" s="599"/>
    </row>
    <row r="1842" spans="1:2">
      <c r="A1842" s="599"/>
      <c r="B1842" s="599"/>
    </row>
    <row r="1843" spans="1:2">
      <c r="A1843" s="599"/>
      <c r="B1843" s="599"/>
    </row>
    <row r="1844" spans="1:2">
      <c r="A1844" s="599"/>
      <c r="B1844" s="599"/>
    </row>
    <row r="1845" spans="1:2">
      <c r="A1845" s="599"/>
      <c r="B1845" s="599"/>
    </row>
    <row r="1846" spans="1:2">
      <c r="A1846" s="599"/>
      <c r="B1846" s="599"/>
    </row>
    <row r="1847" spans="1:2">
      <c r="A1847" s="599"/>
      <c r="B1847" s="599"/>
    </row>
    <row r="1848" spans="1:2">
      <c r="A1848" s="599"/>
      <c r="B1848" s="599"/>
    </row>
    <row r="1849" spans="1:2">
      <c r="A1849" s="599"/>
      <c r="B1849" s="599"/>
    </row>
    <row r="1850" spans="1:2">
      <c r="A1850" s="599"/>
      <c r="B1850" s="599"/>
    </row>
    <row r="1851" spans="1:2">
      <c r="A1851" s="599"/>
      <c r="B1851" s="599"/>
    </row>
    <row r="1852" spans="1:2">
      <c r="A1852" s="599"/>
      <c r="B1852" s="599"/>
    </row>
    <row r="1853" spans="1:2">
      <c r="A1853" s="599"/>
      <c r="B1853" s="599"/>
    </row>
    <row r="1854" spans="1:2">
      <c r="A1854" s="599"/>
      <c r="B1854" s="599"/>
    </row>
    <row r="1855" spans="1:2">
      <c r="A1855" s="599"/>
      <c r="B1855" s="599"/>
    </row>
    <row r="1856" spans="1:2">
      <c r="A1856" s="599"/>
      <c r="B1856" s="599"/>
    </row>
    <row r="1857" spans="1:2">
      <c r="A1857" s="599"/>
      <c r="B1857" s="599"/>
    </row>
    <row r="1858" spans="1:2">
      <c r="A1858" s="599"/>
      <c r="B1858" s="599"/>
    </row>
    <row r="1859" spans="1:2">
      <c r="A1859" s="599"/>
      <c r="B1859" s="599"/>
    </row>
    <row r="1860" spans="1:2">
      <c r="A1860" s="599"/>
      <c r="B1860" s="599"/>
    </row>
    <row r="1861" spans="1:2">
      <c r="A1861" s="599"/>
      <c r="B1861" s="599"/>
    </row>
    <row r="1862" spans="1:2">
      <c r="A1862" s="599"/>
      <c r="B1862" s="599"/>
    </row>
    <row r="1863" spans="1:2">
      <c r="A1863" s="599"/>
      <c r="B1863" s="599"/>
    </row>
    <row r="1864" spans="1:2">
      <c r="A1864" s="599"/>
      <c r="B1864" s="599"/>
    </row>
    <row r="1865" spans="1:2">
      <c r="A1865" s="599"/>
      <c r="B1865" s="599"/>
    </row>
    <row r="1866" spans="1:2">
      <c r="A1866" s="599"/>
      <c r="B1866" s="599"/>
    </row>
    <row r="1867" spans="1:2">
      <c r="A1867" s="599"/>
      <c r="B1867" s="599"/>
    </row>
    <row r="1868" spans="1:2">
      <c r="A1868" s="599"/>
      <c r="B1868" s="599"/>
    </row>
    <row r="1869" spans="1:2">
      <c r="A1869" s="599"/>
      <c r="B1869" s="599"/>
    </row>
    <row r="1870" spans="1:2">
      <c r="A1870" s="599"/>
      <c r="B1870" s="599"/>
    </row>
    <row r="1871" spans="1:2">
      <c r="A1871" s="599"/>
      <c r="B1871" s="599"/>
    </row>
    <row r="1872" spans="1:2">
      <c r="A1872" s="599"/>
      <c r="B1872" s="599"/>
    </row>
    <row r="1873" spans="1:2">
      <c r="A1873" s="599"/>
      <c r="B1873" s="599"/>
    </row>
    <row r="1874" spans="1:2">
      <c r="A1874" s="599"/>
      <c r="B1874" s="599"/>
    </row>
    <row r="1875" spans="1:2">
      <c r="A1875" s="599"/>
      <c r="B1875" s="599"/>
    </row>
    <row r="1876" spans="1:2">
      <c r="A1876" s="599"/>
      <c r="B1876" s="599"/>
    </row>
    <row r="1877" spans="1:2">
      <c r="A1877" s="599"/>
      <c r="B1877" s="599"/>
    </row>
    <row r="1878" spans="1:2">
      <c r="A1878" s="599"/>
      <c r="B1878" s="599"/>
    </row>
    <row r="1879" spans="1:2">
      <c r="A1879" s="599"/>
      <c r="B1879" s="599"/>
    </row>
    <row r="1880" spans="1:2">
      <c r="A1880" s="599"/>
      <c r="B1880" s="599"/>
    </row>
    <row r="1881" spans="1:2">
      <c r="A1881" s="599"/>
      <c r="B1881" s="599"/>
    </row>
    <row r="1882" spans="1:2">
      <c r="A1882" s="599"/>
      <c r="B1882" s="599"/>
    </row>
    <row r="1883" spans="1:2">
      <c r="A1883" s="599"/>
      <c r="B1883" s="599"/>
    </row>
    <row r="1884" spans="1:2">
      <c r="A1884" s="599"/>
      <c r="B1884" s="599"/>
    </row>
    <row r="1885" spans="1:2">
      <c r="A1885" s="599"/>
      <c r="B1885" s="599"/>
    </row>
    <row r="1886" spans="1:2">
      <c r="A1886" s="599"/>
      <c r="B1886" s="599"/>
    </row>
    <row r="1887" spans="1:2">
      <c r="A1887" s="599"/>
      <c r="B1887" s="599"/>
    </row>
    <row r="1888" spans="1:2">
      <c r="A1888" s="599"/>
      <c r="B1888" s="599"/>
    </row>
    <row r="1889" spans="1:2">
      <c r="A1889" s="599"/>
      <c r="B1889" s="599"/>
    </row>
    <row r="1890" spans="1:2">
      <c r="A1890" s="599"/>
      <c r="B1890" s="599"/>
    </row>
    <row r="1891" spans="1:2">
      <c r="A1891" s="599"/>
      <c r="B1891" s="599"/>
    </row>
    <row r="1892" spans="1:2">
      <c r="A1892" s="599"/>
      <c r="B1892" s="599"/>
    </row>
    <row r="1893" spans="1:2">
      <c r="A1893" s="599"/>
      <c r="B1893" s="599"/>
    </row>
    <row r="1894" spans="1:2">
      <c r="A1894" s="599"/>
      <c r="B1894" s="599"/>
    </row>
    <row r="1895" spans="1:2">
      <c r="A1895" s="599"/>
      <c r="B1895" s="599"/>
    </row>
    <row r="1896" spans="1:2">
      <c r="A1896" s="599"/>
      <c r="B1896" s="599"/>
    </row>
    <row r="1897" spans="1:2">
      <c r="A1897" s="599"/>
      <c r="B1897" s="599"/>
    </row>
    <row r="1898" spans="1:2">
      <c r="A1898" s="599"/>
      <c r="B1898" s="599"/>
    </row>
    <row r="1899" spans="1:2">
      <c r="A1899" s="599"/>
      <c r="B1899" s="599"/>
    </row>
    <row r="1900" spans="1:2">
      <c r="A1900" s="599"/>
      <c r="B1900" s="599"/>
    </row>
    <row r="1901" spans="1:2">
      <c r="A1901" s="599"/>
      <c r="B1901" s="599"/>
    </row>
    <row r="1902" spans="1:2">
      <c r="A1902" s="599"/>
      <c r="B1902" s="599"/>
    </row>
    <row r="1903" spans="1:2">
      <c r="A1903" s="599"/>
      <c r="B1903" s="599"/>
    </row>
    <row r="1904" spans="1:2">
      <c r="A1904" s="599"/>
      <c r="B1904" s="599"/>
    </row>
    <row r="1905" spans="1:2">
      <c r="A1905" s="599"/>
      <c r="B1905" s="599"/>
    </row>
    <row r="1906" spans="1:2">
      <c r="A1906" s="599"/>
      <c r="B1906" s="599"/>
    </row>
    <row r="1907" spans="1:2">
      <c r="A1907" s="599"/>
      <c r="B1907" s="599"/>
    </row>
    <row r="1908" spans="1:2">
      <c r="A1908" s="599"/>
      <c r="B1908" s="599"/>
    </row>
    <row r="1909" spans="1:2">
      <c r="A1909" s="599"/>
      <c r="B1909" s="599"/>
    </row>
    <row r="1910" spans="1:2">
      <c r="A1910" s="599"/>
      <c r="B1910" s="599"/>
    </row>
    <row r="1911" spans="1:2">
      <c r="A1911" s="599"/>
      <c r="B1911" s="599"/>
    </row>
    <row r="1912" spans="1:2">
      <c r="A1912" s="599"/>
      <c r="B1912" s="599"/>
    </row>
    <row r="1913" spans="1:2">
      <c r="A1913" s="599"/>
      <c r="B1913" s="599"/>
    </row>
    <row r="1914" spans="1:2">
      <c r="A1914" s="599"/>
      <c r="B1914" s="599"/>
    </row>
    <row r="1915" spans="1:2">
      <c r="A1915" s="599"/>
      <c r="B1915" s="599"/>
    </row>
    <row r="1916" spans="1:2">
      <c r="A1916" s="599"/>
      <c r="B1916" s="599"/>
    </row>
    <row r="1917" spans="1:2">
      <c r="A1917" s="599"/>
      <c r="B1917" s="599"/>
    </row>
    <row r="1918" spans="1:2">
      <c r="A1918" s="599"/>
      <c r="B1918" s="599"/>
    </row>
    <row r="1919" spans="1:2">
      <c r="A1919" s="599"/>
      <c r="B1919" s="599"/>
    </row>
    <row r="1920" spans="1:2">
      <c r="A1920" s="599"/>
      <c r="B1920" s="599"/>
    </row>
    <row r="1921" spans="1:2">
      <c r="A1921" s="599"/>
      <c r="B1921" s="599"/>
    </row>
    <row r="1922" spans="1:2">
      <c r="A1922" s="599"/>
      <c r="B1922" s="599"/>
    </row>
    <row r="1923" spans="1:2">
      <c r="A1923" s="599"/>
      <c r="B1923" s="599"/>
    </row>
    <row r="1924" spans="1:2">
      <c r="A1924" s="599"/>
      <c r="B1924" s="599"/>
    </row>
    <row r="1925" spans="1:2">
      <c r="A1925" s="599"/>
      <c r="B1925" s="599"/>
    </row>
    <row r="1926" spans="1:2">
      <c r="A1926" s="599"/>
      <c r="B1926" s="599"/>
    </row>
    <row r="1927" spans="1:2">
      <c r="A1927" s="599"/>
      <c r="B1927" s="599"/>
    </row>
    <row r="1928" spans="1:2">
      <c r="A1928" s="599"/>
      <c r="B1928" s="599"/>
    </row>
    <row r="1929" spans="1:2">
      <c r="A1929" s="599"/>
      <c r="B1929" s="599"/>
    </row>
    <row r="1930" spans="1:2">
      <c r="A1930" s="599"/>
      <c r="B1930" s="599"/>
    </row>
    <row r="1931" spans="1:2">
      <c r="A1931" s="599"/>
      <c r="B1931" s="599"/>
    </row>
    <row r="1932" spans="1:2">
      <c r="A1932" s="599"/>
      <c r="B1932" s="599"/>
    </row>
    <row r="1933" spans="1:2">
      <c r="A1933" s="599"/>
      <c r="B1933" s="599"/>
    </row>
    <row r="1934" spans="1:2">
      <c r="A1934" s="599"/>
      <c r="B1934" s="599"/>
    </row>
    <row r="1935" spans="1:2">
      <c r="A1935" s="599"/>
      <c r="B1935" s="599"/>
    </row>
    <row r="1936" spans="1:2">
      <c r="A1936" s="599"/>
      <c r="B1936" s="599"/>
    </row>
    <row r="1937" spans="1:2">
      <c r="A1937" s="599"/>
      <c r="B1937" s="599"/>
    </row>
    <row r="1938" spans="1:2">
      <c r="A1938" s="599"/>
      <c r="B1938" s="599"/>
    </row>
    <row r="1939" spans="1:2">
      <c r="A1939" s="599"/>
      <c r="B1939" s="599"/>
    </row>
    <row r="1940" spans="1:2">
      <c r="A1940" s="599"/>
      <c r="B1940" s="599"/>
    </row>
    <row r="1941" spans="1:2">
      <c r="A1941" s="599"/>
      <c r="B1941" s="599"/>
    </row>
    <row r="1942" spans="1:2">
      <c r="A1942" s="599"/>
      <c r="B1942" s="599"/>
    </row>
    <row r="1943" spans="1:2">
      <c r="A1943" s="599"/>
      <c r="B1943" s="599"/>
    </row>
    <row r="1944" spans="1:2">
      <c r="A1944" s="599"/>
      <c r="B1944" s="599"/>
    </row>
    <row r="1945" spans="1:2">
      <c r="A1945" s="599"/>
      <c r="B1945" s="599"/>
    </row>
    <row r="1946" spans="1:2">
      <c r="A1946" s="599"/>
      <c r="B1946" s="599"/>
    </row>
    <row r="1947" spans="1:2">
      <c r="A1947" s="599"/>
      <c r="B1947" s="599"/>
    </row>
    <row r="1948" spans="1:2">
      <c r="A1948" s="599"/>
      <c r="B1948" s="599"/>
    </row>
    <row r="1949" spans="1:2">
      <c r="A1949" s="599"/>
      <c r="B1949" s="599"/>
    </row>
    <row r="1950" spans="1:2">
      <c r="A1950" s="599"/>
      <c r="B1950" s="599"/>
    </row>
    <row r="1951" spans="1:2">
      <c r="A1951" s="599"/>
      <c r="B1951" s="599"/>
    </row>
    <row r="1952" spans="1:2">
      <c r="A1952" s="599"/>
      <c r="B1952" s="599"/>
    </row>
    <row r="1953" spans="1:2">
      <c r="A1953" s="599"/>
      <c r="B1953" s="599"/>
    </row>
    <row r="1954" spans="1:2">
      <c r="A1954" s="599"/>
      <c r="B1954" s="599"/>
    </row>
    <row r="1955" spans="1:2">
      <c r="A1955" s="599"/>
      <c r="B1955" s="599"/>
    </row>
    <row r="1956" spans="1:2">
      <c r="A1956" s="599"/>
      <c r="B1956" s="599"/>
    </row>
    <row r="1957" spans="1:2">
      <c r="A1957" s="599"/>
      <c r="B1957" s="599"/>
    </row>
    <row r="1958" spans="1:2">
      <c r="A1958" s="599"/>
      <c r="B1958" s="599"/>
    </row>
    <row r="1959" spans="1:2">
      <c r="A1959" s="599"/>
      <c r="B1959" s="599"/>
    </row>
    <row r="1960" spans="1:2">
      <c r="A1960" s="599"/>
      <c r="B1960" s="599"/>
    </row>
    <row r="1961" spans="1:2">
      <c r="A1961" s="599"/>
      <c r="B1961" s="599"/>
    </row>
    <row r="1962" spans="1:2">
      <c r="A1962" s="599"/>
      <c r="B1962" s="599"/>
    </row>
    <row r="1963" spans="1:2">
      <c r="A1963" s="599"/>
      <c r="B1963" s="599"/>
    </row>
    <row r="1964" spans="1:2">
      <c r="A1964" s="599"/>
      <c r="B1964" s="599"/>
    </row>
    <row r="1965" spans="1:2">
      <c r="A1965" s="599"/>
      <c r="B1965" s="599"/>
    </row>
    <row r="1966" spans="1:2">
      <c r="A1966" s="599"/>
      <c r="B1966" s="599"/>
    </row>
    <row r="1967" spans="1:2">
      <c r="A1967" s="599"/>
      <c r="B1967" s="599"/>
    </row>
    <row r="1968" spans="1:2">
      <c r="A1968" s="599"/>
      <c r="B1968" s="599"/>
    </row>
    <row r="1969" spans="1:2">
      <c r="A1969" s="599"/>
      <c r="B1969" s="599"/>
    </row>
    <row r="1970" spans="1:2">
      <c r="A1970" s="599"/>
      <c r="B1970" s="599"/>
    </row>
    <row r="1971" spans="1:2">
      <c r="A1971" s="599"/>
      <c r="B1971" s="599"/>
    </row>
    <row r="1972" spans="1:2">
      <c r="A1972" s="599"/>
      <c r="B1972" s="599"/>
    </row>
    <row r="1973" spans="1:2">
      <c r="A1973" s="599"/>
      <c r="B1973" s="599"/>
    </row>
    <row r="1974" spans="1:2">
      <c r="A1974" s="599"/>
      <c r="B1974" s="599"/>
    </row>
    <row r="1975" spans="1:2">
      <c r="A1975" s="599"/>
      <c r="B1975" s="599"/>
    </row>
    <row r="1976" spans="1:2">
      <c r="A1976" s="599"/>
      <c r="B1976" s="599"/>
    </row>
    <row r="1977" spans="1:2">
      <c r="A1977" s="599"/>
      <c r="B1977" s="599"/>
    </row>
    <row r="1978" spans="1:2">
      <c r="A1978" s="599"/>
      <c r="B1978" s="599"/>
    </row>
    <row r="1979" spans="1:2">
      <c r="A1979" s="599"/>
      <c r="B1979" s="599"/>
    </row>
    <row r="1980" spans="1:2">
      <c r="A1980" s="599"/>
      <c r="B1980" s="599"/>
    </row>
    <row r="1981" spans="1:2">
      <c r="A1981" s="599"/>
      <c r="B1981" s="599"/>
    </row>
    <row r="1982" spans="1:2">
      <c r="A1982" s="599"/>
      <c r="B1982" s="599"/>
    </row>
    <row r="1983" spans="1:2">
      <c r="A1983" s="599"/>
      <c r="B1983" s="599"/>
    </row>
    <row r="1984" spans="1:2">
      <c r="A1984" s="599"/>
      <c r="B1984" s="599"/>
    </row>
    <row r="1985" spans="1:2">
      <c r="A1985" s="599"/>
      <c r="B1985" s="599"/>
    </row>
    <row r="1986" spans="1:2">
      <c r="A1986" s="599"/>
      <c r="B1986" s="599"/>
    </row>
    <row r="1987" spans="1:2">
      <c r="A1987" s="599"/>
      <c r="B1987" s="599"/>
    </row>
    <row r="1988" spans="1:2">
      <c r="A1988" s="599"/>
      <c r="B1988" s="599"/>
    </row>
    <row r="1989" spans="1:2">
      <c r="A1989" s="599"/>
      <c r="B1989" s="599"/>
    </row>
    <row r="1990" spans="1:2">
      <c r="A1990" s="599"/>
      <c r="B1990" s="599"/>
    </row>
    <row r="1991" spans="1:2">
      <c r="A1991" s="599"/>
      <c r="B1991" s="599"/>
    </row>
    <row r="1992" spans="1:2">
      <c r="A1992" s="599"/>
      <c r="B1992" s="599"/>
    </row>
    <row r="1993" spans="1:2">
      <c r="A1993" s="599"/>
      <c r="B1993" s="599"/>
    </row>
    <row r="1994" spans="1:2">
      <c r="A1994" s="599"/>
      <c r="B1994" s="599"/>
    </row>
    <row r="1995" spans="1:2">
      <c r="A1995" s="599"/>
      <c r="B1995" s="599"/>
    </row>
    <row r="1996" spans="1:2">
      <c r="A1996" s="599"/>
      <c r="B1996" s="599"/>
    </row>
    <row r="1997" spans="1:2">
      <c r="A1997" s="599"/>
      <c r="B1997" s="599"/>
    </row>
    <row r="1998" spans="1:2">
      <c r="A1998" s="599"/>
      <c r="B1998" s="599"/>
    </row>
    <row r="1999" spans="1:2">
      <c r="A1999" s="599"/>
      <c r="B1999" s="599"/>
    </row>
    <row r="2000" spans="1:2">
      <c r="A2000" s="599"/>
      <c r="B2000" s="599"/>
    </row>
    <row r="2001" spans="1:2">
      <c r="A2001" s="599"/>
      <c r="B2001" s="599"/>
    </row>
    <row r="2002" spans="1:2">
      <c r="A2002" s="599"/>
      <c r="B2002" s="599"/>
    </row>
    <row r="2003" spans="1:2">
      <c r="A2003" s="599"/>
      <c r="B2003" s="599"/>
    </row>
    <row r="2004" spans="1:2">
      <c r="A2004" s="599"/>
      <c r="B2004" s="599"/>
    </row>
    <row r="2005" spans="1:2">
      <c r="A2005" s="599"/>
      <c r="B2005" s="599"/>
    </row>
    <row r="2006" spans="1:2">
      <c r="A2006" s="599"/>
      <c r="B2006" s="599"/>
    </row>
    <row r="2007" spans="1:2">
      <c r="A2007" s="599"/>
      <c r="B2007" s="599"/>
    </row>
    <row r="2008" spans="1:2">
      <c r="A2008" s="599"/>
      <c r="B2008" s="599"/>
    </row>
    <row r="2009" spans="1:2">
      <c r="A2009" s="599"/>
      <c r="B2009" s="599"/>
    </row>
    <row r="2010" spans="1:2">
      <c r="A2010" s="599"/>
      <c r="B2010" s="599"/>
    </row>
    <row r="2011" spans="1:2">
      <c r="A2011" s="599"/>
      <c r="B2011" s="599"/>
    </row>
    <row r="2012" spans="1:2">
      <c r="A2012" s="599"/>
      <c r="B2012" s="599"/>
    </row>
    <row r="2013" spans="1:2">
      <c r="A2013" s="599"/>
      <c r="B2013" s="599"/>
    </row>
    <row r="2014" spans="1:2">
      <c r="A2014" s="599"/>
      <c r="B2014" s="599"/>
    </row>
    <row r="2015" spans="1:2">
      <c r="A2015" s="599"/>
      <c r="B2015" s="599"/>
    </row>
    <row r="2016" spans="1:2">
      <c r="A2016" s="599"/>
      <c r="B2016" s="599"/>
    </row>
    <row r="2017" spans="1:2">
      <c r="A2017" s="599"/>
      <c r="B2017" s="599"/>
    </row>
    <row r="2018" spans="1:2">
      <c r="A2018" s="599"/>
      <c r="B2018" s="599"/>
    </row>
    <row r="2019" spans="1:2">
      <c r="A2019" s="599"/>
      <c r="B2019" s="599"/>
    </row>
    <row r="2020" spans="1:2">
      <c r="A2020" s="599"/>
      <c r="B2020" s="599"/>
    </row>
    <row r="2021" spans="1:2">
      <c r="A2021" s="599"/>
      <c r="B2021" s="599"/>
    </row>
    <row r="2022" spans="1:2">
      <c r="A2022" s="599"/>
      <c r="B2022" s="599"/>
    </row>
    <row r="2023" spans="1:2">
      <c r="A2023" s="599"/>
      <c r="B2023" s="599"/>
    </row>
    <row r="2024" spans="1:2">
      <c r="A2024" s="599"/>
      <c r="B2024" s="599"/>
    </row>
    <row r="2025" spans="1:2">
      <c r="A2025" s="599"/>
      <c r="B2025" s="599"/>
    </row>
    <row r="2026" spans="1:2">
      <c r="A2026" s="599"/>
      <c r="B2026" s="599"/>
    </row>
    <row r="2027" spans="1:2">
      <c r="A2027" s="599"/>
      <c r="B2027" s="599"/>
    </row>
    <row r="2028" spans="1:2">
      <c r="A2028" s="599"/>
      <c r="B2028" s="599"/>
    </row>
    <row r="2029" spans="1:2">
      <c r="A2029" s="599"/>
      <c r="B2029" s="599"/>
    </row>
    <row r="2030" spans="1:2">
      <c r="A2030" s="599"/>
      <c r="B2030" s="599"/>
    </row>
    <row r="2031" spans="1:2">
      <c r="A2031" s="599"/>
      <c r="B2031" s="599"/>
    </row>
    <row r="2032" spans="1:2">
      <c r="A2032" s="599"/>
      <c r="B2032" s="599"/>
    </row>
    <row r="2033" spans="1:2">
      <c r="A2033" s="599"/>
      <c r="B2033" s="599"/>
    </row>
    <row r="2034" spans="1:2">
      <c r="A2034" s="599"/>
      <c r="B2034" s="599"/>
    </row>
    <row r="2035" spans="1:2">
      <c r="A2035" s="599"/>
      <c r="B2035" s="599"/>
    </row>
    <row r="2036" spans="1:2">
      <c r="A2036" s="599"/>
      <c r="B2036" s="599"/>
    </row>
    <row r="2037" spans="1:2">
      <c r="A2037" s="599"/>
      <c r="B2037" s="599"/>
    </row>
    <row r="2038" spans="1:2">
      <c r="A2038" s="599"/>
      <c r="B2038" s="599"/>
    </row>
    <row r="2039" spans="1:2">
      <c r="A2039" s="599"/>
      <c r="B2039" s="599"/>
    </row>
    <row r="2040" spans="1:2">
      <c r="A2040" s="599"/>
      <c r="B2040" s="599"/>
    </row>
    <row r="2041" spans="1:2">
      <c r="A2041" s="599"/>
      <c r="B2041" s="599"/>
    </row>
    <row r="2042" spans="1:2">
      <c r="A2042" s="599"/>
      <c r="B2042" s="599"/>
    </row>
    <row r="2043" spans="1:2">
      <c r="A2043" s="599"/>
      <c r="B2043" s="599"/>
    </row>
    <row r="2044" spans="1:2">
      <c r="A2044" s="599"/>
      <c r="B2044" s="599"/>
    </row>
    <row r="2045" spans="1:2">
      <c r="A2045" s="599"/>
      <c r="B2045" s="599"/>
    </row>
    <row r="2046" spans="1:2">
      <c r="A2046" s="599"/>
      <c r="B2046" s="599"/>
    </row>
    <row r="2047" spans="1:2">
      <c r="A2047" s="599"/>
      <c r="B2047" s="599"/>
    </row>
    <row r="2048" spans="1:2">
      <c r="A2048" s="599"/>
      <c r="B2048" s="599"/>
    </row>
    <row r="2049" spans="1:2">
      <c r="A2049" s="599"/>
      <c r="B2049" s="599"/>
    </row>
    <row r="2050" spans="1:2">
      <c r="A2050" s="599"/>
      <c r="B2050" s="599"/>
    </row>
    <row r="2051" spans="1:2">
      <c r="A2051" s="599"/>
      <c r="B2051" s="599"/>
    </row>
    <row r="2052" spans="1:2">
      <c r="A2052" s="599"/>
      <c r="B2052" s="599"/>
    </row>
    <row r="2053" spans="1:2">
      <c r="A2053" s="599"/>
      <c r="B2053" s="599"/>
    </row>
    <row r="2054" spans="1:2">
      <c r="A2054" s="599"/>
      <c r="B2054" s="599"/>
    </row>
    <row r="2055" spans="1:2">
      <c r="A2055" s="599"/>
      <c r="B2055" s="599"/>
    </row>
    <row r="2056" spans="1:2">
      <c r="A2056" s="599"/>
      <c r="B2056" s="599"/>
    </row>
    <row r="2057" spans="1:2">
      <c r="A2057" s="599"/>
      <c r="B2057" s="599"/>
    </row>
    <row r="2058" spans="1:2">
      <c r="A2058" s="599"/>
      <c r="B2058" s="599"/>
    </row>
    <row r="2059" spans="1:2">
      <c r="A2059" s="599"/>
      <c r="B2059" s="599"/>
    </row>
    <row r="2060" spans="1:2">
      <c r="A2060" s="599"/>
      <c r="B2060" s="599"/>
    </row>
    <row r="2061" spans="1:2">
      <c r="A2061" s="599"/>
      <c r="B2061" s="599"/>
    </row>
    <row r="2062" spans="1:2">
      <c r="A2062" s="599"/>
      <c r="B2062" s="599"/>
    </row>
    <row r="2063" spans="1:2">
      <c r="A2063" s="599"/>
      <c r="B2063" s="599"/>
    </row>
    <row r="2064" spans="1:2">
      <c r="A2064" s="599"/>
      <c r="B2064" s="599"/>
    </row>
    <row r="2065" spans="1:2">
      <c r="A2065" s="599"/>
      <c r="B2065" s="599"/>
    </row>
    <row r="2066" spans="1:2">
      <c r="A2066" s="599"/>
      <c r="B2066" s="599"/>
    </row>
    <row r="2067" spans="1:2">
      <c r="A2067" s="599"/>
      <c r="B2067" s="599"/>
    </row>
    <row r="2068" spans="1:2">
      <c r="A2068" s="599"/>
      <c r="B2068" s="599"/>
    </row>
    <row r="2069" spans="1:2">
      <c r="A2069" s="599"/>
      <c r="B2069" s="599"/>
    </row>
    <row r="2070" spans="1:2">
      <c r="A2070" s="599"/>
      <c r="B2070" s="599"/>
    </row>
    <row r="2071" spans="1:2">
      <c r="A2071" s="599"/>
      <c r="B2071" s="599"/>
    </row>
    <row r="2072" spans="1:2">
      <c r="A2072" s="599"/>
      <c r="B2072" s="599"/>
    </row>
    <row r="2073" spans="1:2">
      <c r="A2073" s="599"/>
      <c r="B2073" s="599"/>
    </row>
    <row r="2074" spans="1:2">
      <c r="A2074" s="599"/>
      <c r="B2074" s="599"/>
    </row>
    <row r="2075" spans="1:2">
      <c r="A2075" s="599"/>
      <c r="B2075" s="599"/>
    </row>
    <row r="2076" spans="1:2">
      <c r="A2076" s="599"/>
      <c r="B2076" s="599"/>
    </row>
    <row r="2077" spans="1:2">
      <c r="A2077" s="599"/>
      <c r="B2077" s="599"/>
    </row>
    <row r="2078" spans="1:2">
      <c r="A2078" s="599"/>
      <c r="B2078" s="599"/>
    </row>
    <row r="2079" spans="1:2">
      <c r="A2079" s="599"/>
      <c r="B2079" s="599"/>
    </row>
    <row r="2080" spans="1:2">
      <c r="A2080" s="599"/>
      <c r="B2080" s="599"/>
    </row>
    <row r="2081" spans="1:2">
      <c r="A2081" s="599"/>
      <c r="B2081" s="599"/>
    </row>
    <row r="2082" spans="1:2">
      <c r="A2082" s="599"/>
      <c r="B2082" s="599"/>
    </row>
    <row r="2083" spans="1:2">
      <c r="A2083" s="599"/>
      <c r="B2083" s="599"/>
    </row>
    <row r="2084" spans="1:2">
      <c r="A2084" s="599"/>
      <c r="B2084" s="599"/>
    </row>
    <row r="2085" spans="1:2">
      <c r="A2085" s="599"/>
      <c r="B2085" s="599"/>
    </row>
    <row r="2086" spans="1:2">
      <c r="A2086" s="599"/>
      <c r="B2086" s="599"/>
    </row>
    <row r="2087" spans="1:2">
      <c r="A2087" s="599"/>
      <c r="B2087" s="599"/>
    </row>
    <row r="2088" spans="1:2">
      <c r="A2088" s="599"/>
      <c r="B2088" s="599"/>
    </row>
    <row r="2089" spans="1:2">
      <c r="A2089" s="599"/>
      <c r="B2089" s="599"/>
    </row>
    <row r="2090" spans="1:2">
      <c r="A2090" s="599"/>
      <c r="B2090" s="599"/>
    </row>
    <row r="2091" spans="1:2">
      <c r="A2091" s="599"/>
      <c r="B2091" s="599"/>
    </row>
    <row r="2092" spans="1:2">
      <c r="A2092" s="599"/>
      <c r="B2092" s="599"/>
    </row>
    <row r="2093" spans="1:2">
      <c r="A2093" s="599"/>
      <c r="B2093" s="599"/>
    </row>
    <row r="2094" spans="1:2">
      <c r="A2094" s="599"/>
      <c r="B2094" s="599"/>
    </row>
    <row r="2095" spans="1:2">
      <c r="A2095" s="599"/>
      <c r="B2095" s="599"/>
    </row>
    <row r="2096" spans="1:2">
      <c r="A2096" s="599"/>
      <c r="B2096" s="599"/>
    </row>
    <row r="2097" spans="1:2">
      <c r="A2097" s="599"/>
      <c r="B2097" s="599"/>
    </row>
    <row r="2098" spans="1:2">
      <c r="A2098" s="599"/>
      <c r="B2098" s="599"/>
    </row>
    <row r="2099" spans="1:2">
      <c r="A2099" s="599"/>
      <c r="B2099" s="599"/>
    </row>
    <row r="2100" spans="1:2">
      <c r="A2100" s="599"/>
      <c r="B2100" s="599"/>
    </row>
    <row r="2101" spans="1:2">
      <c r="A2101" s="599"/>
      <c r="B2101" s="599"/>
    </row>
    <row r="2102" spans="1:2">
      <c r="A2102" s="599"/>
      <c r="B2102" s="599"/>
    </row>
    <row r="2103" spans="1:2">
      <c r="A2103" s="599"/>
      <c r="B2103" s="599"/>
    </row>
    <row r="2104" spans="1:2">
      <c r="A2104" s="599"/>
      <c r="B2104" s="599"/>
    </row>
    <row r="2105" spans="1:2">
      <c r="A2105" s="599"/>
      <c r="B2105" s="599"/>
    </row>
    <row r="2106" spans="1:2">
      <c r="A2106" s="599"/>
      <c r="B2106" s="599"/>
    </row>
    <row r="2107" spans="1:2">
      <c r="A2107" s="599"/>
      <c r="B2107" s="599"/>
    </row>
    <row r="2108" spans="1:2">
      <c r="A2108" s="599"/>
      <c r="B2108" s="599"/>
    </row>
    <row r="2109" spans="1:2">
      <c r="A2109" s="599"/>
      <c r="B2109" s="599"/>
    </row>
    <row r="2110" spans="1:2">
      <c r="A2110" s="599"/>
      <c r="B2110" s="599"/>
    </row>
    <row r="2111" spans="1:2">
      <c r="A2111" s="599"/>
      <c r="B2111" s="599"/>
    </row>
    <row r="2112" spans="1:2">
      <c r="A2112" s="599"/>
      <c r="B2112" s="599"/>
    </row>
    <row r="2113" spans="1:2">
      <c r="A2113" s="599"/>
      <c r="B2113" s="599"/>
    </row>
    <row r="2114" spans="1:2">
      <c r="A2114" s="599"/>
      <c r="B2114" s="599"/>
    </row>
    <row r="2115" spans="1:2">
      <c r="A2115" s="599"/>
      <c r="B2115" s="599"/>
    </row>
    <row r="2116" spans="1:2">
      <c r="A2116" s="599"/>
      <c r="B2116" s="599"/>
    </row>
    <row r="2117" spans="1:2">
      <c r="A2117" s="599"/>
      <c r="B2117" s="599"/>
    </row>
    <row r="2118" spans="1:2">
      <c r="A2118" s="599"/>
      <c r="B2118" s="599"/>
    </row>
    <row r="2119" spans="1:2">
      <c r="A2119" s="599"/>
      <c r="B2119" s="599"/>
    </row>
    <row r="2120" spans="1:2">
      <c r="A2120" s="599"/>
      <c r="B2120" s="599"/>
    </row>
    <row r="2121" spans="1:2">
      <c r="A2121" s="599"/>
      <c r="B2121" s="599"/>
    </row>
    <row r="2122" spans="1:2">
      <c r="A2122" s="599"/>
      <c r="B2122" s="599"/>
    </row>
    <row r="2123" spans="1:2">
      <c r="A2123" s="599"/>
      <c r="B2123" s="599"/>
    </row>
    <row r="2124" spans="1:2">
      <c r="A2124" s="599"/>
      <c r="B2124" s="599"/>
    </row>
    <row r="2125" spans="1:2">
      <c r="A2125" s="599"/>
      <c r="B2125" s="599"/>
    </row>
    <row r="2126" spans="1:2">
      <c r="A2126" s="599"/>
      <c r="B2126" s="599"/>
    </row>
    <row r="2127" spans="1:2">
      <c r="A2127" s="599"/>
      <c r="B2127" s="599"/>
    </row>
    <row r="2128" spans="1:2">
      <c r="A2128" s="599"/>
      <c r="B2128" s="599"/>
    </row>
    <row r="2129" spans="1:2">
      <c r="A2129" s="599"/>
      <c r="B2129" s="599"/>
    </row>
    <row r="2130" spans="1:2">
      <c r="A2130" s="599"/>
      <c r="B2130" s="599"/>
    </row>
    <row r="2131" spans="1:2">
      <c r="A2131" s="599"/>
      <c r="B2131" s="599"/>
    </row>
    <row r="2132" spans="1:2">
      <c r="A2132" s="599"/>
      <c r="B2132" s="599"/>
    </row>
    <row r="2133" spans="1:2">
      <c r="A2133" s="599"/>
      <c r="B2133" s="599"/>
    </row>
    <row r="2134" spans="1:2">
      <c r="A2134" s="599"/>
      <c r="B2134" s="599"/>
    </row>
    <row r="2135" spans="1:2">
      <c r="A2135" s="599"/>
      <c r="B2135" s="599"/>
    </row>
    <row r="2136" spans="1:2">
      <c r="A2136" s="599"/>
      <c r="B2136" s="599"/>
    </row>
    <row r="2137" spans="1:2">
      <c r="A2137" s="599"/>
      <c r="B2137" s="599"/>
    </row>
    <row r="2138" spans="1:2">
      <c r="A2138" s="599"/>
      <c r="B2138" s="599"/>
    </row>
    <row r="2139" spans="1:2">
      <c r="A2139" s="599"/>
      <c r="B2139" s="599"/>
    </row>
    <row r="2140" spans="1:2">
      <c r="A2140" s="599"/>
      <c r="B2140" s="599"/>
    </row>
    <row r="2141" spans="1:2">
      <c r="A2141" s="599"/>
      <c r="B2141" s="599"/>
    </row>
    <row r="2142" spans="1:2">
      <c r="A2142" s="599"/>
      <c r="B2142" s="599"/>
    </row>
    <row r="2143" spans="1:2">
      <c r="A2143" s="599"/>
      <c r="B2143" s="599"/>
    </row>
    <row r="2144" spans="1:2">
      <c r="A2144" s="599"/>
      <c r="B2144" s="599"/>
    </row>
    <row r="3014" spans="5:5">
      <c r="E3014" s="595">
        <f>F3014*C3014</f>
        <v>0</v>
      </c>
    </row>
    <row r="3015" spans="5:5">
      <c r="E3015" s="595">
        <f>F3015*C3015</f>
        <v>0</v>
      </c>
    </row>
    <row r="3016" spans="5:5">
      <c r="E3016" s="595">
        <f>F3016*C3016</f>
        <v>0</v>
      </c>
    </row>
    <row r="3017" spans="5:5">
      <c r="E3017" s="595">
        <f>F3017*C3017</f>
        <v>0</v>
      </c>
    </row>
    <row r="3018" spans="5:5">
      <c r="E3018" s="595">
        <f>F3018*C3018</f>
        <v>0</v>
      </c>
    </row>
    <row r="3019" spans="5:5">
      <c r="E3019" s="595">
        <f>F3019*C3019</f>
        <v>0</v>
      </c>
    </row>
    <row r="3020" spans="5:5">
      <c r="E3020" s="595">
        <f>F3020*C3020</f>
        <v>0</v>
      </c>
    </row>
    <row r="3021" spans="5:5">
      <c r="E3021" s="595">
        <f>F3021*C3021</f>
        <v>0</v>
      </c>
    </row>
    <row r="3022" spans="5:5">
      <c r="E3022" s="595">
        <f>F3022*C3022</f>
        <v>0</v>
      </c>
    </row>
    <row r="3023" spans="5:5">
      <c r="E3023" s="595">
        <f>F3023*C3023</f>
        <v>0</v>
      </c>
    </row>
    <row r="3024" spans="5:5">
      <c r="E3024" s="595">
        <f>F3024*C3024</f>
        <v>0</v>
      </c>
    </row>
    <row r="3025" spans="5:5">
      <c r="E3025" s="595">
        <f>F3025*C3025</f>
        <v>0</v>
      </c>
    </row>
    <row r="3026" spans="5:5">
      <c r="E3026" s="595">
        <f>F3026*C3026</f>
        <v>0</v>
      </c>
    </row>
    <row r="3027" spans="5:5">
      <c r="E3027" s="595">
        <f>F3027*C3027</f>
        <v>0</v>
      </c>
    </row>
    <row r="3028" spans="5:5">
      <c r="E3028" s="595">
        <f>F3028*C3028</f>
        <v>0</v>
      </c>
    </row>
    <row r="3029" spans="5:5">
      <c r="E3029" s="595">
        <f>F3029*C3029</f>
        <v>0</v>
      </c>
    </row>
    <row r="3030" spans="5:5">
      <c r="E3030" s="595">
        <f>F3030*C3030</f>
        <v>0</v>
      </c>
    </row>
    <row r="3031" spans="5:5">
      <c r="E3031" s="595">
        <f>F3031*C3031</f>
        <v>0</v>
      </c>
    </row>
    <row r="3032" spans="5:5">
      <c r="E3032" s="595">
        <f>F3032*C3032</f>
        <v>0</v>
      </c>
    </row>
    <row r="3033" spans="5:5">
      <c r="E3033" s="595">
        <f>F3033*C3033</f>
        <v>0</v>
      </c>
    </row>
    <row r="3034" spans="5:5">
      <c r="E3034" s="595">
        <f>F3034*C3034</f>
        <v>0</v>
      </c>
    </row>
    <row r="3035" spans="5:5">
      <c r="E3035" s="595">
        <f>F3035*C3035</f>
        <v>0</v>
      </c>
    </row>
    <row r="3036" spans="5:5">
      <c r="E3036" s="595">
        <f>F3036*C3036</f>
        <v>0</v>
      </c>
    </row>
    <row r="3037" spans="5:5">
      <c r="E3037" s="595">
        <f>F3037*C3037</f>
        <v>0</v>
      </c>
    </row>
    <row r="3038" spans="5:5">
      <c r="E3038" s="595">
        <f>F3038*C3038</f>
        <v>0</v>
      </c>
    </row>
    <row r="3039" spans="5:5">
      <c r="E3039" s="595">
        <f>F3039*C3039</f>
        <v>0</v>
      </c>
    </row>
    <row r="3040" spans="5:5">
      <c r="E3040" s="595">
        <f>F3040*C3040</f>
        <v>0</v>
      </c>
    </row>
    <row r="3041" spans="5:5">
      <c r="E3041" s="595">
        <f>F3041*C3041</f>
        <v>0</v>
      </c>
    </row>
    <row r="3042" spans="5:5">
      <c r="E3042" s="595">
        <f>F3042*C3042</f>
        <v>0</v>
      </c>
    </row>
    <row r="3043" spans="5:5">
      <c r="E3043" s="595">
        <f>F3043*C3043</f>
        <v>0</v>
      </c>
    </row>
    <row r="3044" spans="5:5">
      <c r="E3044" s="595">
        <f>F3044*C3044</f>
        <v>0</v>
      </c>
    </row>
    <row r="3045" spans="5:5">
      <c r="E3045" s="595">
        <f>F3045*C3045</f>
        <v>0</v>
      </c>
    </row>
    <row r="3046" spans="5:5">
      <c r="E3046" s="595">
        <f>F3046*C3046</f>
        <v>0</v>
      </c>
    </row>
    <row r="3047" spans="5:5">
      <c r="E3047" s="595">
        <f>F3047*C3047</f>
        <v>0</v>
      </c>
    </row>
    <row r="3048" spans="5:5">
      <c r="E3048" s="595">
        <f>F3048*C3048</f>
        <v>0</v>
      </c>
    </row>
    <row r="3049" spans="5:5">
      <c r="E3049" s="595">
        <f>F3049*C3049</f>
        <v>0</v>
      </c>
    </row>
    <row r="3050" spans="5:5">
      <c r="E3050" s="595">
        <f>F3050*C3050</f>
        <v>0</v>
      </c>
    </row>
    <row r="3051" spans="5:5">
      <c r="E3051" s="595">
        <f>F3051*C3051</f>
        <v>0</v>
      </c>
    </row>
    <row r="3052" spans="5:5">
      <c r="E3052" s="595">
        <f>F3052*C3052</f>
        <v>0</v>
      </c>
    </row>
    <row r="3053" spans="5:5">
      <c r="E3053" s="595">
        <f>F3053*C3053</f>
        <v>0</v>
      </c>
    </row>
    <row r="3054" spans="5:5">
      <c r="E3054" s="595">
        <f>F3054*C3054</f>
        <v>0</v>
      </c>
    </row>
    <row r="3055" spans="5:5">
      <c r="E3055" s="595">
        <f>F3055*C3055</f>
        <v>0</v>
      </c>
    </row>
    <row r="3056" spans="5:5">
      <c r="E3056" s="595">
        <f>F3056*C3056</f>
        <v>0</v>
      </c>
    </row>
    <row r="3057" spans="5:5">
      <c r="E3057" s="595">
        <f>F3057*C3057</f>
        <v>0</v>
      </c>
    </row>
    <row r="3058" spans="5:5">
      <c r="E3058" s="595">
        <f>F3058*C3058</f>
        <v>0</v>
      </c>
    </row>
    <row r="3059" spans="5:5">
      <c r="E3059" s="595">
        <f>F3059*C3059</f>
        <v>0</v>
      </c>
    </row>
    <row r="3060" spans="5:5">
      <c r="E3060" s="595">
        <f>F3060*C3060</f>
        <v>0</v>
      </c>
    </row>
    <row r="3061" spans="5:5">
      <c r="E3061" s="595">
        <f>F3061*C3061</f>
        <v>0</v>
      </c>
    </row>
    <row r="3062" spans="5:5">
      <c r="E3062" s="595">
        <f>F3062*C3062</f>
        <v>0</v>
      </c>
    </row>
    <row r="3063" spans="5:5">
      <c r="E3063" s="595">
        <f>F3063*C3063</f>
        <v>0</v>
      </c>
    </row>
    <row r="3064" spans="5:5">
      <c r="E3064" s="595">
        <f>F3064*C3064</f>
        <v>0</v>
      </c>
    </row>
    <row r="3065" spans="5:5">
      <c r="E3065" s="595">
        <f>F3065*C3065</f>
        <v>0</v>
      </c>
    </row>
    <row r="3066" spans="5:5">
      <c r="E3066" s="595">
        <f>F3066*C3066</f>
        <v>0</v>
      </c>
    </row>
    <row r="3067" spans="5:5">
      <c r="E3067" s="595">
        <f>F3067*C3067</f>
        <v>0</v>
      </c>
    </row>
    <row r="3068" spans="5:5">
      <c r="E3068" s="595">
        <f>F3068*C3068</f>
        <v>0</v>
      </c>
    </row>
    <row r="3069" spans="5:5">
      <c r="E3069" s="595">
        <f>F3069*C3069</f>
        <v>0</v>
      </c>
    </row>
    <row r="3070" spans="5:5">
      <c r="E3070" s="595">
        <f>F3070*C3070</f>
        <v>0</v>
      </c>
    </row>
    <row r="3071" spans="5:5">
      <c r="E3071" s="595">
        <f>F3071*C3071</f>
        <v>0</v>
      </c>
    </row>
    <row r="3072" spans="5:5">
      <c r="E3072" s="595">
        <f>F3072*C3072</f>
        <v>0</v>
      </c>
    </row>
    <row r="3073" spans="5:5">
      <c r="E3073" s="595">
        <f>F3073*C3073</f>
        <v>0</v>
      </c>
    </row>
    <row r="3074" spans="5:5">
      <c r="E3074" s="595">
        <f>F3074*C3074</f>
        <v>0</v>
      </c>
    </row>
    <row r="3075" spans="5:5">
      <c r="E3075" s="595">
        <f>F3075*C3075</f>
        <v>0</v>
      </c>
    </row>
    <row r="3076" spans="5:5">
      <c r="E3076" s="595">
        <f>F3076*C3076</f>
        <v>0</v>
      </c>
    </row>
    <row r="3077" spans="5:5">
      <c r="E3077" s="595">
        <f>F3077*C3077</f>
        <v>0</v>
      </c>
    </row>
    <row r="3078" spans="5:5">
      <c r="E3078" s="595">
        <f>F3078*C3078</f>
        <v>0</v>
      </c>
    </row>
    <row r="3079" spans="5:5">
      <c r="E3079" s="595">
        <f>F3079*C3079</f>
        <v>0</v>
      </c>
    </row>
    <row r="3080" spans="5:5">
      <c r="E3080" s="595">
        <f>F3080*C3080</f>
        <v>0</v>
      </c>
    </row>
    <row r="3081" spans="5:5">
      <c r="E3081" s="595">
        <f>F3081*C3081</f>
        <v>0</v>
      </c>
    </row>
    <row r="3082" spans="5:5">
      <c r="E3082" s="595">
        <f>F3082*C3082</f>
        <v>0</v>
      </c>
    </row>
    <row r="3083" spans="5:5">
      <c r="E3083" s="595">
        <f>F3083*C3083</f>
        <v>0</v>
      </c>
    </row>
    <row r="3084" spans="5:5">
      <c r="E3084" s="595">
        <f>F3084*C3084</f>
        <v>0</v>
      </c>
    </row>
    <row r="3085" spans="5:5">
      <c r="E3085" s="595">
        <f>F3085*C3085</f>
        <v>0</v>
      </c>
    </row>
    <row r="3086" spans="5:5">
      <c r="E3086" s="595">
        <f>F3086*C3086</f>
        <v>0</v>
      </c>
    </row>
    <row r="3087" spans="5:5">
      <c r="E3087" s="595">
        <f>F3087*C3087</f>
        <v>0</v>
      </c>
    </row>
    <row r="3088" spans="5:5">
      <c r="E3088" s="595">
        <f>F3088*C3088</f>
        <v>0</v>
      </c>
    </row>
    <row r="3089" spans="5:5">
      <c r="E3089" s="595">
        <f>F3089*C3089</f>
        <v>0</v>
      </c>
    </row>
    <row r="3090" spans="5:5">
      <c r="E3090" s="595">
        <f>F3090*C3090</f>
        <v>0</v>
      </c>
    </row>
    <row r="3091" spans="5:5">
      <c r="E3091" s="595">
        <f>F3091*C3091</f>
        <v>0</v>
      </c>
    </row>
    <row r="3092" spans="5:5">
      <c r="E3092" s="595">
        <f>F3092*C3092</f>
        <v>0</v>
      </c>
    </row>
    <row r="3093" spans="5:5">
      <c r="E3093" s="595">
        <f>F3093*C3093</f>
        <v>0</v>
      </c>
    </row>
    <row r="3094" spans="5:5">
      <c r="E3094" s="595">
        <f>F3094*C3094</f>
        <v>0</v>
      </c>
    </row>
    <row r="3095" spans="5:5">
      <c r="E3095" s="595">
        <f>F3095*C3095</f>
        <v>0</v>
      </c>
    </row>
    <row r="3096" spans="5:5">
      <c r="E3096" s="595">
        <f>F3096*C3096</f>
        <v>0</v>
      </c>
    </row>
    <row r="3097" spans="5:5">
      <c r="E3097" s="595">
        <f>F3097*C3097</f>
        <v>0</v>
      </c>
    </row>
    <row r="3098" spans="5:5">
      <c r="E3098" s="595">
        <f>F3098*C3098</f>
        <v>0</v>
      </c>
    </row>
    <row r="3099" spans="5:5">
      <c r="E3099" s="595">
        <f>F3099*C3099</f>
        <v>0</v>
      </c>
    </row>
    <row r="3100" spans="5:5">
      <c r="E3100" s="595">
        <f>F3100*C3100</f>
        <v>0</v>
      </c>
    </row>
    <row r="3101" spans="5:5">
      <c r="E3101" s="595">
        <f>F3101*C3101</f>
        <v>0</v>
      </c>
    </row>
    <row r="3102" spans="5:5">
      <c r="E3102" s="595">
        <f>F3102*C3102</f>
        <v>0</v>
      </c>
    </row>
    <row r="3103" spans="5:5">
      <c r="E3103" s="595">
        <f>F3103*C3103</f>
        <v>0</v>
      </c>
    </row>
    <row r="3104" spans="5:5">
      <c r="E3104" s="595">
        <f>F3104*C3104</f>
        <v>0</v>
      </c>
    </row>
    <row r="3105" spans="5:5">
      <c r="E3105" s="595">
        <f>F3105*C3105</f>
        <v>0</v>
      </c>
    </row>
    <row r="3106" spans="5:5">
      <c r="E3106" s="595">
        <f>F3106*C3106</f>
        <v>0</v>
      </c>
    </row>
    <row r="3107" spans="5:5">
      <c r="E3107" s="595">
        <f>F3107*C3107</f>
        <v>0</v>
      </c>
    </row>
    <row r="3108" spans="5:5">
      <c r="E3108" s="595">
        <f>F3108*C3108</f>
        <v>0</v>
      </c>
    </row>
    <row r="3109" spans="5:5">
      <c r="E3109" s="595">
        <f>F3109*C3109</f>
        <v>0</v>
      </c>
    </row>
    <row r="3110" spans="5:5">
      <c r="E3110" s="595">
        <f>F3110*C3110</f>
        <v>0</v>
      </c>
    </row>
    <row r="3111" spans="5:5">
      <c r="E3111" s="595">
        <f>F3111*C3111</f>
        <v>0</v>
      </c>
    </row>
    <row r="3112" spans="5:5">
      <c r="E3112" s="595">
        <f>F3112*C3112</f>
        <v>0</v>
      </c>
    </row>
    <row r="3113" spans="5:5">
      <c r="E3113" s="595">
        <f>F3113*C3113</f>
        <v>0</v>
      </c>
    </row>
    <row r="3114" spans="5:5">
      <c r="E3114" s="595">
        <f>F3114*C3114</f>
        <v>0</v>
      </c>
    </row>
    <row r="3115" spans="5:5">
      <c r="E3115" s="595">
        <f>F3115*C3115</f>
        <v>0</v>
      </c>
    </row>
    <row r="3116" spans="5:5">
      <c r="E3116" s="595">
        <f>F3116*C3116</f>
        <v>0</v>
      </c>
    </row>
    <row r="3117" spans="5:5">
      <c r="E3117" s="595">
        <f>F3117*C3117</f>
        <v>0</v>
      </c>
    </row>
    <row r="3118" spans="5:5">
      <c r="E3118" s="595">
        <f>F3118*C3118</f>
        <v>0</v>
      </c>
    </row>
    <row r="3119" spans="5:5">
      <c r="E3119" s="595">
        <f>F3119*C3119</f>
        <v>0</v>
      </c>
    </row>
    <row r="3120" spans="5:5">
      <c r="E3120" s="595">
        <f>F3120*C3120</f>
        <v>0</v>
      </c>
    </row>
    <row r="3121" spans="5:5">
      <c r="E3121" s="595">
        <f>F3121*C3121</f>
        <v>0</v>
      </c>
    </row>
    <row r="3122" spans="5:5">
      <c r="E3122" s="595">
        <f>F3122*C3122</f>
        <v>0</v>
      </c>
    </row>
    <row r="3123" spans="5:5">
      <c r="E3123" s="595">
        <f>F3123*C3123</f>
        <v>0</v>
      </c>
    </row>
    <row r="3124" spans="5:5">
      <c r="E3124" s="595">
        <f>F3124*C3124</f>
        <v>0</v>
      </c>
    </row>
    <row r="3125" spans="5:5">
      <c r="E3125" s="595">
        <f>F3125*C3125</f>
        <v>0</v>
      </c>
    </row>
    <row r="3126" spans="5:5">
      <c r="E3126" s="595">
        <f>F3126*C3126</f>
        <v>0</v>
      </c>
    </row>
    <row r="3127" spans="5:5">
      <c r="E3127" s="595">
        <f>F3127*C3127</f>
        <v>0</v>
      </c>
    </row>
    <row r="3128" spans="5:5">
      <c r="E3128" s="595">
        <f>F3128*C3128</f>
        <v>0</v>
      </c>
    </row>
    <row r="3129" spans="5:5">
      <c r="E3129" s="595">
        <f>F3129*C3129</f>
        <v>0</v>
      </c>
    </row>
    <row r="3130" spans="5:5">
      <c r="E3130" s="595">
        <f>F3130*C3130</f>
        <v>0</v>
      </c>
    </row>
    <row r="3131" spans="5:5">
      <c r="E3131" s="595">
        <f>F3131*C3131</f>
        <v>0</v>
      </c>
    </row>
    <row r="3132" spans="5:5">
      <c r="E3132" s="595">
        <f>F3132*C3132</f>
        <v>0</v>
      </c>
    </row>
    <row r="3133" spans="5:5">
      <c r="E3133" s="595">
        <f>F3133*C3133</f>
        <v>0</v>
      </c>
    </row>
    <row r="3134" spans="5:5">
      <c r="E3134" s="595">
        <f>F3134*C3134</f>
        <v>0</v>
      </c>
    </row>
    <row r="3135" spans="5:5">
      <c r="E3135" s="595">
        <f>F3135*C3135</f>
        <v>0</v>
      </c>
    </row>
    <row r="3136" spans="5:5">
      <c r="E3136" s="595">
        <f>F3136*C3136</f>
        <v>0</v>
      </c>
    </row>
    <row r="3137" spans="5:5">
      <c r="E3137" s="595">
        <f>F3137*C3137</f>
        <v>0</v>
      </c>
    </row>
    <row r="3138" spans="5:5">
      <c r="E3138" s="595">
        <f>F3138*C3138</f>
        <v>0</v>
      </c>
    </row>
    <row r="3139" spans="5:5">
      <c r="E3139" s="595">
        <f>F3139*C3139</f>
        <v>0</v>
      </c>
    </row>
    <row r="3140" spans="5:5">
      <c r="E3140" s="595">
        <f>F3140*C3140</f>
        <v>0</v>
      </c>
    </row>
    <row r="3141" spans="5:5">
      <c r="E3141" s="595">
        <f>F3141*C3141</f>
        <v>0</v>
      </c>
    </row>
    <row r="3142" spans="5:5">
      <c r="E3142" s="595">
        <f>F3142*C3142</f>
        <v>0</v>
      </c>
    </row>
    <row r="3143" spans="5:5">
      <c r="E3143" s="595">
        <f>F3143*C3143</f>
        <v>0</v>
      </c>
    </row>
    <row r="3144" spans="5:5">
      <c r="E3144" s="595">
        <f>F3144*C3144</f>
        <v>0</v>
      </c>
    </row>
    <row r="3145" spans="5:5">
      <c r="E3145" s="595">
        <f>F3145*C3145</f>
        <v>0</v>
      </c>
    </row>
    <row r="3146" spans="5:5">
      <c r="E3146" s="595">
        <f>F3146*C3146</f>
        <v>0</v>
      </c>
    </row>
    <row r="3147" spans="5:5">
      <c r="E3147" s="595">
        <f>F3147*C3147</f>
        <v>0</v>
      </c>
    </row>
    <row r="3148" spans="5:5">
      <c r="E3148" s="595">
        <f>F3148*C3148</f>
        <v>0</v>
      </c>
    </row>
    <row r="3149" spans="5:5">
      <c r="E3149" s="595">
        <f>F3149*C3149</f>
        <v>0</v>
      </c>
    </row>
    <row r="3150" spans="5:5">
      <c r="E3150" s="595">
        <f>F3150*C3150</f>
        <v>0</v>
      </c>
    </row>
    <row r="3151" spans="5:5">
      <c r="E3151" s="595">
        <f>F3151*C3151</f>
        <v>0</v>
      </c>
    </row>
    <row r="3152" spans="5:5">
      <c r="E3152" s="595">
        <f>F3152*C3152</f>
        <v>0</v>
      </c>
    </row>
    <row r="3153" spans="5:5">
      <c r="E3153" s="595">
        <f>F3153*C3153</f>
        <v>0</v>
      </c>
    </row>
    <row r="3154" spans="5:5">
      <c r="E3154" s="595">
        <f>F3154*C3154</f>
        <v>0</v>
      </c>
    </row>
    <row r="3155" spans="5:5">
      <c r="E3155" s="595">
        <f>F3155*C3155</f>
        <v>0</v>
      </c>
    </row>
    <row r="3156" spans="5:5">
      <c r="E3156" s="595">
        <f>F3156*C3156</f>
        <v>0</v>
      </c>
    </row>
    <row r="3157" spans="5:5">
      <c r="E3157" s="595">
        <f>F3157*C3157</f>
        <v>0</v>
      </c>
    </row>
    <row r="3158" spans="5:5">
      <c r="E3158" s="595">
        <f>F3158*C3158</f>
        <v>0</v>
      </c>
    </row>
    <row r="3159" spans="5:5">
      <c r="E3159" s="595">
        <f>F3159*C3159</f>
        <v>0</v>
      </c>
    </row>
    <row r="3160" spans="5:5">
      <c r="E3160" s="595">
        <f>F3160*C3160</f>
        <v>0</v>
      </c>
    </row>
    <row r="3161" spans="5:5">
      <c r="E3161" s="595">
        <f>F3161*C3161</f>
        <v>0</v>
      </c>
    </row>
    <row r="3162" spans="5:5">
      <c r="E3162" s="595">
        <f>F3162*C3162</f>
        <v>0</v>
      </c>
    </row>
    <row r="3163" spans="5:5">
      <c r="E3163" s="595">
        <f>F3163*C3163</f>
        <v>0</v>
      </c>
    </row>
    <row r="3164" spans="5:5">
      <c r="E3164" s="595">
        <f>F3164*C3164</f>
        <v>0</v>
      </c>
    </row>
    <row r="3165" spans="5:5">
      <c r="E3165" s="595">
        <f>F3165*C3165</f>
        <v>0</v>
      </c>
    </row>
    <row r="3166" spans="5:5">
      <c r="E3166" s="595">
        <f>F3166*C3166</f>
        <v>0</v>
      </c>
    </row>
    <row r="3167" spans="5:5">
      <c r="E3167" s="595">
        <f>F3167*C3167</f>
        <v>0</v>
      </c>
    </row>
    <row r="3168" spans="5:5">
      <c r="E3168" s="595">
        <f>F3168*C3168</f>
        <v>0</v>
      </c>
    </row>
    <row r="3169" spans="5:5">
      <c r="E3169" s="595">
        <f>F3169*C3169</f>
        <v>0</v>
      </c>
    </row>
    <row r="3170" spans="5:5">
      <c r="E3170" s="595">
        <f>F3170*C3170</f>
        <v>0</v>
      </c>
    </row>
    <row r="3171" spans="5:5">
      <c r="E3171" s="595">
        <f>F3171*C3171</f>
        <v>0</v>
      </c>
    </row>
    <row r="3172" spans="5:5">
      <c r="E3172" s="595">
        <f>F3172*C3172</f>
        <v>0</v>
      </c>
    </row>
    <row r="3173" spans="5:5">
      <c r="E3173" s="595">
        <f>F3173*C3173</f>
        <v>0</v>
      </c>
    </row>
    <row r="3174" spans="5:5">
      <c r="E3174" s="595">
        <f>F3174*C3174</f>
        <v>0</v>
      </c>
    </row>
    <row r="3175" spans="5:5">
      <c r="E3175" s="595">
        <f>F3175*C3175</f>
        <v>0</v>
      </c>
    </row>
    <row r="3176" spans="5:5">
      <c r="E3176" s="595">
        <f>F3176*C3176</f>
        <v>0</v>
      </c>
    </row>
    <row r="3177" spans="5:5">
      <c r="E3177" s="595">
        <f>F3177*C3177</f>
        <v>0</v>
      </c>
    </row>
    <row r="3178" spans="5:5">
      <c r="E3178" s="595">
        <f>F3178*C3178</f>
        <v>0</v>
      </c>
    </row>
    <row r="3179" spans="5:5">
      <c r="E3179" s="595">
        <f>F3179*C3179</f>
        <v>0</v>
      </c>
    </row>
    <row r="3180" spans="5:5">
      <c r="E3180" s="595">
        <f>F3180*C3180</f>
        <v>0</v>
      </c>
    </row>
    <row r="3181" spans="5:5">
      <c r="E3181" s="595">
        <f>F3181*C3181</f>
        <v>0</v>
      </c>
    </row>
    <row r="3182" spans="5:5">
      <c r="E3182" s="595">
        <f>F3182*C3182</f>
        <v>0</v>
      </c>
    </row>
    <row r="3183" spans="5:5">
      <c r="E3183" s="595">
        <f>F3183*C3183</f>
        <v>0</v>
      </c>
    </row>
    <row r="3184" spans="5:5">
      <c r="E3184" s="595">
        <f>F3184*C3184</f>
        <v>0</v>
      </c>
    </row>
    <row r="3185" spans="5:5">
      <c r="E3185" s="595">
        <f>F3185*C3185</f>
        <v>0</v>
      </c>
    </row>
    <row r="3186" spans="5:5">
      <c r="E3186" s="595">
        <f>F3186*C3186</f>
        <v>0</v>
      </c>
    </row>
    <row r="3187" spans="5:5">
      <c r="E3187" s="595">
        <f>F3187*C3187</f>
        <v>0</v>
      </c>
    </row>
    <row r="3188" spans="5:5">
      <c r="E3188" s="595">
        <f>F3188*C3188</f>
        <v>0</v>
      </c>
    </row>
    <row r="3189" spans="5:5">
      <c r="E3189" s="595">
        <f>F3189*C3189</f>
        <v>0</v>
      </c>
    </row>
    <row r="3190" spans="5:5">
      <c r="E3190" s="595">
        <f>F3190*C3190</f>
        <v>0</v>
      </c>
    </row>
    <row r="3191" spans="5:5">
      <c r="E3191" s="595">
        <f>F3191*C3191</f>
        <v>0</v>
      </c>
    </row>
    <row r="3192" spans="5:5">
      <c r="E3192" s="595">
        <f>F3192*C3192</f>
        <v>0</v>
      </c>
    </row>
    <row r="3193" spans="5:5">
      <c r="E3193" s="595">
        <f>F3193*C3193</f>
        <v>0</v>
      </c>
    </row>
    <row r="3194" spans="5:5">
      <c r="E3194" s="595">
        <f>F3194*C3194</f>
        <v>0</v>
      </c>
    </row>
    <row r="3195" spans="5:5">
      <c r="E3195" s="595">
        <f>F3195*C3195</f>
        <v>0</v>
      </c>
    </row>
    <row r="3196" spans="5:5">
      <c r="E3196" s="595">
        <f>F3196*C3196</f>
        <v>0</v>
      </c>
    </row>
    <row r="3197" spans="5:5">
      <c r="E3197" s="595">
        <f>F3197*C3197</f>
        <v>0</v>
      </c>
    </row>
    <row r="3198" spans="5:5">
      <c r="E3198" s="595">
        <f>F3198*C3198</f>
        <v>0</v>
      </c>
    </row>
    <row r="3199" spans="5:5">
      <c r="E3199" s="595">
        <f>F3199*C3199</f>
        <v>0</v>
      </c>
    </row>
    <row r="3200" spans="5:5">
      <c r="E3200" s="595">
        <f>F3200*C3200</f>
        <v>0</v>
      </c>
    </row>
    <row r="3201" spans="5:5">
      <c r="E3201" s="595">
        <f>F3201*C3201</f>
        <v>0</v>
      </c>
    </row>
    <row r="3202" spans="5:5">
      <c r="E3202" s="595">
        <f>F3202*C3202</f>
        <v>0</v>
      </c>
    </row>
    <row r="3203" spans="5:5">
      <c r="E3203" s="595">
        <f>F3203*C3203</f>
        <v>0</v>
      </c>
    </row>
    <row r="3204" spans="5:5">
      <c r="E3204" s="595">
        <f>F3204*C3204</f>
        <v>0</v>
      </c>
    </row>
    <row r="3205" spans="5:5">
      <c r="E3205" s="595">
        <f>F3205*C3205</f>
        <v>0</v>
      </c>
    </row>
    <row r="3206" spans="5:5">
      <c r="E3206" s="595">
        <f>F3206*C3206</f>
        <v>0</v>
      </c>
    </row>
    <row r="3207" spans="5:5">
      <c r="E3207" s="595">
        <f>F3207*C3207</f>
        <v>0</v>
      </c>
    </row>
    <row r="3208" spans="5:5">
      <c r="E3208" s="595">
        <f>F3208*C3208</f>
        <v>0</v>
      </c>
    </row>
    <row r="3209" spans="5:5">
      <c r="E3209" s="595">
        <f>F3209*C3209</f>
        <v>0</v>
      </c>
    </row>
    <row r="3210" spans="5:5">
      <c r="E3210" s="595">
        <f>F3210*C3210</f>
        <v>0</v>
      </c>
    </row>
    <row r="3211" spans="5:5">
      <c r="E3211" s="595">
        <f>F3211*C3211</f>
        <v>0</v>
      </c>
    </row>
    <row r="3212" spans="5:5">
      <c r="E3212" s="595">
        <f>F3212*C3212</f>
        <v>0</v>
      </c>
    </row>
    <row r="3213" spans="5:5">
      <c r="E3213" s="595">
        <f>F3213*C3213</f>
        <v>0</v>
      </c>
    </row>
    <row r="3214" spans="5:5">
      <c r="E3214" s="595">
        <f>F3214*C3214</f>
        <v>0</v>
      </c>
    </row>
    <row r="3215" spans="5:5">
      <c r="E3215" s="595">
        <f>F3215*C3215</f>
        <v>0</v>
      </c>
    </row>
    <row r="3216" spans="5:5">
      <c r="E3216" s="595">
        <f>F3216*C3216</f>
        <v>0</v>
      </c>
    </row>
    <row r="3217" spans="5:5">
      <c r="E3217" s="595">
        <f>F3217*C3217</f>
        <v>0</v>
      </c>
    </row>
    <row r="3218" spans="5:5">
      <c r="E3218" s="595">
        <f>F3218*C3218</f>
        <v>0</v>
      </c>
    </row>
    <row r="3219" spans="5:5">
      <c r="E3219" s="595">
        <f>F3219*C3219</f>
        <v>0</v>
      </c>
    </row>
    <row r="3220" spans="5:5">
      <c r="E3220" s="595">
        <f>F3220*C3220</f>
        <v>0</v>
      </c>
    </row>
    <row r="3221" spans="5:5">
      <c r="E3221" s="595">
        <f>F3221*C3221</f>
        <v>0</v>
      </c>
    </row>
    <row r="3222" spans="5:5">
      <c r="E3222" s="595">
        <f>F3222*C3222</f>
        <v>0</v>
      </c>
    </row>
    <row r="3223" spans="5:5">
      <c r="E3223" s="595">
        <f>F3223*C3223</f>
        <v>0</v>
      </c>
    </row>
    <row r="3224" spans="5:5">
      <c r="E3224" s="595">
        <f>F3224*C3224</f>
        <v>0</v>
      </c>
    </row>
    <row r="3225" spans="5:5">
      <c r="E3225" s="595">
        <f>F3225*C3225</f>
        <v>0</v>
      </c>
    </row>
    <row r="3226" spans="5:5">
      <c r="E3226" s="595">
        <f>F3226*C3226</f>
        <v>0</v>
      </c>
    </row>
    <row r="3227" spans="5:5">
      <c r="E3227" s="595">
        <f>F3227*C3227</f>
        <v>0</v>
      </c>
    </row>
    <row r="3228" spans="5:5">
      <c r="E3228" s="595">
        <f>F3228*C3228</f>
        <v>0</v>
      </c>
    </row>
    <row r="3229" spans="5:5">
      <c r="E3229" s="595">
        <f>F3229*C3229</f>
        <v>0</v>
      </c>
    </row>
    <row r="3230" spans="5:5">
      <c r="E3230" s="595">
        <f>F3230*C3230</f>
        <v>0</v>
      </c>
    </row>
    <row r="3231" spans="5:5">
      <c r="E3231" s="595">
        <f>F3231*C3231</f>
        <v>0</v>
      </c>
    </row>
    <row r="3232" spans="5:5">
      <c r="E3232" s="595">
        <f>F3232*C3232</f>
        <v>0</v>
      </c>
    </row>
    <row r="3233" spans="5:5">
      <c r="E3233" s="595">
        <f>F3233*C3233</f>
        <v>0</v>
      </c>
    </row>
    <row r="3234" spans="5:5">
      <c r="E3234" s="595">
        <f>F3234*C3234</f>
        <v>0</v>
      </c>
    </row>
    <row r="3235" spans="5:5">
      <c r="E3235" s="595">
        <f>F3235*C3235</f>
        <v>0</v>
      </c>
    </row>
    <row r="3236" spans="5:5">
      <c r="E3236" s="595">
        <f>F3236*C3236</f>
        <v>0</v>
      </c>
    </row>
    <row r="3237" spans="5:5">
      <c r="E3237" s="595">
        <f>F3237*C3237</f>
        <v>0</v>
      </c>
    </row>
    <row r="3238" spans="5:5">
      <c r="E3238" s="595">
        <f>F3238*C3238</f>
        <v>0</v>
      </c>
    </row>
    <row r="3239" spans="5:5">
      <c r="E3239" s="595">
        <f>F3239*C3239</f>
        <v>0</v>
      </c>
    </row>
    <row r="3240" spans="5:5">
      <c r="E3240" s="595">
        <f>F3240*C3240</f>
        <v>0</v>
      </c>
    </row>
    <row r="3241" spans="5:5">
      <c r="E3241" s="595">
        <f>F3241*C3241</f>
        <v>0</v>
      </c>
    </row>
    <row r="3242" spans="5:5">
      <c r="E3242" s="595">
        <f>F3242*C3242</f>
        <v>0</v>
      </c>
    </row>
    <row r="3243" spans="5:5">
      <c r="E3243" s="595">
        <f>F3243*C3243</f>
        <v>0</v>
      </c>
    </row>
    <row r="3244" spans="5:5">
      <c r="E3244" s="595">
        <f>F3244*C3244</f>
        <v>0</v>
      </c>
    </row>
    <row r="3245" spans="5:5">
      <c r="E3245" s="595">
        <f>F3245*C3245</f>
        <v>0</v>
      </c>
    </row>
    <row r="3246" spans="5:5">
      <c r="E3246" s="595">
        <f>F3246*C3246</f>
        <v>0</v>
      </c>
    </row>
    <row r="3247" spans="5:5">
      <c r="E3247" s="595">
        <f>F3247*C3247</f>
        <v>0</v>
      </c>
    </row>
    <row r="3248" spans="5:5">
      <c r="E3248" s="595">
        <f>F3248*C3248</f>
        <v>0</v>
      </c>
    </row>
    <row r="3249" spans="5:5">
      <c r="E3249" s="595">
        <f>F3249*C3249</f>
        <v>0</v>
      </c>
    </row>
    <row r="3250" spans="5:5">
      <c r="E3250" s="595">
        <f>F3250*C3250</f>
        <v>0</v>
      </c>
    </row>
    <row r="3251" spans="5:5">
      <c r="E3251" s="595">
        <f>F3251*C3251</f>
        <v>0</v>
      </c>
    </row>
    <row r="3252" spans="5:5">
      <c r="E3252" s="595">
        <f>F3252*C3252</f>
        <v>0</v>
      </c>
    </row>
    <row r="3253" spans="5:5">
      <c r="E3253" s="595">
        <f>F3253*C3253</f>
        <v>0</v>
      </c>
    </row>
    <row r="3254" spans="5:5">
      <c r="E3254" s="595">
        <f>F3254*C3254</f>
        <v>0</v>
      </c>
    </row>
    <row r="3255" spans="5:5">
      <c r="E3255" s="595">
        <f>F3255*C3255</f>
        <v>0</v>
      </c>
    </row>
    <row r="3256" spans="5:5">
      <c r="E3256" s="595">
        <f>F3256*C3256</f>
        <v>0</v>
      </c>
    </row>
    <row r="3257" spans="5:5">
      <c r="E3257" s="595">
        <f>F3257*C3257</f>
        <v>0</v>
      </c>
    </row>
    <row r="3258" spans="5:5">
      <c r="E3258" s="595">
        <f>F3258*C3258</f>
        <v>0</v>
      </c>
    </row>
    <row r="3259" spans="5:5">
      <c r="E3259" s="595">
        <f>F3259*C3259</f>
        <v>0</v>
      </c>
    </row>
    <row r="3260" spans="5:5">
      <c r="E3260" s="595">
        <f>F3260*C3260</f>
        <v>0</v>
      </c>
    </row>
    <row r="3261" spans="5:5">
      <c r="E3261" s="595">
        <f>F3261*C3261</f>
        <v>0</v>
      </c>
    </row>
    <row r="3262" spans="5:5">
      <c r="E3262" s="595">
        <f>F3262*C3262</f>
        <v>0</v>
      </c>
    </row>
    <row r="3263" spans="5:5">
      <c r="E3263" s="595">
        <f>F3263*C3263</f>
        <v>0</v>
      </c>
    </row>
    <row r="3264" spans="5:5">
      <c r="E3264" s="595">
        <f>F3264*C3264</f>
        <v>0</v>
      </c>
    </row>
    <row r="3265" spans="5:5">
      <c r="E3265" s="595">
        <f>F3265*C3265</f>
        <v>0</v>
      </c>
    </row>
    <row r="3266" spans="5:5">
      <c r="E3266" s="595">
        <f>F3266*C3266</f>
        <v>0</v>
      </c>
    </row>
    <row r="3267" spans="5:5">
      <c r="E3267" s="595">
        <f>F3267*C3267</f>
        <v>0</v>
      </c>
    </row>
    <row r="3268" spans="5:5">
      <c r="E3268" s="595">
        <f>F3268*C3268</f>
        <v>0</v>
      </c>
    </row>
    <row r="3269" spans="5:5">
      <c r="E3269" s="595">
        <f>F3269*C3269</f>
        <v>0</v>
      </c>
    </row>
    <row r="3270" spans="5:5">
      <c r="E3270" s="595">
        <f>F3270*C3270</f>
        <v>0</v>
      </c>
    </row>
    <row r="3271" spans="5:5">
      <c r="E3271" s="595">
        <f>F3271*C3271</f>
        <v>0</v>
      </c>
    </row>
    <row r="3272" spans="5:5">
      <c r="E3272" s="595">
        <f>F3272*C3272</f>
        <v>0</v>
      </c>
    </row>
    <row r="3273" spans="5:5">
      <c r="E3273" s="595">
        <f>F3273*C3273</f>
        <v>0</v>
      </c>
    </row>
    <row r="3274" spans="5:5">
      <c r="E3274" s="595">
        <f>F3274*C3274</f>
        <v>0</v>
      </c>
    </row>
    <row r="3275" spans="5:5">
      <c r="E3275" s="595">
        <f>F3275*C3275</f>
        <v>0</v>
      </c>
    </row>
    <row r="3276" spans="5:5">
      <c r="E3276" s="595">
        <f>F3276*C3276</f>
        <v>0</v>
      </c>
    </row>
    <row r="3277" spans="5:5">
      <c r="E3277" s="595">
        <f>F3277*C3277</f>
        <v>0</v>
      </c>
    </row>
    <row r="3278" spans="5:5">
      <c r="E3278" s="595">
        <f>F3278*C3278</f>
        <v>0</v>
      </c>
    </row>
    <row r="3279" spans="5:5">
      <c r="E3279" s="595">
        <f>F3279*C3279</f>
        <v>0</v>
      </c>
    </row>
    <row r="3280" spans="5:5">
      <c r="E3280" s="595">
        <f>F3280*C3280</f>
        <v>0</v>
      </c>
    </row>
    <row r="3281" spans="5:5">
      <c r="E3281" s="595">
        <f>F3281*C3281</f>
        <v>0</v>
      </c>
    </row>
    <row r="3282" spans="5:5">
      <c r="E3282" s="595">
        <f>F3282*C3282</f>
        <v>0</v>
      </c>
    </row>
    <row r="3283" spans="5:5">
      <c r="E3283" s="595">
        <f>F3283*C3283</f>
        <v>0</v>
      </c>
    </row>
    <row r="3284" spans="5:5">
      <c r="E3284" s="595">
        <f>F3284*C3284</f>
        <v>0</v>
      </c>
    </row>
    <row r="3285" spans="5:5">
      <c r="E3285" s="595">
        <f>F3285*C3285</f>
        <v>0</v>
      </c>
    </row>
    <row r="3286" spans="5:5">
      <c r="E3286" s="595">
        <f>F3286*C3286</f>
        <v>0</v>
      </c>
    </row>
    <row r="3287" spans="5:5">
      <c r="E3287" s="595">
        <f>F3287*C3287</f>
        <v>0</v>
      </c>
    </row>
    <row r="3288" spans="5:5">
      <c r="E3288" s="595">
        <f>F3288*C3288</f>
        <v>0</v>
      </c>
    </row>
    <row r="3289" spans="5:5">
      <c r="E3289" s="595">
        <f>F3289*C3289</f>
        <v>0</v>
      </c>
    </row>
    <row r="3290" spans="5:5">
      <c r="E3290" s="595">
        <f>F3290*C3290</f>
        <v>0</v>
      </c>
    </row>
    <row r="3291" spans="5:5">
      <c r="E3291" s="595">
        <f>F3291*C3291</f>
        <v>0</v>
      </c>
    </row>
    <row r="3292" spans="5:5">
      <c r="E3292" s="595">
        <f>F3292*C3292</f>
        <v>0</v>
      </c>
    </row>
    <row r="3293" spans="5:5">
      <c r="E3293" s="595">
        <f>F3293*C3293</f>
        <v>0</v>
      </c>
    </row>
    <row r="3294" spans="5:5">
      <c r="E3294" s="595">
        <f>F3294*C3294</f>
        <v>0</v>
      </c>
    </row>
    <row r="3295" spans="5:5">
      <c r="E3295" s="595">
        <f>F3295*C3295</f>
        <v>0</v>
      </c>
    </row>
    <row r="3296" spans="5:5">
      <c r="E3296" s="595">
        <f>F3296*C3296</f>
        <v>0</v>
      </c>
    </row>
    <row r="3297" spans="5:5">
      <c r="E3297" s="595">
        <f>F3297*C3297</f>
        <v>0</v>
      </c>
    </row>
    <row r="3298" spans="5:5">
      <c r="E3298" s="595">
        <f>F3298*C3298</f>
        <v>0</v>
      </c>
    </row>
    <row r="3299" spans="5:5">
      <c r="E3299" s="595">
        <f>F3299*C3299</f>
        <v>0</v>
      </c>
    </row>
    <row r="3300" spans="5:5">
      <c r="E3300" s="595">
        <f>F3300*C3300</f>
        <v>0</v>
      </c>
    </row>
    <row r="3301" spans="5:5">
      <c r="E3301" s="595">
        <f>F3301*C3301</f>
        <v>0</v>
      </c>
    </row>
    <row r="3302" spans="5:5">
      <c r="E3302" s="595">
        <f>F3302*C3302</f>
        <v>0</v>
      </c>
    </row>
    <row r="3303" spans="5:5">
      <c r="E3303" s="595">
        <f>F3303*C3303</f>
        <v>0</v>
      </c>
    </row>
    <row r="3304" spans="5:5">
      <c r="E3304" s="595">
        <f>F3304*C3304</f>
        <v>0</v>
      </c>
    </row>
    <row r="3305" spans="5:5">
      <c r="E3305" s="595">
        <f>F3305*C3305</f>
        <v>0</v>
      </c>
    </row>
    <row r="3306" spans="5:5">
      <c r="E3306" s="595">
        <f>F3306*C3306</f>
        <v>0</v>
      </c>
    </row>
    <row r="3307" spans="5:5">
      <c r="E3307" s="595">
        <f>F3307*C3307</f>
        <v>0</v>
      </c>
    </row>
    <row r="3308" spans="5:5">
      <c r="E3308" s="595">
        <f>F3308*C3308</f>
        <v>0</v>
      </c>
    </row>
    <row r="3309" spans="5:5">
      <c r="E3309" s="595">
        <f>F3309*C3309</f>
        <v>0</v>
      </c>
    </row>
    <row r="3310" spans="5:5">
      <c r="E3310" s="595">
        <f>F3310*C3310</f>
        <v>0</v>
      </c>
    </row>
    <row r="3311" spans="5:5">
      <c r="E3311" s="595">
        <f>F3311*C3311</f>
        <v>0</v>
      </c>
    </row>
    <row r="3312" spans="5:5">
      <c r="E3312" s="595">
        <f>F3312*C3312</f>
        <v>0</v>
      </c>
    </row>
    <row r="3313" spans="5:5">
      <c r="E3313" s="595">
        <f>F3313*C3313</f>
        <v>0</v>
      </c>
    </row>
    <row r="3314" spans="5:5">
      <c r="E3314" s="595">
        <f>F3314*C3314</f>
        <v>0</v>
      </c>
    </row>
    <row r="3315" spans="5:5">
      <c r="E3315" s="595">
        <f>F3315*C3315</f>
        <v>0</v>
      </c>
    </row>
    <row r="3316" spans="5:5">
      <c r="E3316" s="595">
        <f>F3316*C3316</f>
        <v>0</v>
      </c>
    </row>
    <row r="3317" spans="5:5">
      <c r="E3317" s="595">
        <f>F3317*C3317</f>
        <v>0</v>
      </c>
    </row>
    <row r="3318" spans="5:5">
      <c r="E3318" s="595">
        <f>F3318*C3318</f>
        <v>0</v>
      </c>
    </row>
    <row r="3319" spans="5:5">
      <c r="E3319" s="595">
        <f>F3319*C3319</f>
        <v>0</v>
      </c>
    </row>
    <row r="3320" spans="5:5">
      <c r="E3320" s="595">
        <f>F3320*C3320</f>
        <v>0</v>
      </c>
    </row>
    <row r="3321" spans="5:5">
      <c r="E3321" s="595">
        <f>F3321*C3321</f>
        <v>0</v>
      </c>
    </row>
    <row r="3322" spans="5:5">
      <c r="E3322" s="595">
        <f>F3322*C3322</f>
        <v>0</v>
      </c>
    </row>
    <row r="3323" spans="5:5">
      <c r="E3323" s="595">
        <f>F3323*C3323</f>
        <v>0</v>
      </c>
    </row>
    <row r="3324" spans="5:5">
      <c r="E3324" s="595">
        <f>F3324*C3324</f>
        <v>0</v>
      </c>
    </row>
    <row r="3325" spans="5:5">
      <c r="E3325" s="595">
        <f>F3325*C3325</f>
        <v>0</v>
      </c>
    </row>
    <row r="3326" spans="5:5">
      <c r="E3326" s="595">
        <f>F3326*C3326</f>
        <v>0</v>
      </c>
    </row>
    <row r="3327" spans="5:5">
      <c r="E3327" s="595">
        <f>F3327*C3327</f>
        <v>0</v>
      </c>
    </row>
    <row r="3328" spans="5:5">
      <c r="E3328" s="595">
        <f>F3328*C3328</f>
        <v>0</v>
      </c>
    </row>
    <row r="3329" spans="5:5">
      <c r="E3329" s="595">
        <f>F3329*C3329</f>
        <v>0</v>
      </c>
    </row>
    <row r="3330" spans="5:5">
      <c r="E3330" s="595">
        <f>F3330*C3330</f>
        <v>0</v>
      </c>
    </row>
    <row r="3331" spans="5:5">
      <c r="E3331" s="595">
        <f>F3331*C3331</f>
        <v>0</v>
      </c>
    </row>
    <row r="3332" spans="5:5">
      <c r="E3332" s="595">
        <f>F3332*C3332</f>
        <v>0</v>
      </c>
    </row>
    <row r="3333" spans="5:5">
      <c r="E3333" s="595">
        <f>F3333*C3333</f>
        <v>0</v>
      </c>
    </row>
    <row r="3334" spans="5:5">
      <c r="E3334" s="595">
        <f>F3334*C3334</f>
        <v>0</v>
      </c>
    </row>
    <row r="3335" spans="5:5">
      <c r="E3335" s="595">
        <f>F3335*C3335</f>
        <v>0</v>
      </c>
    </row>
    <row r="3336" spans="5:5">
      <c r="E3336" s="595">
        <f>F3336*C3336</f>
        <v>0</v>
      </c>
    </row>
    <row r="3337" spans="5:5">
      <c r="E3337" s="595">
        <f>F3337*C3337</f>
        <v>0</v>
      </c>
    </row>
    <row r="3338" spans="5:5">
      <c r="E3338" s="595">
        <f>F3338*C3338</f>
        <v>0</v>
      </c>
    </row>
    <row r="3339" spans="5:5">
      <c r="E3339" s="595">
        <f>F3339*C3339</f>
        <v>0</v>
      </c>
    </row>
    <row r="3340" spans="5:5">
      <c r="E3340" s="595">
        <f>F3340*C3340</f>
        <v>0</v>
      </c>
    </row>
    <row r="3341" spans="5:5">
      <c r="E3341" s="595">
        <f>F3341*C3341</f>
        <v>0</v>
      </c>
    </row>
    <row r="3342" spans="5:5">
      <c r="E3342" s="595">
        <f>F3342*C3342</f>
        <v>0</v>
      </c>
    </row>
    <row r="3343" spans="5:5">
      <c r="E3343" s="595">
        <f>F3343*C3343</f>
        <v>0</v>
      </c>
    </row>
    <row r="3344" spans="5:5">
      <c r="E3344" s="595">
        <f>F3344*C3344</f>
        <v>0</v>
      </c>
    </row>
    <row r="3345" spans="5:5">
      <c r="E3345" s="595">
        <f>F3345*C3345</f>
        <v>0</v>
      </c>
    </row>
    <row r="3346" spans="5:5">
      <c r="E3346" s="595">
        <f>F3346*C3346</f>
        <v>0</v>
      </c>
    </row>
    <row r="3347" spans="5:5">
      <c r="E3347" s="595">
        <f>F3347*C3347</f>
        <v>0</v>
      </c>
    </row>
    <row r="3348" spans="5:5">
      <c r="E3348" s="595">
        <f>F3348*C3348</f>
        <v>0</v>
      </c>
    </row>
    <row r="3349" spans="5:5">
      <c r="E3349" s="595">
        <f>F3349*C3349</f>
        <v>0</v>
      </c>
    </row>
    <row r="3350" spans="5:5">
      <c r="E3350" s="595">
        <f>F3350*C3350</f>
        <v>0</v>
      </c>
    </row>
    <row r="3351" spans="5:5">
      <c r="E3351" s="595">
        <f>F3351*C3351</f>
        <v>0</v>
      </c>
    </row>
    <row r="3352" spans="5:5">
      <c r="E3352" s="595">
        <f>F3352*C3352</f>
        <v>0</v>
      </c>
    </row>
    <row r="3353" spans="5:5">
      <c r="E3353" s="595">
        <f>F3353*C3353</f>
        <v>0</v>
      </c>
    </row>
    <row r="3354" spans="5:5">
      <c r="E3354" s="595">
        <f>F3354*C3354</f>
        <v>0</v>
      </c>
    </row>
    <row r="3355" spans="5:5">
      <c r="E3355" s="595">
        <f>F3355*C3355</f>
        <v>0</v>
      </c>
    </row>
    <row r="3356" spans="5:5">
      <c r="E3356" s="595">
        <f>F3356*C3356</f>
        <v>0</v>
      </c>
    </row>
    <row r="3357" spans="5:5">
      <c r="E3357" s="595">
        <f>F3357*C3357</f>
        <v>0</v>
      </c>
    </row>
    <row r="3358" spans="5:5">
      <c r="E3358" s="595">
        <f>F3358*C3358</f>
        <v>0</v>
      </c>
    </row>
    <row r="3359" spans="5:5">
      <c r="E3359" s="595">
        <f>F3359*C3359</f>
        <v>0</v>
      </c>
    </row>
    <row r="3360" spans="5:5">
      <c r="E3360" s="595">
        <f>F3360*C3360</f>
        <v>0</v>
      </c>
    </row>
    <row r="3361" spans="5:5">
      <c r="E3361" s="595">
        <f>F3361*C3361</f>
        <v>0</v>
      </c>
    </row>
    <row r="3362" spans="5:5">
      <c r="E3362" s="595">
        <f>F3362*C3362</f>
        <v>0</v>
      </c>
    </row>
    <row r="3363" spans="5:5">
      <c r="E3363" s="595">
        <f>F3363*C3363</f>
        <v>0</v>
      </c>
    </row>
    <row r="3364" spans="5:5">
      <c r="E3364" s="595">
        <f>F3364*C3364</f>
        <v>0</v>
      </c>
    </row>
    <row r="3365" spans="5:5">
      <c r="E3365" s="595">
        <f>F3365*C3365</f>
        <v>0</v>
      </c>
    </row>
    <row r="3366" spans="5:5">
      <c r="E3366" s="595">
        <f>F3366*C3366</f>
        <v>0</v>
      </c>
    </row>
    <row r="3367" spans="5:5">
      <c r="E3367" s="595">
        <f>F3367*C3367</f>
        <v>0</v>
      </c>
    </row>
    <row r="3368" spans="5:5">
      <c r="E3368" s="595">
        <f>F3368*C3368</f>
        <v>0</v>
      </c>
    </row>
    <row r="3369" spans="5:5">
      <c r="E3369" s="595">
        <f>F3369*C3369</f>
        <v>0</v>
      </c>
    </row>
    <row r="3370" spans="5:5">
      <c r="E3370" s="595">
        <f>F3370*C3370</f>
        <v>0</v>
      </c>
    </row>
    <row r="3371" spans="5:5">
      <c r="E3371" s="595">
        <f>F3371*C3371</f>
        <v>0</v>
      </c>
    </row>
    <row r="3372" spans="5:5">
      <c r="E3372" s="595">
        <f>F3372*C3372</f>
        <v>0</v>
      </c>
    </row>
    <row r="3373" spans="5:5">
      <c r="E3373" s="595">
        <f>F3373*C3373</f>
        <v>0</v>
      </c>
    </row>
    <row r="3374" spans="5:5">
      <c r="E3374" s="595">
        <f>F3374*C3374</f>
        <v>0</v>
      </c>
    </row>
    <row r="3375" spans="5:5">
      <c r="E3375" s="595">
        <f>F3375*C3375</f>
        <v>0</v>
      </c>
    </row>
    <row r="3376" spans="5:5">
      <c r="E3376" s="595">
        <f>F3376*C3376</f>
        <v>0</v>
      </c>
    </row>
    <row r="3377" spans="5:5">
      <c r="E3377" s="595">
        <f>F3377*C3377</f>
        <v>0</v>
      </c>
    </row>
    <row r="3378" spans="5:5">
      <c r="E3378" s="595">
        <f>F3378*C3378</f>
        <v>0</v>
      </c>
    </row>
    <row r="3379" spans="5:5">
      <c r="E3379" s="595">
        <f>F3379*C3379</f>
        <v>0</v>
      </c>
    </row>
    <row r="3380" spans="5:5">
      <c r="E3380" s="595">
        <f>F3380*C3380</f>
        <v>0</v>
      </c>
    </row>
    <row r="3381" spans="5:5">
      <c r="E3381" s="595">
        <f>F3381*C3381</f>
        <v>0</v>
      </c>
    </row>
    <row r="3382" spans="5:5">
      <c r="E3382" s="595">
        <f>F3382*C3382</f>
        <v>0</v>
      </c>
    </row>
    <row r="3383" spans="5:5">
      <c r="E3383" s="595">
        <f>F3383*C3383</f>
        <v>0</v>
      </c>
    </row>
    <row r="3384" spans="5:5">
      <c r="E3384" s="595">
        <f>F3384*C3384</f>
        <v>0</v>
      </c>
    </row>
    <row r="3385" spans="5:5">
      <c r="E3385" s="595">
        <f>F3385*C3385</f>
        <v>0</v>
      </c>
    </row>
    <row r="3386" spans="5:5">
      <c r="E3386" s="595">
        <f>F3386*C3386</f>
        <v>0</v>
      </c>
    </row>
    <row r="3387" spans="5:5">
      <c r="E3387" s="595">
        <f>F3387*C3387</f>
        <v>0</v>
      </c>
    </row>
    <row r="3388" spans="5:5">
      <c r="E3388" s="595">
        <f>F3388*C3388</f>
        <v>0</v>
      </c>
    </row>
    <row r="3389" spans="5:5">
      <c r="E3389" s="595">
        <f>F3389*C3389</f>
        <v>0</v>
      </c>
    </row>
    <row r="3390" spans="5:5">
      <c r="E3390" s="595">
        <f>F3390*C3390</f>
        <v>0</v>
      </c>
    </row>
    <row r="3391" spans="5:5">
      <c r="E3391" s="595">
        <f>F3391*C3391</f>
        <v>0</v>
      </c>
    </row>
    <row r="3392" spans="5:5">
      <c r="E3392" s="595">
        <f>F3392*C3392</f>
        <v>0</v>
      </c>
    </row>
    <row r="3393" spans="5:5">
      <c r="E3393" s="595">
        <f>F3393*C3393</f>
        <v>0</v>
      </c>
    </row>
    <row r="3394" spans="5:5">
      <c r="E3394" s="595">
        <f>F3394*C3394</f>
        <v>0</v>
      </c>
    </row>
    <row r="3395" spans="5:5">
      <c r="E3395" s="595">
        <f>F3395*C3395</f>
        <v>0</v>
      </c>
    </row>
    <row r="3396" spans="5:5">
      <c r="E3396" s="595">
        <f>F3396*C3396</f>
        <v>0</v>
      </c>
    </row>
    <row r="3397" spans="5:5">
      <c r="E3397" s="595">
        <f>F3397*C3397</f>
        <v>0</v>
      </c>
    </row>
    <row r="3398" spans="5:5">
      <c r="E3398" s="595">
        <f>F3398*C3398</f>
        <v>0</v>
      </c>
    </row>
    <row r="3399" spans="5:5">
      <c r="E3399" s="595">
        <f>F3399*C3399</f>
        <v>0</v>
      </c>
    </row>
    <row r="3400" spans="5:5">
      <c r="E3400" s="595">
        <f>F3400*C3400</f>
        <v>0</v>
      </c>
    </row>
    <row r="3401" spans="5:5">
      <c r="E3401" s="595">
        <f>F3401*C3401</f>
        <v>0</v>
      </c>
    </row>
    <row r="3402" spans="5:5">
      <c r="E3402" s="595">
        <f>F3402*C3402</f>
        <v>0</v>
      </c>
    </row>
    <row r="3403" spans="5:5">
      <c r="E3403" s="595">
        <f>F3403*C3403</f>
        <v>0</v>
      </c>
    </row>
    <row r="3404" spans="5:5">
      <c r="E3404" s="595">
        <f>F3404*C3404</f>
        <v>0</v>
      </c>
    </row>
    <row r="3405" spans="5:5">
      <c r="E3405" s="595">
        <f>F3405*C3405</f>
        <v>0</v>
      </c>
    </row>
    <row r="3406" spans="5:5">
      <c r="E3406" s="595">
        <f>F3406*C3406</f>
        <v>0</v>
      </c>
    </row>
    <row r="3407" spans="5:5">
      <c r="E3407" s="595">
        <f>F3407*C3407</f>
        <v>0</v>
      </c>
    </row>
    <row r="3408" spans="5:5">
      <c r="E3408" s="595">
        <f>F3408*C3408</f>
        <v>0</v>
      </c>
    </row>
    <row r="3409" spans="5:5">
      <c r="E3409" s="595">
        <f>F3409*C3409</f>
        <v>0</v>
      </c>
    </row>
    <row r="3410" spans="5:5">
      <c r="E3410" s="595">
        <f>F3410*C3410</f>
        <v>0</v>
      </c>
    </row>
    <row r="3411" spans="5:5">
      <c r="E3411" s="595">
        <f>F3411*C3411</f>
        <v>0</v>
      </c>
    </row>
    <row r="3412" spans="5:5">
      <c r="E3412" s="595">
        <f>F3412*C3412</f>
        <v>0</v>
      </c>
    </row>
    <row r="3413" spans="5:5">
      <c r="E3413" s="595">
        <f>F3413*C3413</f>
        <v>0</v>
      </c>
    </row>
    <row r="3414" spans="5:5">
      <c r="E3414" s="595">
        <f>F3414*C3414</f>
        <v>0</v>
      </c>
    </row>
    <row r="3415" spans="5:5">
      <c r="E3415" s="595">
        <f>F3415*C3415</f>
        <v>0</v>
      </c>
    </row>
    <row r="3416" spans="5:5">
      <c r="E3416" s="595">
        <f>F3416*C3416</f>
        <v>0</v>
      </c>
    </row>
    <row r="3417" spans="5:5">
      <c r="E3417" s="595">
        <f>F3417*C3417</f>
        <v>0</v>
      </c>
    </row>
    <row r="3418" spans="5:5">
      <c r="E3418" s="595">
        <f>F3418*C3418</f>
        <v>0</v>
      </c>
    </row>
    <row r="3419" spans="5:5">
      <c r="E3419" s="595">
        <f>F3419*C3419</f>
        <v>0</v>
      </c>
    </row>
    <row r="3420" spans="5:5">
      <c r="E3420" s="595">
        <f>F3420*C3420</f>
        <v>0</v>
      </c>
    </row>
    <row r="3421" spans="5:5">
      <c r="E3421" s="595">
        <f>F3421*C3421</f>
        <v>0</v>
      </c>
    </row>
    <row r="3422" spans="5:5">
      <c r="E3422" s="595">
        <f>F3422*C3422</f>
        <v>0</v>
      </c>
    </row>
    <row r="3423" spans="5:5">
      <c r="E3423" s="595">
        <f>F3423*C3423</f>
        <v>0</v>
      </c>
    </row>
    <row r="3424" spans="5:5">
      <c r="E3424" s="595">
        <f>F3424*C3424</f>
        <v>0</v>
      </c>
    </row>
    <row r="3425" spans="5:5">
      <c r="E3425" s="595">
        <f>F3425*C3425</f>
        <v>0</v>
      </c>
    </row>
    <row r="3426" spans="5:5">
      <c r="E3426" s="595">
        <f>F3426*C3426</f>
        <v>0</v>
      </c>
    </row>
    <row r="3427" spans="5:5">
      <c r="E3427" s="595">
        <f>F3427*C3427</f>
        <v>0</v>
      </c>
    </row>
    <row r="3428" spans="5:5">
      <c r="E3428" s="595">
        <f>F3428*C3428</f>
        <v>0</v>
      </c>
    </row>
    <row r="3429" spans="5:5">
      <c r="E3429" s="595">
        <f>F3429*C3429</f>
        <v>0</v>
      </c>
    </row>
    <row r="3430" spans="5:5">
      <c r="E3430" s="595">
        <f>F3430*C3430</f>
        <v>0</v>
      </c>
    </row>
    <row r="3431" spans="5:5">
      <c r="E3431" s="595">
        <f>F3431*C3431</f>
        <v>0</v>
      </c>
    </row>
    <row r="3432" spans="5:5">
      <c r="E3432" s="595">
        <f>F3432*C3432</f>
        <v>0</v>
      </c>
    </row>
    <row r="3433" spans="5:5">
      <c r="E3433" s="595">
        <f>F3433*C3433</f>
        <v>0</v>
      </c>
    </row>
    <row r="3434" spans="5:5">
      <c r="E3434" s="595">
        <f>F3434*C3434</f>
        <v>0</v>
      </c>
    </row>
    <row r="3435" spans="5:5">
      <c r="E3435" s="595">
        <f>F3435*C3435</f>
        <v>0</v>
      </c>
    </row>
    <row r="3436" spans="5:5">
      <c r="E3436" s="595">
        <f>F3436*C3436</f>
        <v>0</v>
      </c>
    </row>
    <row r="3437" spans="5:5">
      <c r="E3437" s="595">
        <f>F3437*C3437</f>
        <v>0</v>
      </c>
    </row>
    <row r="3438" spans="5:5">
      <c r="E3438" s="595">
        <f>F3438*C3438</f>
        <v>0</v>
      </c>
    </row>
    <row r="3439" spans="5:5">
      <c r="E3439" s="595">
        <f>F3439*C3439</f>
        <v>0</v>
      </c>
    </row>
    <row r="3440" spans="5:5">
      <c r="E3440" s="595">
        <f>F3440*C3440</f>
        <v>0</v>
      </c>
    </row>
    <row r="3441" spans="5:5">
      <c r="E3441" s="595">
        <f>F3441*C3441</f>
        <v>0</v>
      </c>
    </row>
    <row r="3442" spans="5:5">
      <c r="E3442" s="595">
        <f>F3442*C3442</f>
        <v>0</v>
      </c>
    </row>
    <row r="3443" spans="5:5">
      <c r="E3443" s="595">
        <f>F3443*C3443</f>
        <v>0</v>
      </c>
    </row>
    <row r="3444" spans="5:5">
      <c r="E3444" s="595">
        <f>F3444*C3444</f>
        <v>0</v>
      </c>
    </row>
    <row r="3445" spans="5:5">
      <c r="E3445" s="595">
        <f>F3445*C3445</f>
        <v>0</v>
      </c>
    </row>
    <row r="3446" spans="5:5">
      <c r="E3446" s="595">
        <f>F3446*C3446</f>
        <v>0</v>
      </c>
    </row>
    <row r="3447" spans="5:5">
      <c r="E3447" s="595">
        <f>F3447*C3447</f>
        <v>0</v>
      </c>
    </row>
    <row r="3448" spans="5:5">
      <c r="E3448" s="595">
        <f>F3448*C3448</f>
        <v>0</v>
      </c>
    </row>
    <row r="3449" spans="5:5">
      <c r="E3449" s="595">
        <f>F3449*C3449</f>
        <v>0</v>
      </c>
    </row>
    <row r="3450" spans="5:5">
      <c r="E3450" s="595">
        <f>F3450*C3450</f>
        <v>0</v>
      </c>
    </row>
    <row r="3451" spans="5:5">
      <c r="E3451" s="595">
        <f>F3451*C3451</f>
        <v>0</v>
      </c>
    </row>
    <row r="3452" spans="5:5">
      <c r="E3452" s="595">
        <f>F3452*C3452</f>
        <v>0</v>
      </c>
    </row>
    <row r="3453" spans="5:5">
      <c r="E3453" s="595">
        <f>F3453*C3453</f>
        <v>0</v>
      </c>
    </row>
    <row r="3454" spans="5:5">
      <c r="E3454" s="595">
        <f>F3454*C3454</f>
        <v>0</v>
      </c>
    </row>
    <row r="3455" spans="5:5">
      <c r="E3455" s="595">
        <f>F3455*C3455</f>
        <v>0</v>
      </c>
    </row>
    <row r="3456" spans="5:5">
      <c r="E3456" s="595">
        <f>F3456*C3456</f>
        <v>0</v>
      </c>
    </row>
    <row r="3457" spans="5:5">
      <c r="E3457" s="595">
        <f>F3457*C3457</f>
        <v>0</v>
      </c>
    </row>
    <row r="3458" spans="5:5">
      <c r="E3458" s="595">
        <f>F3458*C3458</f>
        <v>0</v>
      </c>
    </row>
    <row r="3459" spans="5:5">
      <c r="E3459" s="595">
        <f>F3459*C3459</f>
        <v>0</v>
      </c>
    </row>
    <row r="3460" spans="5:5">
      <c r="E3460" s="595">
        <f>F3460*C3460</f>
        <v>0</v>
      </c>
    </row>
    <row r="3461" spans="5:5">
      <c r="E3461" s="595">
        <f>F3461*C3461</f>
        <v>0</v>
      </c>
    </row>
    <row r="3462" spans="5:5">
      <c r="E3462" s="595">
        <f>F3462*C3462</f>
        <v>0</v>
      </c>
    </row>
    <row r="3463" spans="5:5">
      <c r="E3463" s="595">
        <f>F3463*C3463</f>
        <v>0</v>
      </c>
    </row>
    <row r="3464" spans="5:5">
      <c r="E3464" s="595">
        <f>F3464*C3464</f>
        <v>0</v>
      </c>
    </row>
    <row r="3465" spans="5:5">
      <c r="E3465" s="595">
        <f>F3465*C3465</f>
        <v>0</v>
      </c>
    </row>
    <row r="3466" spans="5:5">
      <c r="E3466" s="595">
        <f>F3466*C3466</f>
        <v>0</v>
      </c>
    </row>
    <row r="3467" spans="5:5">
      <c r="E3467" s="595">
        <f>F3467*C3467</f>
        <v>0</v>
      </c>
    </row>
    <row r="3468" spans="5:5">
      <c r="E3468" s="595">
        <f>F3468*C3468</f>
        <v>0</v>
      </c>
    </row>
    <row r="3469" spans="5:5">
      <c r="E3469" s="595">
        <f>F3469*C3469</f>
        <v>0</v>
      </c>
    </row>
    <row r="3470" spans="5:5">
      <c r="E3470" s="595">
        <f>F3470*C3470</f>
        <v>0</v>
      </c>
    </row>
    <row r="3471" spans="5:5">
      <c r="E3471" s="595">
        <f>F3471*C3471</f>
        <v>0</v>
      </c>
    </row>
    <row r="3472" spans="5:5">
      <c r="E3472" s="595">
        <f>F3472*C3472</f>
        <v>0</v>
      </c>
    </row>
    <row r="3473" spans="5:5">
      <c r="E3473" s="595">
        <f>F3473*C3473</f>
        <v>0</v>
      </c>
    </row>
    <row r="3474" spans="5:5">
      <c r="E3474" s="595">
        <f>F3474*C3474</f>
        <v>0</v>
      </c>
    </row>
    <row r="3475" spans="5:5">
      <c r="E3475" s="595">
        <f>F3475*C3475</f>
        <v>0</v>
      </c>
    </row>
    <row r="3476" spans="5:5">
      <c r="E3476" s="595">
        <f>F3476*C3476</f>
        <v>0</v>
      </c>
    </row>
    <row r="3477" spans="5:5">
      <c r="E3477" s="595">
        <f>F3477*C3477</f>
        <v>0</v>
      </c>
    </row>
    <row r="3478" spans="5:5">
      <c r="E3478" s="595">
        <f>F3478*C3478</f>
        <v>0</v>
      </c>
    </row>
    <row r="3479" spans="5:5">
      <c r="E3479" s="595">
        <f>F3479*C3479</f>
        <v>0</v>
      </c>
    </row>
    <row r="3480" spans="5:5">
      <c r="E3480" s="595">
        <f>F3480*C3480</f>
        <v>0</v>
      </c>
    </row>
    <row r="3481" spans="5:5">
      <c r="E3481" s="595">
        <f>F3481*C3481</f>
        <v>0</v>
      </c>
    </row>
    <row r="3482" spans="5:5">
      <c r="E3482" s="595">
        <f>F3482*C3482</f>
        <v>0</v>
      </c>
    </row>
    <row r="3483" spans="5:5">
      <c r="E3483" s="595">
        <f>F3483*C3483</f>
        <v>0</v>
      </c>
    </row>
    <row r="3484" spans="5:5">
      <c r="E3484" s="595">
        <f>F3484*C3484</f>
        <v>0</v>
      </c>
    </row>
    <row r="3485" spans="5:5">
      <c r="E3485" s="595">
        <f>F3485*C3485</f>
        <v>0</v>
      </c>
    </row>
    <row r="3486" spans="5:5">
      <c r="E3486" s="595">
        <f>F3486*C3486</f>
        <v>0</v>
      </c>
    </row>
    <row r="3487" spans="5:5">
      <c r="E3487" s="595">
        <f>F3487*C3487</f>
        <v>0</v>
      </c>
    </row>
    <row r="3488" spans="5:5">
      <c r="E3488" s="595">
        <f>F3488*C3488</f>
        <v>0</v>
      </c>
    </row>
    <row r="3489" spans="5:5">
      <c r="E3489" s="595">
        <f>F3489*C3489</f>
        <v>0</v>
      </c>
    </row>
    <row r="3490" spans="5:5">
      <c r="E3490" s="595">
        <f>F3490*C3490</f>
        <v>0</v>
      </c>
    </row>
    <row r="3491" spans="5:5">
      <c r="E3491" s="595">
        <f>F3491*C3491</f>
        <v>0</v>
      </c>
    </row>
    <row r="3492" spans="5:5">
      <c r="E3492" s="595">
        <f>F3492*C3492</f>
        <v>0</v>
      </c>
    </row>
    <row r="3493" spans="5:5">
      <c r="E3493" s="595">
        <f>F3493*C3493</f>
        <v>0</v>
      </c>
    </row>
    <row r="3494" spans="5:5">
      <c r="E3494" s="595">
        <f>F3494*C3494</f>
        <v>0</v>
      </c>
    </row>
    <row r="3495" spans="5:5">
      <c r="E3495" s="595">
        <f>F3495*C3495</f>
        <v>0</v>
      </c>
    </row>
    <row r="3496" spans="5:5">
      <c r="E3496" s="595">
        <f>F3496*C3496</f>
        <v>0</v>
      </c>
    </row>
    <row r="3497" spans="5:5">
      <c r="E3497" s="595">
        <f>F3497*C3497</f>
        <v>0</v>
      </c>
    </row>
    <row r="3498" spans="5:5">
      <c r="E3498" s="595">
        <f>F3498*C3498</f>
        <v>0</v>
      </c>
    </row>
    <row r="3499" spans="5:5">
      <c r="E3499" s="595">
        <f>F3499*C3499</f>
        <v>0</v>
      </c>
    </row>
    <row r="3500" spans="5:5">
      <c r="E3500" s="595">
        <f>F3500*C3500</f>
        <v>0</v>
      </c>
    </row>
    <row r="3501" spans="5:5">
      <c r="E3501" s="595">
        <f>F3501*C3501</f>
        <v>0</v>
      </c>
    </row>
    <row r="3502" spans="5:5">
      <c r="E3502" s="595">
        <f>F3502*C3502</f>
        <v>0</v>
      </c>
    </row>
    <row r="3503" spans="5:5">
      <c r="E3503" s="595">
        <f>F3503*C3503</f>
        <v>0</v>
      </c>
    </row>
    <row r="3504" spans="5:5">
      <c r="E3504" s="595">
        <f>F3504*C3504</f>
        <v>0</v>
      </c>
    </row>
    <row r="3505" spans="5:5">
      <c r="E3505" s="595">
        <f>F3505*C3505</f>
        <v>0</v>
      </c>
    </row>
    <row r="3506" spans="5:5">
      <c r="E3506" s="595">
        <f>F3506*C3506</f>
        <v>0</v>
      </c>
    </row>
    <row r="3507" spans="5:5">
      <c r="E3507" s="595">
        <f>F3507*C3507</f>
        <v>0</v>
      </c>
    </row>
    <row r="3508" spans="5:5">
      <c r="E3508" s="595">
        <f>F3508*C3508</f>
        <v>0</v>
      </c>
    </row>
    <row r="3509" spans="5:5">
      <c r="E3509" s="595">
        <f>F3509*C3509</f>
        <v>0</v>
      </c>
    </row>
    <row r="3510" spans="5:5">
      <c r="E3510" s="595">
        <f>F3510*C3510</f>
        <v>0</v>
      </c>
    </row>
    <row r="3511" spans="5:5">
      <c r="E3511" s="595">
        <f>F3511*C3511</f>
        <v>0</v>
      </c>
    </row>
    <row r="3512" spans="5:5">
      <c r="E3512" s="595">
        <f>F3512*C3512</f>
        <v>0</v>
      </c>
    </row>
    <row r="3513" spans="5:5">
      <c r="E3513" s="595">
        <f>F3513*C3513</f>
        <v>0</v>
      </c>
    </row>
    <row r="3514" spans="5:5">
      <c r="E3514" s="595">
        <f>F3514*C3514</f>
        <v>0</v>
      </c>
    </row>
    <row r="3515" spans="5:5">
      <c r="E3515" s="595">
        <f>F3515*C3515</f>
        <v>0</v>
      </c>
    </row>
    <row r="3516" spans="5:5">
      <c r="E3516" s="595">
        <f>F3516*C3516</f>
        <v>0</v>
      </c>
    </row>
    <row r="3517" spans="5:5">
      <c r="E3517" s="595">
        <f>F3517*C3517</f>
        <v>0</v>
      </c>
    </row>
    <row r="3518" spans="5:5">
      <c r="E3518" s="595">
        <f>F3518*C3518</f>
        <v>0</v>
      </c>
    </row>
    <row r="3519" spans="5:5">
      <c r="E3519" s="595">
        <f>F3519*C3519</f>
        <v>0</v>
      </c>
    </row>
    <row r="3520" spans="5:5">
      <c r="E3520" s="595">
        <f>F3520*C3520</f>
        <v>0</v>
      </c>
    </row>
    <row r="3521" spans="5:5">
      <c r="E3521" s="595">
        <f>F3521*C3521</f>
        <v>0</v>
      </c>
    </row>
    <row r="3522" spans="5:5">
      <c r="E3522" s="595">
        <f>F3522*C3522</f>
        <v>0</v>
      </c>
    </row>
    <row r="3523" spans="5:5">
      <c r="E3523" s="595">
        <f>F3523*C3523</f>
        <v>0</v>
      </c>
    </row>
    <row r="3524" spans="5:5">
      <c r="E3524" s="595">
        <f>F3524*C3524</f>
        <v>0</v>
      </c>
    </row>
    <row r="3525" spans="5:5">
      <c r="E3525" s="595">
        <f>F3525*C3525</f>
        <v>0</v>
      </c>
    </row>
    <row r="3526" spans="5:5">
      <c r="E3526" s="595">
        <f>F3526*C3526</f>
        <v>0</v>
      </c>
    </row>
    <row r="3527" spans="5:5">
      <c r="E3527" s="595">
        <f>F3527*C3527</f>
        <v>0</v>
      </c>
    </row>
    <row r="3528" spans="5:5">
      <c r="E3528" s="595">
        <f>F3528*C3528</f>
        <v>0</v>
      </c>
    </row>
    <row r="3529" spans="5:5">
      <c r="E3529" s="595">
        <f>F3529*C3529</f>
        <v>0</v>
      </c>
    </row>
    <row r="3530" spans="5:5">
      <c r="E3530" s="595">
        <f>F3530*C3530</f>
        <v>0</v>
      </c>
    </row>
    <row r="3531" spans="5:5">
      <c r="E3531" s="595">
        <f>F3531*C3531</f>
        <v>0</v>
      </c>
    </row>
    <row r="3532" spans="5:5">
      <c r="E3532" s="595">
        <f>F3532*C3532</f>
        <v>0</v>
      </c>
    </row>
    <row r="3533" spans="5:5">
      <c r="E3533" s="595">
        <f>F3533*C3533</f>
        <v>0</v>
      </c>
    </row>
    <row r="3534" spans="5:5">
      <c r="E3534" s="595">
        <f>F3534*C3534</f>
        <v>0</v>
      </c>
    </row>
    <row r="3535" spans="5:5">
      <c r="E3535" s="595">
        <f>F3535*C3535</f>
        <v>0</v>
      </c>
    </row>
    <row r="3536" spans="5:5">
      <c r="E3536" s="595">
        <f>F3536*C3536</f>
        <v>0</v>
      </c>
    </row>
    <row r="3537" spans="5:5">
      <c r="E3537" s="595">
        <f>F3537*C3537</f>
        <v>0</v>
      </c>
    </row>
    <row r="3538" spans="5:5">
      <c r="E3538" s="595">
        <f>F3538*C3538</f>
        <v>0</v>
      </c>
    </row>
    <row r="3539" spans="5:5">
      <c r="E3539" s="595">
        <f>F3539*C3539</f>
        <v>0</v>
      </c>
    </row>
    <row r="3540" spans="5:5">
      <c r="E3540" s="595">
        <f>F3540*C3540</f>
        <v>0</v>
      </c>
    </row>
    <row r="3541" spans="5:5">
      <c r="E3541" s="595">
        <f>F3541*C3541</f>
        <v>0</v>
      </c>
    </row>
    <row r="3542" spans="5:5">
      <c r="E3542" s="595">
        <f>F3542*C3542</f>
        <v>0</v>
      </c>
    </row>
    <row r="3543" spans="5:5">
      <c r="E3543" s="595">
        <f>F3543*C3543</f>
        <v>0</v>
      </c>
    </row>
    <row r="3544" spans="5:5">
      <c r="E3544" s="595">
        <f>F3544*C3544</f>
        <v>0</v>
      </c>
    </row>
    <row r="3545" spans="5:5">
      <c r="E3545" s="595">
        <f>F3545*C3545</f>
        <v>0</v>
      </c>
    </row>
    <row r="3546" spans="5:5">
      <c r="E3546" s="595">
        <f>F3546*C3546</f>
        <v>0</v>
      </c>
    </row>
    <row r="3547" spans="5:5">
      <c r="E3547" s="595">
        <f>F3547*C3547</f>
        <v>0</v>
      </c>
    </row>
    <row r="3548" spans="5:5">
      <c r="E3548" s="595">
        <f>F3548*C3548</f>
        <v>0</v>
      </c>
    </row>
    <row r="3549" spans="5:5">
      <c r="E3549" s="595">
        <f>F3549*C3549</f>
        <v>0</v>
      </c>
    </row>
    <row r="3550" spans="5:5">
      <c r="E3550" s="595">
        <f>F3550*C3550</f>
        <v>0</v>
      </c>
    </row>
    <row r="3551" spans="5:5">
      <c r="E3551" s="595">
        <f>F3551*C3551</f>
        <v>0</v>
      </c>
    </row>
    <row r="3552" spans="5:5">
      <c r="E3552" s="595">
        <f>F3552*C3552</f>
        <v>0</v>
      </c>
    </row>
    <row r="3553" spans="5:5">
      <c r="E3553" s="595">
        <f>F3553*C3553</f>
        <v>0</v>
      </c>
    </row>
    <row r="3554" spans="5:5">
      <c r="E3554" s="595">
        <f>F3554*C3554</f>
        <v>0</v>
      </c>
    </row>
    <row r="3555" spans="5:5">
      <c r="E3555" s="595">
        <f>F3555*C3555</f>
        <v>0</v>
      </c>
    </row>
    <row r="3556" spans="5:5">
      <c r="E3556" s="595">
        <f>F3556*C3556</f>
        <v>0</v>
      </c>
    </row>
    <row r="3557" spans="5:5">
      <c r="E3557" s="595">
        <f>F3557*C3557</f>
        <v>0</v>
      </c>
    </row>
    <row r="3558" spans="5:5">
      <c r="E3558" s="595">
        <f>F3558*C3558</f>
        <v>0</v>
      </c>
    </row>
    <row r="3559" spans="5:5">
      <c r="E3559" s="595">
        <f>F3559*C3559</f>
        <v>0</v>
      </c>
    </row>
    <row r="3560" spans="5:5">
      <c r="E3560" s="595">
        <f>F3560*C3560</f>
        <v>0</v>
      </c>
    </row>
    <row r="3561" spans="5:5">
      <c r="E3561" s="595">
        <f>F3561*C3561</f>
        <v>0</v>
      </c>
    </row>
    <row r="3562" spans="5:5">
      <c r="E3562" s="595">
        <f>F3562*C3562</f>
        <v>0</v>
      </c>
    </row>
    <row r="3563" spans="5:5">
      <c r="E3563" s="595">
        <f>F3563*C3563</f>
        <v>0</v>
      </c>
    </row>
    <row r="3564" spans="5:5">
      <c r="E3564" s="595">
        <f>F3564*C3564</f>
        <v>0</v>
      </c>
    </row>
    <row r="3565" spans="5:5">
      <c r="E3565" s="595">
        <f>F3565*C3565</f>
        <v>0</v>
      </c>
    </row>
    <row r="3566" spans="5:5">
      <c r="E3566" s="595">
        <f>F3566*C3566</f>
        <v>0</v>
      </c>
    </row>
    <row r="3567" spans="5:5">
      <c r="E3567" s="595">
        <f>F3567*C3567</f>
        <v>0</v>
      </c>
    </row>
    <row r="3568" spans="5:5">
      <c r="E3568" s="595">
        <f>F3568*C3568</f>
        <v>0</v>
      </c>
    </row>
    <row r="3569" spans="5:5">
      <c r="E3569" s="595">
        <f>F3569*C3569</f>
        <v>0</v>
      </c>
    </row>
    <row r="3570" spans="5:5">
      <c r="E3570" s="595">
        <f>F3570*C3570</f>
        <v>0</v>
      </c>
    </row>
    <row r="3571" spans="5:5">
      <c r="E3571" s="595">
        <f>F3571*C3571</f>
        <v>0</v>
      </c>
    </row>
    <row r="3572" spans="5:5">
      <c r="E3572" s="595">
        <f>F3572*C3572</f>
        <v>0</v>
      </c>
    </row>
    <row r="3573" spans="5:5">
      <c r="E3573" s="595">
        <f>F3573*C3573</f>
        <v>0</v>
      </c>
    </row>
    <row r="3574" spans="5:5">
      <c r="E3574" s="595">
        <f>F3574*C3574</f>
        <v>0</v>
      </c>
    </row>
    <row r="3575" spans="5:5">
      <c r="E3575" s="595">
        <f>F3575*C3575</f>
        <v>0</v>
      </c>
    </row>
    <row r="3576" spans="5:5">
      <c r="E3576" s="595">
        <f>F3576*C3576</f>
        <v>0</v>
      </c>
    </row>
    <row r="3577" spans="5:5">
      <c r="E3577" s="595">
        <f>F3577*C3577</f>
        <v>0</v>
      </c>
    </row>
    <row r="3578" spans="5:5">
      <c r="E3578" s="595">
        <f>F3578*C3578</f>
        <v>0</v>
      </c>
    </row>
    <row r="3579" spans="5:5">
      <c r="E3579" s="595">
        <f>F3579*C3579</f>
        <v>0</v>
      </c>
    </row>
    <row r="3580" spans="5:5">
      <c r="E3580" s="595">
        <f>F3580*C3580</f>
        <v>0</v>
      </c>
    </row>
    <row r="3581" spans="5:5">
      <c r="E3581" s="595">
        <f>F3581*C3581</f>
        <v>0</v>
      </c>
    </row>
    <row r="3582" spans="5:5">
      <c r="E3582" s="595">
        <f>F3582*C3582</f>
        <v>0</v>
      </c>
    </row>
    <row r="3583" spans="5:5">
      <c r="E3583" s="595">
        <f>F3583*C3583</f>
        <v>0</v>
      </c>
    </row>
    <row r="3584" spans="5:5">
      <c r="E3584" s="595">
        <f>F3584*C3584</f>
        <v>0</v>
      </c>
    </row>
    <row r="3585" spans="5:5">
      <c r="E3585" s="595">
        <f>F3585*C3585</f>
        <v>0</v>
      </c>
    </row>
    <row r="3586" spans="5:5">
      <c r="E3586" s="595">
        <f>F3586*C3586</f>
        <v>0</v>
      </c>
    </row>
    <row r="3587" spans="5:5">
      <c r="E3587" s="595">
        <f>F3587*C3587</f>
        <v>0</v>
      </c>
    </row>
    <row r="3588" spans="5:5">
      <c r="E3588" s="595">
        <f>F3588*C3588</f>
        <v>0</v>
      </c>
    </row>
    <row r="3589" spans="5:5">
      <c r="E3589" s="595">
        <f>F3589*C3589</f>
        <v>0</v>
      </c>
    </row>
    <row r="3590" spans="5:5">
      <c r="E3590" s="595">
        <f>F3590*C3590</f>
        <v>0</v>
      </c>
    </row>
    <row r="3591" spans="5:5">
      <c r="E3591" s="595">
        <f>F3591*C3591</f>
        <v>0</v>
      </c>
    </row>
    <row r="3592" spans="5:5">
      <c r="E3592" s="595">
        <f>F3592*C3592</f>
        <v>0</v>
      </c>
    </row>
    <row r="3593" spans="5:5">
      <c r="E3593" s="595">
        <f>F3593*C3593</f>
        <v>0</v>
      </c>
    </row>
    <row r="3594" spans="5:5">
      <c r="E3594" s="595">
        <f>F3594*C3594</f>
        <v>0</v>
      </c>
    </row>
    <row r="3595" spans="5:5">
      <c r="E3595" s="595">
        <f>F3595*C3595</f>
        <v>0</v>
      </c>
    </row>
    <row r="3596" spans="5:5">
      <c r="E3596" s="595">
        <f>F3596*C3596</f>
        <v>0</v>
      </c>
    </row>
    <row r="3597" spans="5:5">
      <c r="E3597" s="595">
        <f>F3597*C3597</f>
        <v>0</v>
      </c>
    </row>
    <row r="3598" spans="5:5">
      <c r="E3598" s="595">
        <f>F3598*C3598</f>
        <v>0</v>
      </c>
    </row>
    <row r="3599" spans="5:5">
      <c r="E3599" s="595">
        <f>F3599*C3599</f>
        <v>0</v>
      </c>
    </row>
    <row r="3600" spans="5:5">
      <c r="E3600" s="595">
        <f>F3600*C3600</f>
        <v>0</v>
      </c>
    </row>
    <row r="3601" spans="5:5">
      <c r="E3601" s="595">
        <f>F3601*C3601</f>
        <v>0</v>
      </c>
    </row>
    <row r="3602" spans="5:5">
      <c r="E3602" s="595">
        <f>F3602*C3602</f>
        <v>0</v>
      </c>
    </row>
    <row r="3603" spans="5:5">
      <c r="E3603" s="595">
        <f>F3603*C3603</f>
        <v>0</v>
      </c>
    </row>
    <row r="3604" spans="5:5">
      <c r="E3604" s="595">
        <f>F3604*C3604</f>
        <v>0</v>
      </c>
    </row>
    <row r="3605" spans="5:5">
      <c r="E3605" s="595">
        <f>F3605*C3605</f>
        <v>0</v>
      </c>
    </row>
    <row r="3606" spans="5:5">
      <c r="E3606" s="595">
        <f>F3606*C3606</f>
        <v>0</v>
      </c>
    </row>
    <row r="3607" spans="5:5">
      <c r="E3607" s="595">
        <f>F3607*C3607</f>
        <v>0</v>
      </c>
    </row>
    <row r="3608" spans="5:5">
      <c r="E3608" s="595">
        <f>F3608*C3608</f>
        <v>0</v>
      </c>
    </row>
    <row r="3609" spans="5:5">
      <c r="E3609" s="595">
        <f>F3609*C3609</f>
        <v>0</v>
      </c>
    </row>
    <row r="3610" spans="5:5">
      <c r="E3610" s="595">
        <f>F3610*C3610</f>
        <v>0</v>
      </c>
    </row>
    <row r="3611" spans="5:5">
      <c r="E3611" s="595">
        <f>F3611*C3611</f>
        <v>0</v>
      </c>
    </row>
    <row r="3612" spans="5:5">
      <c r="E3612" s="595">
        <f>F3612*C3612</f>
        <v>0</v>
      </c>
    </row>
    <row r="3613" spans="5:5">
      <c r="E3613" s="595">
        <f>F3613*C3613</f>
        <v>0</v>
      </c>
    </row>
    <row r="3614" spans="5:5">
      <c r="E3614" s="595">
        <f>F3614*C3614</f>
        <v>0</v>
      </c>
    </row>
    <row r="3615" spans="5:5">
      <c r="E3615" s="595">
        <f>F3615*C3615</f>
        <v>0</v>
      </c>
    </row>
    <row r="3616" spans="5:5">
      <c r="E3616" s="595">
        <f>F3616*C3616</f>
        <v>0</v>
      </c>
    </row>
    <row r="3617" spans="5:5">
      <c r="E3617" s="595">
        <f>F3617*C3617</f>
        <v>0</v>
      </c>
    </row>
    <row r="3618" spans="5:5">
      <c r="E3618" s="595">
        <f>F3618*C3618</f>
        <v>0</v>
      </c>
    </row>
    <row r="3619" spans="5:5">
      <c r="E3619" s="595">
        <f>F3619*C3619</f>
        <v>0</v>
      </c>
    </row>
    <row r="3620" spans="5:5">
      <c r="E3620" s="595">
        <f>F3620*C3620</f>
        <v>0</v>
      </c>
    </row>
    <row r="3621" spans="5:5">
      <c r="E3621" s="595">
        <f>F3621*C3621</f>
        <v>0</v>
      </c>
    </row>
    <row r="3622" spans="5:5">
      <c r="E3622" s="595">
        <f>F3622*C3622</f>
        <v>0</v>
      </c>
    </row>
    <row r="3623" spans="5:5">
      <c r="E3623" s="595">
        <f>F3623*C3623</f>
        <v>0</v>
      </c>
    </row>
    <row r="3624" spans="5:5">
      <c r="E3624" s="595">
        <f>F3624*C3624</f>
        <v>0</v>
      </c>
    </row>
    <row r="3625" spans="5:5">
      <c r="E3625" s="595">
        <f>F3625*C3625</f>
        <v>0</v>
      </c>
    </row>
    <row r="3626" spans="5:5">
      <c r="E3626" s="595">
        <f>F3626*C3626</f>
        <v>0</v>
      </c>
    </row>
    <row r="3627" spans="5:5">
      <c r="E3627" s="595">
        <f>F3627*C3627</f>
        <v>0</v>
      </c>
    </row>
    <row r="3628" spans="5:5">
      <c r="E3628" s="595">
        <f>F3628*C3628</f>
        <v>0</v>
      </c>
    </row>
    <row r="3629" spans="5:5">
      <c r="E3629" s="595">
        <f>F3629*C3629</f>
        <v>0</v>
      </c>
    </row>
    <row r="3630" spans="5:5">
      <c r="E3630" s="595">
        <f>F3630*C3630</f>
        <v>0</v>
      </c>
    </row>
    <row r="3631" spans="5:5">
      <c r="E3631" s="595">
        <f>F3631*C3631</f>
        <v>0</v>
      </c>
    </row>
    <row r="3632" spans="5:5">
      <c r="E3632" s="595">
        <f>F3632*C3632</f>
        <v>0</v>
      </c>
    </row>
    <row r="3633" spans="5:5">
      <c r="E3633" s="595">
        <f>F3633*C3633</f>
        <v>0</v>
      </c>
    </row>
    <row r="3634" spans="5:5">
      <c r="E3634" s="595">
        <f>F3634*C3634</f>
        <v>0</v>
      </c>
    </row>
    <row r="3635" spans="5:5">
      <c r="E3635" s="595">
        <f>F3635*C3635</f>
        <v>0</v>
      </c>
    </row>
    <row r="3636" spans="5:5">
      <c r="E3636" s="595">
        <f>F3636*C3636</f>
        <v>0</v>
      </c>
    </row>
    <row r="3637" spans="5:5">
      <c r="E3637" s="595">
        <f>F3637*C3637</f>
        <v>0</v>
      </c>
    </row>
    <row r="3638" spans="5:5">
      <c r="E3638" s="595">
        <f>F3638*C3638</f>
        <v>0</v>
      </c>
    </row>
    <row r="3639" spans="5:5">
      <c r="E3639" s="595">
        <f>F3639*C3639</f>
        <v>0</v>
      </c>
    </row>
    <row r="3640" spans="5:5">
      <c r="E3640" s="595">
        <f>F3640*C3640</f>
        <v>0</v>
      </c>
    </row>
    <row r="3641" spans="5:5">
      <c r="E3641" s="595">
        <f>F3641*C3641</f>
        <v>0</v>
      </c>
    </row>
    <row r="3642" spans="5:5">
      <c r="E3642" s="595">
        <f>F3642*C3642</f>
        <v>0</v>
      </c>
    </row>
    <row r="3643" spans="5:5">
      <c r="E3643" s="595">
        <f>F3643*C3643</f>
        <v>0</v>
      </c>
    </row>
    <row r="3644" spans="5:5">
      <c r="E3644" s="595">
        <f>F3644*C3644</f>
        <v>0</v>
      </c>
    </row>
    <row r="3645" spans="5:5">
      <c r="E3645" s="595">
        <f>F3645*C3645</f>
        <v>0</v>
      </c>
    </row>
    <row r="3646" spans="5:5">
      <c r="E3646" s="595">
        <f>F3646*C3646</f>
        <v>0</v>
      </c>
    </row>
    <row r="3647" spans="5:5">
      <c r="E3647" s="595">
        <f>F3647*C3647</f>
        <v>0</v>
      </c>
    </row>
    <row r="3648" spans="5:5">
      <c r="E3648" s="595">
        <f>F3648*C3648</f>
        <v>0</v>
      </c>
    </row>
    <row r="3649" spans="5:5">
      <c r="E3649" s="595">
        <f>F3649*C3649</f>
        <v>0</v>
      </c>
    </row>
    <row r="3650" spans="5:5">
      <c r="E3650" s="595">
        <f>F3650*C3650</f>
        <v>0</v>
      </c>
    </row>
    <row r="3651" spans="5:5">
      <c r="E3651" s="595">
        <f>F3651*C3651</f>
        <v>0</v>
      </c>
    </row>
    <row r="3652" spans="5:5">
      <c r="E3652" s="595">
        <f>F3652*C3652</f>
        <v>0</v>
      </c>
    </row>
    <row r="3653" spans="5:5">
      <c r="E3653" s="595">
        <f>F3653*C3653</f>
        <v>0</v>
      </c>
    </row>
    <row r="3654" spans="5:5">
      <c r="E3654" s="595">
        <f>F3654*C3654</f>
        <v>0</v>
      </c>
    </row>
    <row r="3655" spans="5:5">
      <c r="E3655" s="595">
        <f>F3655*C3655</f>
        <v>0</v>
      </c>
    </row>
    <row r="3656" spans="5:5">
      <c r="E3656" s="595">
        <f>F3656*C3656</f>
        <v>0</v>
      </c>
    </row>
    <row r="3657" spans="5:5">
      <c r="E3657" s="595">
        <f>F3657*C3657</f>
        <v>0</v>
      </c>
    </row>
    <row r="3658" spans="5:5">
      <c r="E3658" s="595">
        <f>F3658*C3658</f>
        <v>0</v>
      </c>
    </row>
    <row r="3659" spans="5:5">
      <c r="E3659" s="595">
        <f>F3659*C3659</f>
        <v>0</v>
      </c>
    </row>
    <row r="3660" spans="5:5">
      <c r="E3660" s="595">
        <f>F3660*C3660</f>
        <v>0</v>
      </c>
    </row>
    <row r="3661" spans="5:5">
      <c r="E3661" s="595">
        <f>F3661*C3661</f>
        <v>0</v>
      </c>
    </row>
    <row r="3662" spans="5:5">
      <c r="E3662" s="595">
        <f>F3662*C3662</f>
        <v>0</v>
      </c>
    </row>
    <row r="3663" spans="5:5">
      <c r="E3663" s="595">
        <f>F3663*C3663</f>
        <v>0</v>
      </c>
    </row>
    <row r="3664" spans="5:5">
      <c r="E3664" s="595">
        <f>F3664*C3664</f>
        <v>0</v>
      </c>
    </row>
    <row r="3665" spans="5:5">
      <c r="E3665" s="595">
        <f>F3665*C3665</f>
        <v>0</v>
      </c>
    </row>
    <row r="3666" spans="5:5">
      <c r="E3666" s="595">
        <f>F3666*C3666</f>
        <v>0</v>
      </c>
    </row>
    <row r="3667" spans="5:5">
      <c r="E3667" s="595">
        <f>F3667*C3667</f>
        <v>0</v>
      </c>
    </row>
    <row r="3668" spans="5:5">
      <c r="E3668" s="595">
        <f>F3668*C3668</f>
        <v>0</v>
      </c>
    </row>
    <row r="3669" spans="5:5">
      <c r="E3669" s="595">
        <f>F3669*C3669</f>
        <v>0</v>
      </c>
    </row>
    <row r="3670" spans="5:5">
      <c r="E3670" s="595">
        <f>F3670*C3670</f>
        <v>0</v>
      </c>
    </row>
    <row r="3671" spans="5:5">
      <c r="E3671" s="595">
        <f>F3671*C3671</f>
        <v>0</v>
      </c>
    </row>
    <row r="3672" spans="5:5">
      <c r="E3672" s="595">
        <f>F3672*C3672</f>
        <v>0</v>
      </c>
    </row>
    <row r="3673" spans="5:5">
      <c r="E3673" s="595">
        <f>F3673*C3673</f>
        <v>0</v>
      </c>
    </row>
    <row r="3674" spans="5:5">
      <c r="E3674" s="595">
        <f>F3674*C3674</f>
        <v>0</v>
      </c>
    </row>
    <row r="3675" spans="5:5">
      <c r="E3675" s="595">
        <f>F3675*C3675</f>
        <v>0</v>
      </c>
    </row>
    <row r="3676" spans="5:5">
      <c r="E3676" s="595">
        <f>F3676*C3676</f>
        <v>0</v>
      </c>
    </row>
    <row r="3677" spans="5:5">
      <c r="E3677" s="595">
        <f>F3677*C3677</f>
        <v>0</v>
      </c>
    </row>
    <row r="3678" spans="5:5">
      <c r="E3678" s="595">
        <f>F3678*C3678</f>
        <v>0</v>
      </c>
    </row>
    <row r="3679" spans="5:5">
      <c r="E3679" s="595">
        <f>F3679*C3679</f>
        <v>0</v>
      </c>
    </row>
    <row r="3680" spans="5:5">
      <c r="E3680" s="595">
        <f>F3680*C3680</f>
        <v>0</v>
      </c>
    </row>
    <row r="3681" spans="5:5">
      <c r="E3681" s="595">
        <f>F3681*C3681</f>
        <v>0</v>
      </c>
    </row>
    <row r="3682" spans="5:5">
      <c r="E3682" s="595">
        <f>F3682*C3682</f>
        <v>0</v>
      </c>
    </row>
    <row r="3683" spans="5:5">
      <c r="E3683" s="595">
        <f>F3683*C3683</f>
        <v>0</v>
      </c>
    </row>
    <row r="3684" spans="5:5">
      <c r="E3684" s="595">
        <f>F3684*C3684</f>
        <v>0</v>
      </c>
    </row>
    <row r="3685" spans="5:5">
      <c r="E3685" s="595">
        <f>F3685*C3685</f>
        <v>0</v>
      </c>
    </row>
    <row r="3686" spans="5:5">
      <c r="E3686" s="595">
        <f>F3686*C3686</f>
        <v>0</v>
      </c>
    </row>
    <row r="3687" spans="5:5">
      <c r="E3687" s="595">
        <f>F3687*C3687</f>
        <v>0</v>
      </c>
    </row>
    <row r="3688" spans="5:5">
      <c r="E3688" s="595">
        <f>F3688*C3688</f>
        <v>0</v>
      </c>
    </row>
    <row r="3689" spans="5:5">
      <c r="E3689" s="595">
        <f>F3689*C3689</f>
        <v>0</v>
      </c>
    </row>
    <row r="3690" spans="5:5">
      <c r="E3690" s="595">
        <f>F3690*C3690</f>
        <v>0</v>
      </c>
    </row>
    <row r="3691" spans="5:5">
      <c r="E3691" s="595">
        <f>F3691*C3691</f>
        <v>0</v>
      </c>
    </row>
    <row r="3692" spans="5:5">
      <c r="E3692" s="595">
        <f>F3692*C3692</f>
        <v>0</v>
      </c>
    </row>
    <row r="3693" spans="5:5">
      <c r="E3693" s="595">
        <f>F3693*C3693</f>
        <v>0</v>
      </c>
    </row>
    <row r="3694" spans="5:5">
      <c r="E3694" s="595">
        <f>F3694*C3694</f>
        <v>0</v>
      </c>
    </row>
    <row r="3695" spans="5:5">
      <c r="E3695" s="595">
        <f>F3695*C3695</f>
        <v>0</v>
      </c>
    </row>
    <row r="3696" spans="5:5">
      <c r="E3696" s="595">
        <f>F3696*C3696</f>
        <v>0</v>
      </c>
    </row>
    <row r="3697" spans="5:5">
      <c r="E3697" s="595">
        <f>F3697*C3697</f>
        <v>0</v>
      </c>
    </row>
    <row r="3698" spans="5:5">
      <c r="E3698" s="595">
        <f>F3698*C3698</f>
        <v>0</v>
      </c>
    </row>
    <row r="3699" spans="5:5">
      <c r="E3699" s="595">
        <f>F3699*C3699</f>
        <v>0</v>
      </c>
    </row>
    <row r="3700" spans="5:5">
      <c r="E3700" s="595">
        <f>F3700*C3700</f>
        <v>0</v>
      </c>
    </row>
    <row r="3701" spans="5:5">
      <c r="E3701" s="595">
        <f>F3701*C3701</f>
        <v>0</v>
      </c>
    </row>
    <row r="3702" spans="5:5">
      <c r="E3702" s="595">
        <f>F3702*C3702</f>
        <v>0</v>
      </c>
    </row>
    <row r="3703" spans="5:5">
      <c r="E3703" s="595">
        <f>F3703*C3703</f>
        <v>0</v>
      </c>
    </row>
    <row r="3704" spans="5:5">
      <c r="E3704" s="595">
        <f>F3704*C3704</f>
        <v>0</v>
      </c>
    </row>
    <row r="3705" spans="5:5">
      <c r="E3705" s="595">
        <f>F3705*C3705</f>
        <v>0</v>
      </c>
    </row>
    <row r="3706" spans="5:5">
      <c r="E3706" s="595">
        <f>F3706*C3706</f>
        <v>0</v>
      </c>
    </row>
    <row r="3707" spans="5:5">
      <c r="E3707" s="595">
        <f>F3707*C3707</f>
        <v>0</v>
      </c>
    </row>
    <row r="3708" spans="5:5">
      <c r="E3708" s="595">
        <f>F3708*C3708</f>
        <v>0</v>
      </c>
    </row>
    <row r="3709" spans="5:5">
      <c r="E3709" s="595">
        <f>F3709*C3709</f>
        <v>0</v>
      </c>
    </row>
    <row r="3710" spans="5:5">
      <c r="E3710" s="595">
        <f>F3710*C3710</f>
        <v>0</v>
      </c>
    </row>
    <row r="3711" spans="5:5">
      <c r="E3711" s="595">
        <f>F3711*C3711</f>
        <v>0</v>
      </c>
    </row>
    <row r="3712" spans="5:5">
      <c r="E3712" s="595">
        <f>F3712*C3712</f>
        <v>0</v>
      </c>
    </row>
    <row r="3713" spans="5:5">
      <c r="E3713" s="595">
        <f>F3713*C3713</f>
        <v>0</v>
      </c>
    </row>
    <row r="3714" spans="5:5">
      <c r="E3714" s="595">
        <f>F3714*C3714</f>
        <v>0</v>
      </c>
    </row>
    <row r="3715" spans="5:5">
      <c r="E3715" s="595">
        <f>F3715*C3715</f>
        <v>0</v>
      </c>
    </row>
    <row r="3716" spans="5:5">
      <c r="E3716" s="595">
        <f>F3716*C3716</f>
        <v>0</v>
      </c>
    </row>
    <row r="3717" spans="5:5">
      <c r="E3717" s="595">
        <f>F3717*C3717</f>
        <v>0</v>
      </c>
    </row>
    <row r="3718" spans="5:5">
      <c r="E3718" s="595">
        <f>F3718*C3718</f>
        <v>0</v>
      </c>
    </row>
    <row r="3719" spans="5:5">
      <c r="E3719" s="595">
        <f>F3719*C3719</f>
        <v>0</v>
      </c>
    </row>
    <row r="3720" spans="5:5">
      <c r="E3720" s="595">
        <f>F3720*C3720</f>
        <v>0</v>
      </c>
    </row>
    <row r="3721" spans="5:5">
      <c r="E3721" s="595">
        <f>F3721*C3721</f>
        <v>0</v>
      </c>
    </row>
    <row r="3722" spans="5:5">
      <c r="E3722" s="595">
        <f>F3722*C3722</f>
        <v>0</v>
      </c>
    </row>
    <row r="3723" spans="5:5">
      <c r="E3723" s="595">
        <f>F3723*C3723</f>
        <v>0</v>
      </c>
    </row>
    <row r="3724" spans="5:5">
      <c r="E3724" s="595">
        <f>F3724*C3724</f>
        <v>0</v>
      </c>
    </row>
    <row r="3725" spans="5:5">
      <c r="E3725" s="595">
        <f>F3725*C3725</f>
        <v>0</v>
      </c>
    </row>
    <row r="3726" spans="5:5">
      <c r="E3726" s="595">
        <f>F3726*C3726</f>
        <v>0</v>
      </c>
    </row>
    <row r="3727" spans="5:5">
      <c r="E3727" s="595">
        <f>F3727*C3727</f>
        <v>0</v>
      </c>
    </row>
    <row r="3728" spans="5:5">
      <c r="E3728" s="595">
        <f>F3728*C3728</f>
        <v>0</v>
      </c>
    </row>
    <row r="3729" spans="5:5">
      <c r="E3729" s="595">
        <f>F3729*C3729</f>
        <v>0</v>
      </c>
    </row>
    <row r="3730" spans="5:5">
      <c r="E3730" s="595">
        <f>F3730*C3730</f>
        <v>0</v>
      </c>
    </row>
    <row r="3731" spans="5:5">
      <c r="E3731" s="595">
        <f>F3731*C3731</f>
        <v>0</v>
      </c>
    </row>
    <row r="3732" spans="5:5">
      <c r="E3732" s="595">
        <f>F3732*C3732</f>
        <v>0</v>
      </c>
    </row>
    <row r="3733" spans="5:5">
      <c r="E3733" s="595">
        <f>F3733*C3733</f>
        <v>0</v>
      </c>
    </row>
    <row r="3734" spans="5:5">
      <c r="E3734" s="595">
        <f>F3734*C3734</f>
        <v>0</v>
      </c>
    </row>
    <row r="3735" spans="5:5">
      <c r="E3735" s="595">
        <f>F3735*C3735</f>
        <v>0</v>
      </c>
    </row>
    <row r="3736" spans="5:5">
      <c r="E3736" s="595">
        <f>F3736*C3736</f>
        <v>0</v>
      </c>
    </row>
    <row r="3737" spans="5:5">
      <c r="E3737" s="595">
        <f>F3737*C3737</f>
        <v>0</v>
      </c>
    </row>
    <row r="3738" spans="5:5">
      <c r="E3738" s="595">
        <f>F3738*C3738</f>
        <v>0</v>
      </c>
    </row>
    <row r="3739" spans="5:5">
      <c r="E3739" s="595">
        <f>F3739*C3739</f>
        <v>0</v>
      </c>
    </row>
    <row r="3740" spans="5:5">
      <c r="E3740" s="595">
        <f>F3740*C3740</f>
        <v>0</v>
      </c>
    </row>
    <row r="3741" spans="5:5">
      <c r="E3741" s="595">
        <f>F3741*C3741</f>
        <v>0</v>
      </c>
    </row>
    <row r="3742" spans="5:5">
      <c r="E3742" s="595">
        <f>F3742*C3742</f>
        <v>0</v>
      </c>
    </row>
    <row r="3743" spans="5:5">
      <c r="E3743" s="595">
        <f>F3743*C3743</f>
        <v>0</v>
      </c>
    </row>
    <row r="3744" spans="5:5">
      <c r="E3744" s="595">
        <f>F3744*C3744</f>
        <v>0</v>
      </c>
    </row>
    <row r="3745" spans="5:5">
      <c r="E3745" s="595">
        <f>F3745*C3745</f>
        <v>0</v>
      </c>
    </row>
    <row r="3746" spans="5:5">
      <c r="E3746" s="595">
        <f>F3746*C3746</f>
        <v>0</v>
      </c>
    </row>
    <row r="3747" spans="5:5">
      <c r="E3747" s="595">
        <f>F3747*C3747</f>
        <v>0</v>
      </c>
    </row>
    <row r="3748" spans="5:5">
      <c r="E3748" s="595">
        <f>F3748*C3748</f>
        <v>0</v>
      </c>
    </row>
    <row r="3749" spans="5:5">
      <c r="E3749" s="595">
        <f>F3749*C3749</f>
        <v>0</v>
      </c>
    </row>
    <row r="3750" spans="5:5">
      <c r="E3750" s="595">
        <f>F3750*C3750</f>
        <v>0</v>
      </c>
    </row>
    <row r="3751" spans="5:5">
      <c r="E3751" s="595">
        <f>F3751*C3751</f>
        <v>0</v>
      </c>
    </row>
    <row r="3752" spans="5:5">
      <c r="E3752" s="595">
        <f>F3752*C3752</f>
        <v>0</v>
      </c>
    </row>
    <row r="3753" spans="5:5">
      <c r="E3753" s="595">
        <f>F3753*C3753</f>
        <v>0</v>
      </c>
    </row>
    <row r="3754" spans="5:5">
      <c r="E3754" s="595">
        <f>F3754*C3754</f>
        <v>0</v>
      </c>
    </row>
    <row r="3755" spans="5:5">
      <c r="E3755" s="595">
        <f>F3755*C3755</f>
        <v>0</v>
      </c>
    </row>
    <row r="3756" spans="5:5">
      <c r="E3756" s="595">
        <f>F3756*C3756</f>
        <v>0</v>
      </c>
    </row>
    <row r="3757" spans="5:5">
      <c r="E3757" s="595">
        <f>F3757*C3757</f>
        <v>0</v>
      </c>
    </row>
    <row r="3758" spans="5:5">
      <c r="E3758" s="595">
        <f>F3758*C3758</f>
        <v>0</v>
      </c>
    </row>
    <row r="3759" spans="5:5">
      <c r="E3759" s="595">
        <f>F3759*C3759</f>
        <v>0</v>
      </c>
    </row>
    <row r="3760" spans="5:5">
      <c r="E3760" s="595">
        <f>F3760*C3760</f>
        <v>0</v>
      </c>
    </row>
    <row r="3761" spans="5:5">
      <c r="E3761" s="595">
        <f>F3761*C3761</f>
        <v>0</v>
      </c>
    </row>
    <row r="3762" spans="5:5">
      <c r="E3762" s="595">
        <f>F3762*C3762</f>
        <v>0</v>
      </c>
    </row>
    <row r="3763" spans="5:5">
      <c r="E3763" s="595">
        <f>F3763*C3763</f>
        <v>0</v>
      </c>
    </row>
    <row r="3764" spans="5:5">
      <c r="E3764" s="595">
        <f>F3764*C3764</f>
        <v>0</v>
      </c>
    </row>
    <row r="3765" spans="5:5">
      <c r="E3765" s="595">
        <f>F3765*C3765</f>
        <v>0</v>
      </c>
    </row>
    <row r="3766" spans="5:5">
      <c r="E3766" s="595">
        <f>F3766*C3766</f>
        <v>0</v>
      </c>
    </row>
    <row r="3767" spans="5:5">
      <c r="E3767" s="595">
        <f>F3767*C3767</f>
        <v>0</v>
      </c>
    </row>
    <row r="3768" spans="5:5">
      <c r="E3768" s="595">
        <f>F3768*C3768</f>
        <v>0</v>
      </c>
    </row>
    <row r="3769" spans="5:5">
      <c r="E3769" s="595">
        <f>F3769*C3769</f>
        <v>0</v>
      </c>
    </row>
    <row r="3770" spans="5:5">
      <c r="E3770" s="595">
        <f>F3770*C3770</f>
        <v>0</v>
      </c>
    </row>
    <row r="3771" spans="5:5">
      <c r="E3771" s="595">
        <f>F3771*C3771</f>
        <v>0</v>
      </c>
    </row>
    <row r="3772" spans="5:5">
      <c r="E3772" s="595">
        <f>F3772*C3772</f>
        <v>0</v>
      </c>
    </row>
    <row r="3773" spans="5:5">
      <c r="E3773" s="595">
        <f>F3773*C3773</f>
        <v>0</v>
      </c>
    </row>
    <row r="3774" spans="5:5">
      <c r="E3774" s="595">
        <f>F3774*C3774</f>
        <v>0</v>
      </c>
    </row>
    <row r="3775" spans="5:5">
      <c r="E3775" s="595">
        <f>F3775*C3775</f>
        <v>0</v>
      </c>
    </row>
    <row r="3776" spans="5:5">
      <c r="E3776" s="595">
        <f>F3776*C3776</f>
        <v>0</v>
      </c>
    </row>
    <row r="3777" spans="5:5">
      <c r="E3777" s="595">
        <f>F3777*C3777</f>
        <v>0</v>
      </c>
    </row>
    <row r="3778" spans="5:5">
      <c r="E3778" s="595">
        <f>F3778*C3778</f>
        <v>0</v>
      </c>
    </row>
    <row r="3779" spans="5:5">
      <c r="E3779" s="595">
        <f>F3779*C3779</f>
        <v>0</v>
      </c>
    </row>
    <row r="3780" spans="5:5">
      <c r="E3780" s="595">
        <f>F3780*C3780</f>
        <v>0</v>
      </c>
    </row>
    <row r="3781" spans="5:5">
      <c r="E3781" s="595">
        <f>F3781*C3781</f>
        <v>0</v>
      </c>
    </row>
    <row r="3782" spans="5:5">
      <c r="E3782" s="595">
        <f>F3782*C3782</f>
        <v>0</v>
      </c>
    </row>
    <row r="3783" spans="5:5">
      <c r="E3783" s="595">
        <f>F3783*C3783</f>
        <v>0</v>
      </c>
    </row>
    <row r="3784" spans="5:5">
      <c r="E3784" s="595">
        <f>F3784*C3784</f>
        <v>0</v>
      </c>
    </row>
    <row r="3785" spans="5:5">
      <c r="E3785" s="595">
        <f>F3785*C3785</f>
        <v>0</v>
      </c>
    </row>
    <row r="3786" spans="5:5">
      <c r="E3786" s="595">
        <f>F3786*C3786</f>
        <v>0</v>
      </c>
    </row>
    <row r="3787" spans="5:5">
      <c r="E3787" s="595">
        <f>F3787*C3787</f>
        <v>0</v>
      </c>
    </row>
    <row r="3788" spans="5:5">
      <c r="E3788" s="595">
        <f>F3788*C3788</f>
        <v>0</v>
      </c>
    </row>
    <row r="3789" spans="5:5">
      <c r="E3789" s="595">
        <f>F3789*C3789</f>
        <v>0</v>
      </c>
    </row>
    <row r="3790" spans="5:5">
      <c r="E3790" s="595">
        <f>F3790*C3790</f>
        <v>0</v>
      </c>
    </row>
    <row r="3791" spans="5:5">
      <c r="E3791" s="595">
        <f>F3791*C3791</f>
        <v>0</v>
      </c>
    </row>
    <row r="3792" spans="5:5">
      <c r="E3792" s="595">
        <f>F3792*C3792</f>
        <v>0</v>
      </c>
    </row>
    <row r="3793" spans="5:5">
      <c r="E3793" s="595">
        <f>F3793*C3793</f>
        <v>0</v>
      </c>
    </row>
    <row r="3794" spans="5:5">
      <c r="E3794" s="595">
        <f>F3794*C3794</f>
        <v>0</v>
      </c>
    </row>
    <row r="3795" spans="5:5">
      <c r="E3795" s="595">
        <f>F3795*C3795</f>
        <v>0</v>
      </c>
    </row>
    <row r="3796" spans="5:5">
      <c r="E3796" s="595">
        <f>F3796*C3796</f>
        <v>0</v>
      </c>
    </row>
    <row r="3797" spans="5:5">
      <c r="E3797" s="595">
        <f>F3797*C3797</f>
        <v>0</v>
      </c>
    </row>
    <row r="3798" spans="5:5">
      <c r="E3798" s="595">
        <f>F3798*C3798</f>
        <v>0</v>
      </c>
    </row>
    <row r="3799" spans="5:5">
      <c r="E3799" s="595">
        <f>F3799*C3799</f>
        <v>0</v>
      </c>
    </row>
    <row r="3800" spans="5:5">
      <c r="E3800" s="595">
        <f>F3800*C3800</f>
        <v>0</v>
      </c>
    </row>
    <row r="3801" spans="5:5">
      <c r="E3801" s="595">
        <f>F3801*C3801</f>
        <v>0</v>
      </c>
    </row>
    <row r="3802" spans="5:5">
      <c r="E3802" s="595">
        <f>F3802*C3802</f>
        <v>0</v>
      </c>
    </row>
    <row r="3803" spans="5:5">
      <c r="E3803" s="595">
        <f>F3803*C3803</f>
        <v>0</v>
      </c>
    </row>
    <row r="3804" spans="5:5">
      <c r="E3804" s="595">
        <f>F3804*C3804</f>
        <v>0</v>
      </c>
    </row>
    <row r="3805" spans="5:5">
      <c r="E3805" s="595">
        <f>F3805*C3805</f>
        <v>0</v>
      </c>
    </row>
    <row r="3806" spans="5:5">
      <c r="E3806" s="595">
        <f>F3806*C3806</f>
        <v>0</v>
      </c>
    </row>
    <row r="3807" spans="5:5">
      <c r="E3807" s="595">
        <f>F3807*C3807</f>
        <v>0</v>
      </c>
    </row>
    <row r="3808" spans="5:5">
      <c r="E3808" s="595">
        <f>F3808*C3808</f>
        <v>0</v>
      </c>
    </row>
    <row r="3809" spans="5:5">
      <c r="E3809" s="595">
        <f>F3809*C3809</f>
        <v>0</v>
      </c>
    </row>
    <row r="3810" spans="5:5">
      <c r="E3810" s="595">
        <f>F3810*C3810</f>
        <v>0</v>
      </c>
    </row>
    <row r="3811" spans="5:5">
      <c r="E3811" s="595">
        <f>F3811*C3811</f>
        <v>0</v>
      </c>
    </row>
    <row r="3812" spans="5:5">
      <c r="E3812" s="595">
        <f>F3812*C3812</f>
        <v>0</v>
      </c>
    </row>
    <row r="3813" spans="5:5">
      <c r="E3813" s="595">
        <f>F3813*C3813</f>
        <v>0</v>
      </c>
    </row>
    <row r="3814" spans="5:5">
      <c r="E3814" s="595">
        <f>F3814*C3814</f>
        <v>0</v>
      </c>
    </row>
    <row r="3815" spans="5:5">
      <c r="E3815" s="595">
        <f>F3815*C3815</f>
        <v>0</v>
      </c>
    </row>
    <row r="3816" spans="5:5">
      <c r="E3816" s="595">
        <f>F3816*C3816</f>
        <v>0</v>
      </c>
    </row>
    <row r="3817" spans="5:5">
      <c r="E3817" s="595">
        <f>F3817*C3817</f>
        <v>0</v>
      </c>
    </row>
    <row r="3818" spans="5:5">
      <c r="E3818" s="595">
        <f>F3818*C3818</f>
        <v>0</v>
      </c>
    </row>
    <row r="3819" spans="5:5">
      <c r="E3819" s="595">
        <f>F3819*C3819</f>
        <v>0</v>
      </c>
    </row>
    <row r="3820" spans="5:5">
      <c r="E3820" s="595">
        <f>F3820*C3820</f>
        <v>0</v>
      </c>
    </row>
    <row r="3821" spans="5:5">
      <c r="E3821" s="595">
        <f>F3821*C3821</f>
        <v>0</v>
      </c>
    </row>
    <row r="3822" spans="5:5">
      <c r="E3822" s="595">
        <f>F3822*C3822</f>
        <v>0</v>
      </c>
    </row>
    <row r="3823" spans="5:5">
      <c r="E3823" s="595">
        <f>F3823*C3823</f>
        <v>0</v>
      </c>
    </row>
    <row r="3824" spans="5:5">
      <c r="E3824" s="595">
        <f>F3824*C3824</f>
        <v>0</v>
      </c>
    </row>
    <row r="3825" spans="5:5">
      <c r="E3825" s="595">
        <f>F3825*C3825</f>
        <v>0</v>
      </c>
    </row>
    <row r="3826" spans="5:5">
      <c r="E3826" s="595">
        <f>F3826*C3826</f>
        <v>0</v>
      </c>
    </row>
    <row r="3827" spans="5:5">
      <c r="E3827" s="595">
        <f>F3827*C3827</f>
        <v>0</v>
      </c>
    </row>
    <row r="3828" spans="5:5">
      <c r="E3828" s="595">
        <f>F3828*C3828</f>
        <v>0</v>
      </c>
    </row>
    <row r="3829" spans="5:5">
      <c r="E3829" s="595">
        <f>F3829*C3829</f>
        <v>0</v>
      </c>
    </row>
    <row r="3830" spans="5:5">
      <c r="E3830" s="595">
        <f>F3830*C3830</f>
        <v>0</v>
      </c>
    </row>
    <row r="3831" spans="5:5">
      <c r="E3831" s="595">
        <f>F3831*C3831</f>
        <v>0</v>
      </c>
    </row>
    <row r="3832" spans="5:5">
      <c r="E3832" s="595">
        <f>F3832*C3832</f>
        <v>0</v>
      </c>
    </row>
    <row r="3833" spans="5:5">
      <c r="E3833" s="595">
        <f>F3833*C3833</f>
        <v>0</v>
      </c>
    </row>
    <row r="3834" spans="5:5">
      <c r="E3834" s="595">
        <f>F3834*C3834</f>
        <v>0</v>
      </c>
    </row>
    <row r="3835" spans="5:5">
      <c r="E3835" s="595">
        <f>F3835*C3835</f>
        <v>0</v>
      </c>
    </row>
    <row r="3836" spans="5:5">
      <c r="E3836" s="595">
        <f>F3836*C3836</f>
        <v>0</v>
      </c>
    </row>
    <row r="3837" spans="5:5">
      <c r="E3837" s="595">
        <f>F3837*C3837</f>
        <v>0</v>
      </c>
    </row>
    <row r="3838" spans="5:5">
      <c r="E3838" s="595">
        <f>F3838*C3838</f>
        <v>0</v>
      </c>
    </row>
    <row r="3839" spans="5:5">
      <c r="E3839" s="595">
        <f>F3839*C3839</f>
        <v>0</v>
      </c>
    </row>
    <row r="3840" spans="5:5">
      <c r="E3840" s="595">
        <f>F3840*C3840</f>
        <v>0</v>
      </c>
    </row>
    <row r="3841" spans="5:5">
      <c r="E3841" s="595">
        <f>F3841*C3841</f>
        <v>0</v>
      </c>
    </row>
    <row r="3842" spans="5:5">
      <c r="E3842" s="595">
        <f>F3842*C3842</f>
        <v>0</v>
      </c>
    </row>
    <row r="3843" spans="5:5">
      <c r="E3843" s="595">
        <f>F3843*C3843</f>
        <v>0</v>
      </c>
    </row>
    <row r="3844" spans="5:5">
      <c r="E3844" s="595">
        <f>F3844*C3844</f>
        <v>0</v>
      </c>
    </row>
    <row r="3845" spans="5:5">
      <c r="E3845" s="595">
        <f>F3845*C3845</f>
        <v>0</v>
      </c>
    </row>
    <row r="3846" spans="5:5">
      <c r="E3846" s="595">
        <f>F3846*C3846</f>
        <v>0</v>
      </c>
    </row>
    <row r="3847" spans="5:5">
      <c r="E3847" s="595">
        <f>F3847*C3847</f>
        <v>0</v>
      </c>
    </row>
    <row r="3848" spans="5:5">
      <c r="E3848" s="595">
        <f>F3848*C3848</f>
        <v>0</v>
      </c>
    </row>
    <row r="3849" spans="5:5">
      <c r="E3849" s="595">
        <f>F3849*C3849</f>
        <v>0</v>
      </c>
    </row>
    <row r="3850" spans="5:5">
      <c r="E3850" s="595">
        <f>F3850*C3850</f>
        <v>0</v>
      </c>
    </row>
    <row r="3851" spans="5:5">
      <c r="E3851" s="595">
        <f>F3851*C3851</f>
        <v>0</v>
      </c>
    </row>
    <row r="3852" spans="5:5">
      <c r="E3852" s="595">
        <f>F3852*C3852</f>
        <v>0</v>
      </c>
    </row>
    <row r="3853" spans="5:5">
      <c r="E3853" s="595">
        <f>F3853*C3853</f>
        <v>0</v>
      </c>
    </row>
    <row r="3854" spans="5:5">
      <c r="E3854" s="595">
        <f>F3854*C3854</f>
        <v>0</v>
      </c>
    </row>
    <row r="3855" spans="5:5">
      <c r="E3855" s="595">
        <f>F3855*C3855</f>
        <v>0</v>
      </c>
    </row>
    <row r="3856" spans="5:5">
      <c r="E3856" s="595">
        <f>F3856*C3856</f>
        <v>0</v>
      </c>
    </row>
    <row r="3857" spans="5:5">
      <c r="E3857" s="595">
        <f>F3857*C3857</f>
        <v>0</v>
      </c>
    </row>
    <row r="3858" spans="5:5">
      <c r="E3858" s="595">
        <f>F3858*C3858</f>
        <v>0</v>
      </c>
    </row>
    <row r="3859" spans="5:5">
      <c r="E3859" s="595">
        <f>F3859*C3859</f>
        <v>0</v>
      </c>
    </row>
    <row r="3860" spans="5:5">
      <c r="E3860" s="595">
        <f>F3860*C3860</f>
        <v>0</v>
      </c>
    </row>
    <row r="3861" spans="5:5">
      <c r="E3861" s="595">
        <f>F3861*C3861</f>
        <v>0</v>
      </c>
    </row>
    <row r="3862" spans="5:5">
      <c r="E3862" s="595">
        <f>F3862*C3862</f>
        <v>0</v>
      </c>
    </row>
    <row r="3863" spans="5:5">
      <c r="E3863" s="595">
        <f>F3863*C3863</f>
        <v>0</v>
      </c>
    </row>
    <row r="3864" spans="5:5">
      <c r="E3864" s="595">
        <f>F3864*C3864</f>
        <v>0</v>
      </c>
    </row>
    <row r="3865" spans="5:5">
      <c r="E3865" s="595">
        <f>F3865*C3865</f>
        <v>0</v>
      </c>
    </row>
    <row r="3866" spans="5:5">
      <c r="E3866" s="595">
        <f>F3866*C3866</f>
        <v>0</v>
      </c>
    </row>
    <row r="3867" spans="5:5">
      <c r="E3867" s="595">
        <f>F3867*C3867</f>
        <v>0</v>
      </c>
    </row>
    <row r="3868" spans="5:5">
      <c r="E3868" s="595">
        <f>F3868*C3868</f>
        <v>0</v>
      </c>
    </row>
    <row r="3869" spans="5:5">
      <c r="E3869" s="595">
        <f>F3869*C3869</f>
        <v>0</v>
      </c>
    </row>
    <row r="3870" spans="5:5">
      <c r="E3870" s="595">
        <f>F3870*C3870</f>
        <v>0</v>
      </c>
    </row>
    <row r="3871" spans="5:5">
      <c r="E3871" s="595">
        <f>F3871*C3871</f>
        <v>0</v>
      </c>
    </row>
    <row r="3872" spans="5:5">
      <c r="E3872" s="595">
        <f>F3872*C3872</f>
        <v>0</v>
      </c>
    </row>
    <row r="3873" spans="5:5">
      <c r="E3873" s="595">
        <f>F3873*C3873</f>
        <v>0</v>
      </c>
    </row>
    <row r="3874" spans="5:5">
      <c r="E3874" s="595">
        <f>F3874*C3874</f>
        <v>0</v>
      </c>
    </row>
    <row r="3875" spans="5:5">
      <c r="E3875" s="595">
        <f>F3875*C3875</f>
        <v>0</v>
      </c>
    </row>
    <row r="3876" spans="5:5">
      <c r="E3876" s="595">
        <f>F3876*C3876</f>
        <v>0</v>
      </c>
    </row>
    <row r="3877" spans="5:5">
      <c r="E3877" s="595">
        <f>F3877*C3877</f>
        <v>0</v>
      </c>
    </row>
    <row r="3878" spans="5:5">
      <c r="E3878" s="595">
        <f>F3878*C3878</f>
        <v>0</v>
      </c>
    </row>
    <row r="3879" spans="5:5">
      <c r="E3879" s="595">
        <f>F3879*C3879</f>
        <v>0</v>
      </c>
    </row>
    <row r="3880" spans="5:5">
      <c r="E3880" s="595">
        <f>F3880*C3880</f>
        <v>0</v>
      </c>
    </row>
    <row r="3881" spans="5:5">
      <c r="E3881" s="595">
        <f>F3881*C3881</f>
        <v>0</v>
      </c>
    </row>
    <row r="3882" spans="5:5">
      <c r="E3882" s="595">
        <f>F3882*C3882</f>
        <v>0</v>
      </c>
    </row>
    <row r="3883" spans="5:5">
      <c r="E3883" s="595">
        <f>F3883*C3883</f>
        <v>0</v>
      </c>
    </row>
    <row r="3884" spans="5:5">
      <c r="E3884" s="595">
        <f>F3884*C3884</f>
        <v>0</v>
      </c>
    </row>
    <row r="3885" spans="5:5">
      <c r="E3885" s="595">
        <f>F3885*C3885</f>
        <v>0</v>
      </c>
    </row>
    <row r="3886" spans="5:5">
      <c r="E3886" s="595">
        <f>F3886*C3886</f>
        <v>0</v>
      </c>
    </row>
    <row r="3887" spans="5:5">
      <c r="E3887" s="595">
        <f>F3887*C3887</f>
        <v>0</v>
      </c>
    </row>
    <row r="3888" spans="5:5">
      <c r="E3888" s="595">
        <f>F3888*C3888</f>
        <v>0</v>
      </c>
    </row>
    <row r="3889" spans="5:5">
      <c r="E3889" s="595">
        <f>F3889*C3889</f>
        <v>0</v>
      </c>
    </row>
    <row r="3890" spans="5:5">
      <c r="E3890" s="595">
        <f>F3890*C3890</f>
        <v>0</v>
      </c>
    </row>
    <row r="3891" spans="5:5">
      <c r="E3891" s="595">
        <f>F3891*C3891</f>
        <v>0</v>
      </c>
    </row>
    <row r="3892" spans="5:5">
      <c r="E3892" s="595">
        <f>F3892*C3892</f>
        <v>0</v>
      </c>
    </row>
    <row r="3893" spans="5:5">
      <c r="E3893" s="595">
        <f>F3893*C3893</f>
        <v>0</v>
      </c>
    </row>
    <row r="3894" spans="5:5">
      <c r="E3894" s="595">
        <f>F3894*C3894</f>
        <v>0</v>
      </c>
    </row>
    <row r="3895" spans="5:5">
      <c r="E3895" s="595">
        <f>F3895*C3895</f>
        <v>0</v>
      </c>
    </row>
    <row r="3896" spans="5:5">
      <c r="E3896" s="595">
        <f>F3896*C3896</f>
        <v>0</v>
      </c>
    </row>
    <row r="3897" spans="5:5">
      <c r="E3897" s="595">
        <f>F3897*C3897</f>
        <v>0</v>
      </c>
    </row>
    <row r="3898" spans="5:5">
      <c r="E3898" s="595">
        <f>F3898*C3898</f>
        <v>0</v>
      </c>
    </row>
    <row r="3899" spans="5:5">
      <c r="E3899" s="595">
        <f>F3899*C3899</f>
        <v>0</v>
      </c>
    </row>
    <row r="3900" spans="5:5">
      <c r="E3900" s="595">
        <f>F3900*C3900</f>
        <v>0</v>
      </c>
    </row>
    <row r="3901" spans="5:5">
      <c r="E3901" s="595">
        <f>F3901*C3901</f>
        <v>0</v>
      </c>
    </row>
    <row r="3902" spans="5:5">
      <c r="E3902" s="595">
        <f>F3902*C3902</f>
        <v>0</v>
      </c>
    </row>
    <row r="3903" spans="5:5">
      <c r="E3903" s="595">
        <f>F3903*C3903</f>
        <v>0</v>
      </c>
    </row>
    <row r="3904" spans="5:5">
      <c r="E3904" s="595">
        <f>F3904*C3904</f>
        <v>0</v>
      </c>
    </row>
    <row r="3905" spans="5:5">
      <c r="E3905" s="595">
        <f>F3905*C3905</f>
        <v>0</v>
      </c>
    </row>
    <row r="3906" spans="5:5">
      <c r="E3906" s="595">
        <f>F3906*C3906</f>
        <v>0</v>
      </c>
    </row>
    <row r="3907" spans="5:5">
      <c r="E3907" s="595">
        <f>F3907*C3907</f>
        <v>0</v>
      </c>
    </row>
    <row r="3908" spans="5:5">
      <c r="E3908" s="595">
        <f>F3908*C3908</f>
        <v>0</v>
      </c>
    </row>
    <row r="3909" spans="5:5">
      <c r="E3909" s="595">
        <f>F3909*C3909</f>
        <v>0</v>
      </c>
    </row>
    <row r="3910" spans="5:5">
      <c r="E3910" s="595">
        <f>F3910*C3910</f>
        <v>0</v>
      </c>
    </row>
    <row r="3911" spans="5:5">
      <c r="E3911" s="595">
        <f>F3911*C3911</f>
        <v>0</v>
      </c>
    </row>
    <row r="3912" spans="5:5">
      <c r="E3912" s="595">
        <f>F3912*C3912</f>
        <v>0</v>
      </c>
    </row>
    <row r="3913" spans="5:5">
      <c r="E3913" s="595">
        <f>F3913*C3913</f>
        <v>0</v>
      </c>
    </row>
    <row r="3914" spans="5:5">
      <c r="E3914" s="595">
        <f>F3914*C3914</f>
        <v>0</v>
      </c>
    </row>
    <row r="3915" spans="5:5">
      <c r="E3915" s="595">
        <f>F3915*C3915</f>
        <v>0</v>
      </c>
    </row>
    <row r="3916" spans="5:5">
      <c r="E3916" s="595">
        <f>F3916*C3916</f>
        <v>0</v>
      </c>
    </row>
    <row r="3917" spans="5:5">
      <c r="E3917" s="595">
        <f>F3917*C3917</f>
        <v>0</v>
      </c>
    </row>
    <row r="3918" spans="5:5">
      <c r="E3918" s="595">
        <f>F3918*C3918</f>
        <v>0</v>
      </c>
    </row>
    <row r="3919" spans="5:5">
      <c r="E3919" s="595">
        <f>F3919*C3919</f>
        <v>0</v>
      </c>
    </row>
    <row r="3920" spans="5:5">
      <c r="E3920" s="595">
        <f>F3920*C3920</f>
        <v>0</v>
      </c>
    </row>
    <row r="3921" spans="5:5">
      <c r="E3921" s="595">
        <f>F3921*C3921</f>
        <v>0</v>
      </c>
    </row>
    <row r="3922" spans="5:5">
      <c r="E3922" s="595">
        <f>F3922*C3922</f>
        <v>0</v>
      </c>
    </row>
    <row r="3923" spans="5:5">
      <c r="E3923" s="595">
        <f>F3923*C3923</f>
        <v>0</v>
      </c>
    </row>
    <row r="3924" spans="5:5">
      <c r="E3924" s="595">
        <f>F3924*C3924</f>
        <v>0</v>
      </c>
    </row>
    <row r="3925" spans="5:5">
      <c r="E3925" s="595">
        <f>F3925*C3925</f>
        <v>0</v>
      </c>
    </row>
    <row r="3926" spans="5:5">
      <c r="E3926" s="595">
        <f>F3926*C3926</f>
        <v>0</v>
      </c>
    </row>
    <row r="3927" spans="5:5">
      <c r="E3927" s="595">
        <f>F3927*C3927</f>
        <v>0</v>
      </c>
    </row>
    <row r="3928" spans="5:5">
      <c r="E3928" s="595">
        <f>F3928*C3928</f>
        <v>0</v>
      </c>
    </row>
    <row r="3929" spans="5:5">
      <c r="E3929" s="595">
        <f>F3929*C3929</f>
        <v>0</v>
      </c>
    </row>
    <row r="3930" spans="5:5">
      <c r="E3930" s="595">
        <f>F3930*C3930</f>
        <v>0</v>
      </c>
    </row>
    <row r="3931" spans="5:5">
      <c r="E3931" s="595">
        <f>F3931*C3931</f>
        <v>0</v>
      </c>
    </row>
    <row r="3932" spans="5:5">
      <c r="E3932" s="595">
        <f>F3932*C3932</f>
        <v>0</v>
      </c>
    </row>
    <row r="3933" spans="5:5">
      <c r="E3933" s="595">
        <f>F3933*C3933</f>
        <v>0</v>
      </c>
    </row>
    <row r="3934" spans="5:5">
      <c r="E3934" s="595">
        <f>F3934*C3934</f>
        <v>0</v>
      </c>
    </row>
    <row r="3935" spans="5:5">
      <c r="E3935" s="595">
        <f>F3935*C3935</f>
        <v>0</v>
      </c>
    </row>
    <row r="3936" spans="5:5">
      <c r="E3936" s="595">
        <f>F3936*C3936</f>
        <v>0</v>
      </c>
    </row>
    <row r="3937" spans="5:5">
      <c r="E3937" s="595">
        <f>F3937*C3937</f>
        <v>0</v>
      </c>
    </row>
    <row r="3938" spans="5:5">
      <c r="E3938" s="595">
        <f>F3938*C3938</f>
        <v>0</v>
      </c>
    </row>
    <row r="3939" spans="5:5">
      <c r="E3939" s="595">
        <f>F3939*C3939</f>
        <v>0</v>
      </c>
    </row>
    <row r="3940" spans="5:5">
      <c r="E3940" s="595">
        <f>F3940*C3940</f>
        <v>0</v>
      </c>
    </row>
    <row r="3941" spans="5:5">
      <c r="E3941" s="595">
        <f>F3941*C3941</f>
        <v>0</v>
      </c>
    </row>
    <row r="3942" spans="5:5">
      <c r="E3942" s="595">
        <f>F3942*C3942</f>
        <v>0</v>
      </c>
    </row>
    <row r="3943" spans="5:5">
      <c r="E3943" s="595">
        <f>F3943*C3943</f>
        <v>0</v>
      </c>
    </row>
    <row r="3944" spans="5:5">
      <c r="E3944" s="595">
        <f>F3944*C3944</f>
        <v>0</v>
      </c>
    </row>
    <row r="3945" spans="5:5">
      <c r="E3945" s="595">
        <f>F3945*C3945</f>
        <v>0</v>
      </c>
    </row>
    <row r="3946" spans="5:5">
      <c r="E3946" s="595">
        <f>F3946*C3946</f>
        <v>0</v>
      </c>
    </row>
    <row r="3947" spans="5:5">
      <c r="E3947" s="595">
        <f>F3947*C3947</f>
        <v>0</v>
      </c>
    </row>
    <row r="3948" spans="5:5">
      <c r="E3948" s="595">
        <f>F3948*C3948</f>
        <v>0</v>
      </c>
    </row>
    <row r="3949" spans="5:5">
      <c r="E3949" s="595">
        <f>F3949*C3949</f>
        <v>0</v>
      </c>
    </row>
    <row r="3950" spans="5:5">
      <c r="E3950" s="595">
        <f>F3950*C3950</f>
        <v>0</v>
      </c>
    </row>
    <row r="3951" spans="5:5">
      <c r="E3951" s="595">
        <f>F3951*C3951</f>
        <v>0</v>
      </c>
    </row>
    <row r="3952" spans="5:5">
      <c r="E3952" s="595">
        <f>F3952*C3952</f>
        <v>0</v>
      </c>
    </row>
    <row r="3953" spans="5:5">
      <c r="E3953" s="595">
        <f>F3953*C3953</f>
        <v>0</v>
      </c>
    </row>
    <row r="3954" spans="5:5">
      <c r="E3954" s="595">
        <f>F3954*C3954</f>
        <v>0</v>
      </c>
    </row>
    <row r="3955" spans="5:5">
      <c r="E3955" s="595">
        <f>F3955*C3955</f>
        <v>0</v>
      </c>
    </row>
    <row r="3956" spans="5:5">
      <c r="E3956" s="595">
        <f>F3956*C3956</f>
        <v>0</v>
      </c>
    </row>
    <row r="3957" spans="5:5">
      <c r="E3957" s="595">
        <f>F3957*C3957</f>
        <v>0</v>
      </c>
    </row>
    <row r="3958" spans="5:5">
      <c r="E3958" s="595">
        <f>F3958*C3958</f>
        <v>0</v>
      </c>
    </row>
    <row r="3959" spans="5:5">
      <c r="E3959" s="595">
        <f>F3959*C3959</f>
        <v>0</v>
      </c>
    </row>
    <row r="3960" spans="5:5">
      <c r="E3960" s="595">
        <f>F3960*C3960</f>
        <v>0</v>
      </c>
    </row>
    <row r="3961" spans="5:5">
      <c r="E3961" s="595">
        <f>F3961*C3961</f>
        <v>0</v>
      </c>
    </row>
    <row r="3962" spans="5:5">
      <c r="E3962" s="595">
        <f>F3962*C3962</f>
        <v>0</v>
      </c>
    </row>
    <row r="3963" spans="5:5">
      <c r="E3963" s="595">
        <f>F3963*C3963</f>
        <v>0</v>
      </c>
    </row>
    <row r="3964" spans="5:5">
      <c r="E3964" s="595">
        <f>F3964*C3964</f>
        <v>0</v>
      </c>
    </row>
    <row r="3965" spans="5:5">
      <c r="E3965" s="595">
        <f>F3965*C3965</f>
        <v>0</v>
      </c>
    </row>
    <row r="3966" spans="5:5">
      <c r="E3966" s="595">
        <f>F3966*C3966</f>
        <v>0</v>
      </c>
    </row>
    <row r="3967" spans="5:5">
      <c r="E3967" s="595">
        <f>F3967*C3967</f>
        <v>0</v>
      </c>
    </row>
    <row r="3968" spans="5:5">
      <c r="E3968" s="595">
        <f>F3968*C3968</f>
        <v>0</v>
      </c>
    </row>
    <row r="3969" spans="5:5">
      <c r="E3969" s="595">
        <f>F3969*C3969</f>
        <v>0</v>
      </c>
    </row>
    <row r="3970" spans="5:5">
      <c r="E3970" s="595">
        <f>F3970*C3970</f>
        <v>0</v>
      </c>
    </row>
    <row r="3971" spans="5:5">
      <c r="E3971" s="595">
        <f>F3971*C3971</f>
        <v>0</v>
      </c>
    </row>
    <row r="3972" spans="5:5">
      <c r="E3972" s="595">
        <f>F3972*C3972</f>
        <v>0</v>
      </c>
    </row>
    <row r="3973" spans="5:5">
      <c r="E3973" s="595">
        <f>F3973*C3973</f>
        <v>0</v>
      </c>
    </row>
    <row r="3974" spans="5:5">
      <c r="E3974" s="595">
        <f>F3974*C3974</f>
        <v>0</v>
      </c>
    </row>
    <row r="3975" spans="5:5">
      <c r="E3975" s="595">
        <f>F3975*C3975</f>
        <v>0</v>
      </c>
    </row>
    <row r="3976" spans="5:5">
      <c r="E3976" s="595">
        <f>F3976*C3976</f>
        <v>0</v>
      </c>
    </row>
    <row r="3977" spans="5:5">
      <c r="E3977" s="595">
        <f>F3977*C3977</f>
        <v>0</v>
      </c>
    </row>
    <row r="3978" spans="5:5">
      <c r="E3978" s="595">
        <f>F3978*C3978</f>
        <v>0</v>
      </c>
    </row>
    <row r="3979" spans="5:5">
      <c r="E3979" s="595">
        <f>F3979*C3979</f>
        <v>0</v>
      </c>
    </row>
    <row r="3980" spans="5:5">
      <c r="E3980" s="595">
        <f>F3980*C3980</f>
        <v>0</v>
      </c>
    </row>
    <row r="3981" spans="5:5">
      <c r="E3981" s="595">
        <f>F3981*C3981</f>
        <v>0</v>
      </c>
    </row>
    <row r="3982" spans="5:5">
      <c r="E3982" s="595">
        <f>F3982*C3982</f>
        <v>0</v>
      </c>
    </row>
    <row r="3983" spans="5:5">
      <c r="E3983" s="595">
        <f>F3983*C3983</f>
        <v>0</v>
      </c>
    </row>
    <row r="3984" spans="5:5">
      <c r="E3984" s="595">
        <f>F3984*C3984</f>
        <v>0</v>
      </c>
    </row>
    <row r="3985" spans="5:5">
      <c r="E3985" s="595">
        <f>F3985*C3985</f>
        <v>0</v>
      </c>
    </row>
    <row r="3986" spans="5:5">
      <c r="E3986" s="595">
        <f>F3986*C3986</f>
        <v>0</v>
      </c>
    </row>
    <row r="3987" spans="5:5">
      <c r="E3987" s="595">
        <f>F3987*C3987</f>
        <v>0</v>
      </c>
    </row>
    <row r="3988" spans="5:5">
      <c r="E3988" s="595">
        <f>F3988*C3988</f>
        <v>0</v>
      </c>
    </row>
    <row r="3989" spans="5:5">
      <c r="E3989" s="595">
        <f>F3989*C3989</f>
        <v>0</v>
      </c>
    </row>
    <row r="3990" spans="5:5">
      <c r="E3990" s="595">
        <f>F3990*C3990</f>
        <v>0</v>
      </c>
    </row>
    <row r="3991" spans="5:5">
      <c r="E3991" s="595">
        <f>F3991*C3991</f>
        <v>0</v>
      </c>
    </row>
    <row r="3992" spans="5:5">
      <c r="E3992" s="595">
        <f>F3992*C3992</f>
        <v>0</v>
      </c>
    </row>
    <row r="3993" spans="5:5">
      <c r="E3993" s="595">
        <f>F3993*C3993</f>
        <v>0</v>
      </c>
    </row>
    <row r="3994" spans="5:5">
      <c r="E3994" s="595">
        <f>F3994*C3994</f>
        <v>0</v>
      </c>
    </row>
    <row r="3995" spans="5:5">
      <c r="E3995" s="595">
        <f>F3995*C3995</f>
        <v>0</v>
      </c>
    </row>
    <row r="3996" spans="5:5">
      <c r="E3996" s="595">
        <f>F3996*C3996</f>
        <v>0</v>
      </c>
    </row>
    <row r="3997" spans="5:5">
      <c r="E3997" s="595">
        <f>F3997*C3997</f>
        <v>0</v>
      </c>
    </row>
    <row r="3998" spans="5:5">
      <c r="E3998" s="595">
        <f>F3998*C3998</f>
        <v>0</v>
      </c>
    </row>
    <row r="3999" spans="5:5">
      <c r="E3999" s="595">
        <f>F3999*C3999</f>
        <v>0</v>
      </c>
    </row>
    <row r="4000" spans="5:5">
      <c r="E4000" s="595">
        <f>F4000*C4000</f>
        <v>0</v>
      </c>
    </row>
    <row r="4001" spans="5:5">
      <c r="E4001" s="595">
        <f>F4001*C4001</f>
        <v>0</v>
      </c>
    </row>
    <row r="4002" spans="5:5">
      <c r="E4002" s="595">
        <f>F4002*C4002</f>
        <v>0</v>
      </c>
    </row>
    <row r="4003" spans="5:5">
      <c r="E4003" s="595">
        <f>F4003*C4003</f>
        <v>0</v>
      </c>
    </row>
    <row r="4004" spans="5:5">
      <c r="E4004" s="595">
        <f>F4004*C4004</f>
        <v>0</v>
      </c>
    </row>
    <row r="4005" spans="5:5">
      <c r="E4005" s="595">
        <f>F4005*C4005</f>
        <v>0</v>
      </c>
    </row>
    <row r="4006" spans="5:5">
      <c r="E4006" s="595">
        <f>F4006*C4006</f>
        <v>0</v>
      </c>
    </row>
    <row r="4007" spans="5:5">
      <c r="E4007" s="595">
        <f>F4007*C4007</f>
        <v>0</v>
      </c>
    </row>
    <row r="4008" spans="5:5">
      <c r="E4008" s="595">
        <f>F4008*C4008</f>
        <v>0</v>
      </c>
    </row>
    <row r="4009" spans="5:5">
      <c r="E4009" s="595">
        <f>F4009*C4009</f>
        <v>0</v>
      </c>
    </row>
    <row r="4010" spans="5:5">
      <c r="E4010" s="595">
        <f>F4010*C4010</f>
        <v>0</v>
      </c>
    </row>
    <row r="4011" spans="5:5">
      <c r="E4011" s="595">
        <f>F4011*C4011</f>
        <v>0</v>
      </c>
    </row>
    <row r="4012" spans="5:5">
      <c r="E4012" s="595">
        <f>F4012*C4012</f>
        <v>0</v>
      </c>
    </row>
    <row r="4013" spans="5:5">
      <c r="E4013" s="595">
        <f>F4013*C4013</f>
        <v>0</v>
      </c>
    </row>
    <row r="4014" spans="5:5">
      <c r="E4014" s="595">
        <f>F4014*C4014</f>
        <v>0</v>
      </c>
    </row>
    <row r="4015" spans="5:5">
      <c r="E4015" s="595">
        <f>F4015*C4015</f>
        <v>0</v>
      </c>
    </row>
    <row r="4016" spans="5:5">
      <c r="E4016" s="595">
        <f>F4016*C4016</f>
        <v>0</v>
      </c>
    </row>
    <row r="4017" spans="5:5">
      <c r="E4017" s="595">
        <f>F4017*C4017</f>
        <v>0</v>
      </c>
    </row>
    <row r="4018" spans="5:5">
      <c r="E4018" s="595">
        <f>F4018*C4018</f>
        <v>0</v>
      </c>
    </row>
    <row r="4019" spans="5:5">
      <c r="E4019" s="595">
        <f>F4019*C4019</f>
        <v>0</v>
      </c>
    </row>
    <row r="4020" spans="5:5">
      <c r="E4020" s="595">
        <f>F4020*C4020</f>
        <v>0</v>
      </c>
    </row>
    <row r="4021" spans="5:5">
      <c r="E4021" s="595">
        <f>F4021*C4021</f>
        <v>0</v>
      </c>
    </row>
    <row r="4022" spans="5:5">
      <c r="E4022" s="595">
        <f>F4022*C4022</f>
        <v>0</v>
      </c>
    </row>
    <row r="4023" spans="5:5">
      <c r="E4023" s="595">
        <f>F4023*C4023</f>
        <v>0</v>
      </c>
    </row>
    <row r="4024" spans="5:5">
      <c r="E4024" s="595">
        <f>F4024*C4024</f>
        <v>0</v>
      </c>
    </row>
    <row r="4025" spans="5:5">
      <c r="E4025" s="595">
        <f>F4025*C4025</f>
        <v>0</v>
      </c>
    </row>
    <row r="4026" spans="5:5">
      <c r="E4026" s="595">
        <f>F4026*C4026</f>
        <v>0</v>
      </c>
    </row>
    <row r="4027" spans="5:5">
      <c r="E4027" s="595">
        <f>F4027*C4027</f>
        <v>0</v>
      </c>
    </row>
    <row r="4028" spans="5:5">
      <c r="E4028" s="595">
        <f>F4028*C4028</f>
        <v>0</v>
      </c>
    </row>
    <row r="4029" spans="5:5">
      <c r="E4029" s="595">
        <f>F4029*C4029</f>
        <v>0</v>
      </c>
    </row>
    <row r="4030" spans="5:5">
      <c r="E4030" s="595">
        <f>F4030*C4030</f>
        <v>0</v>
      </c>
    </row>
    <row r="4031" spans="5:5">
      <c r="E4031" s="595">
        <f>F4031*C4031</f>
        <v>0</v>
      </c>
    </row>
    <row r="4032" spans="5:5">
      <c r="E4032" s="595">
        <f>F4032*C4032</f>
        <v>0</v>
      </c>
    </row>
    <row r="4033" spans="5:5">
      <c r="E4033" s="595">
        <f>F4033*C4033</f>
        <v>0</v>
      </c>
    </row>
    <row r="4034" spans="5:5">
      <c r="E4034" s="595">
        <f>F4034*C4034</f>
        <v>0</v>
      </c>
    </row>
    <row r="4035" spans="5:5">
      <c r="E4035" s="595">
        <f>F4035*C4035</f>
        <v>0</v>
      </c>
    </row>
    <row r="4036" spans="5:5">
      <c r="E4036" s="595">
        <f>F4036*C4036</f>
        <v>0</v>
      </c>
    </row>
    <row r="4037" spans="5:5">
      <c r="E4037" s="595">
        <f>F4037*C4037</f>
        <v>0</v>
      </c>
    </row>
    <row r="4038" spans="5:5">
      <c r="E4038" s="595">
        <f>F4038*C4038</f>
        <v>0</v>
      </c>
    </row>
    <row r="4039" spans="5:5">
      <c r="E4039" s="595">
        <f>F4039*C4039</f>
        <v>0</v>
      </c>
    </row>
    <row r="4040" spans="5:5">
      <c r="E4040" s="595">
        <f>F4040*C4040</f>
        <v>0</v>
      </c>
    </row>
    <row r="4041" spans="5:5">
      <c r="E4041" s="595">
        <f>F4041*C4041</f>
        <v>0</v>
      </c>
    </row>
    <row r="4042" spans="5:5">
      <c r="E4042" s="595">
        <f>F4042*C4042</f>
        <v>0</v>
      </c>
    </row>
    <row r="4043" spans="5:5">
      <c r="E4043" s="595">
        <f>F4043*C4043</f>
        <v>0</v>
      </c>
    </row>
    <row r="4044" spans="5:5">
      <c r="E4044" s="595">
        <f>F4044*C4044</f>
        <v>0</v>
      </c>
    </row>
    <row r="4045" spans="5:5">
      <c r="E4045" s="595">
        <f>F4045*C4045</f>
        <v>0</v>
      </c>
    </row>
    <row r="4046" spans="5:5">
      <c r="E4046" s="595">
        <f>F4046*C4046</f>
        <v>0</v>
      </c>
    </row>
    <row r="4047" spans="5:5">
      <c r="E4047" s="595">
        <f>F4047*C4047</f>
        <v>0</v>
      </c>
    </row>
    <row r="4048" spans="5:5">
      <c r="E4048" s="595">
        <f>F4048*C4048</f>
        <v>0</v>
      </c>
    </row>
    <row r="4049" spans="5:5">
      <c r="E4049" s="595">
        <f>F4049*C4049</f>
        <v>0</v>
      </c>
    </row>
    <row r="4050" spans="5:5">
      <c r="E4050" s="595">
        <f>F4050*C4050</f>
        <v>0</v>
      </c>
    </row>
    <row r="4051" spans="5:5">
      <c r="E4051" s="595">
        <f>F4051*C4051</f>
        <v>0</v>
      </c>
    </row>
    <row r="4052" spans="5:5">
      <c r="E4052" s="595">
        <f>F4052*C4052</f>
        <v>0</v>
      </c>
    </row>
    <row r="4053" spans="5:5">
      <c r="E4053" s="595">
        <f>F4053*C4053</f>
        <v>0</v>
      </c>
    </row>
    <row r="4054" spans="5:5">
      <c r="E4054" s="595">
        <f>F4054*C4054</f>
        <v>0</v>
      </c>
    </row>
    <row r="4055" spans="5:5">
      <c r="E4055" s="595">
        <f>F4055*C4055</f>
        <v>0</v>
      </c>
    </row>
    <row r="4056" spans="5:5">
      <c r="E4056" s="595">
        <f>F4056*C4056</f>
        <v>0</v>
      </c>
    </row>
    <row r="4057" spans="5:5">
      <c r="E4057" s="595">
        <f>F4057*C4057</f>
        <v>0</v>
      </c>
    </row>
    <row r="4058" spans="5:5">
      <c r="E4058" s="595">
        <f>F4058*C4058</f>
        <v>0</v>
      </c>
    </row>
    <row r="4059" spans="5:5">
      <c r="E4059" s="595">
        <f>F4059*C4059</f>
        <v>0</v>
      </c>
    </row>
    <row r="4060" spans="5:5">
      <c r="E4060" s="595">
        <f>F4060*C4060</f>
        <v>0</v>
      </c>
    </row>
    <row r="4061" spans="5:5">
      <c r="E4061" s="595">
        <f>F4061*C4061</f>
        <v>0</v>
      </c>
    </row>
    <row r="4062" spans="5:5">
      <c r="E4062" s="595">
        <f>F4062*C4062</f>
        <v>0</v>
      </c>
    </row>
    <row r="4063" spans="5:5">
      <c r="E4063" s="595">
        <f>F4063*C4063</f>
        <v>0</v>
      </c>
    </row>
    <row r="4064" spans="5:5">
      <c r="E4064" s="595">
        <f>F4064*C4064</f>
        <v>0</v>
      </c>
    </row>
    <row r="4065" spans="5:5">
      <c r="E4065" s="595">
        <f>F4065*C4065</f>
        <v>0</v>
      </c>
    </row>
    <row r="4066" spans="5:5">
      <c r="E4066" s="595">
        <f>F4066*C4066</f>
        <v>0</v>
      </c>
    </row>
    <row r="4067" spans="5:5">
      <c r="E4067" s="595">
        <f>F4067*C4067</f>
        <v>0</v>
      </c>
    </row>
    <row r="4068" spans="5:5">
      <c r="E4068" s="595">
        <f>F4068*C4068</f>
        <v>0</v>
      </c>
    </row>
    <row r="4069" spans="5:5">
      <c r="E4069" s="595">
        <f>F4069*C4069</f>
        <v>0</v>
      </c>
    </row>
    <row r="4070" spans="5:5">
      <c r="E4070" s="595">
        <f>F4070*C4070</f>
        <v>0</v>
      </c>
    </row>
    <row r="4071" spans="5:5">
      <c r="E4071" s="595">
        <f>F4071*C4071</f>
        <v>0</v>
      </c>
    </row>
    <row r="4072" spans="5:5">
      <c r="E4072" s="595">
        <f>F4072*C4072</f>
        <v>0</v>
      </c>
    </row>
    <row r="4073" spans="5:5">
      <c r="E4073" s="595">
        <f>F4073*C4073</f>
        <v>0</v>
      </c>
    </row>
    <row r="4074" spans="5:5">
      <c r="E4074" s="595">
        <f>F4074*C4074</f>
        <v>0</v>
      </c>
    </row>
    <row r="4075" spans="5:5">
      <c r="E4075" s="595">
        <f>F4075*C4075</f>
        <v>0</v>
      </c>
    </row>
    <row r="4076" spans="5:5">
      <c r="E4076" s="595">
        <f>F4076*C4076</f>
        <v>0</v>
      </c>
    </row>
    <row r="4077" spans="5:5">
      <c r="E4077" s="595">
        <f>F4077*C4077</f>
        <v>0</v>
      </c>
    </row>
    <row r="4078" spans="5:5">
      <c r="E4078" s="595">
        <f>F4078*C4078</f>
        <v>0</v>
      </c>
    </row>
    <row r="4079" spans="5:5">
      <c r="E4079" s="595">
        <f>F4079*C4079</f>
        <v>0</v>
      </c>
    </row>
    <row r="4080" spans="5:5">
      <c r="E4080" s="595">
        <f>F4080*C4080</f>
        <v>0</v>
      </c>
    </row>
    <row r="4081" spans="5:5">
      <c r="E4081" s="595">
        <f>F4081*C4081</f>
        <v>0</v>
      </c>
    </row>
    <row r="4082" spans="5:5">
      <c r="E4082" s="595">
        <f>F4082*C4082</f>
        <v>0</v>
      </c>
    </row>
    <row r="4083" spans="5:5">
      <c r="E4083" s="595">
        <f>F4083*C4083</f>
        <v>0</v>
      </c>
    </row>
    <row r="4084" spans="5:5">
      <c r="E4084" s="595">
        <f>F4084*C4084</f>
        <v>0</v>
      </c>
    </row>
    <row r="4085" spans="5:5">
      <c r="E4085" s="595">
        <f>F4085*C4085</f>
        <v>0</v>
      </c>
    </row>
    <row r="4086" spans="5:5">
      <c r="E4086" s="595">
        <f>F4086*C4086</f>
        <v>0</v>
      </c>
    </row>
    <row r="4087" spans="5:5">
      <c r="E4087" s="595">
        <f>F4087*C4087</f>
        <v>0</v>
      </c>
    </row>
    <row r="4088" spans="5:5">
      <c r="E4088" s="595">
        <f>F4088*C4088</f>
        <v>0</v>
      </c>
    </row>
    <row r="4089" spans="5:5">
      <c r="E4089" s="595">
        <f>F4089*C4089</f>
        <v>0</v>
      </c>
    </row>
    <row r="4090" spans="5:5">
      <c r="E4090" s="595">
        <f>F4090*C4090</f>
        <v>0</v>
      </c>
    </row>
    <row r="4091" spans="5:5">
      <c r="E4091" s="595">
        <f>F4091*C4091</f>
        <v>0</v>
      </c>
    </row>
    <row r="4092" spans="5:5">
      <c r="E4092" s="595">
        <f>F4092*C4092</f>
        <v>0</v>
      </c>
    </row>
    <row r="4093" spans="5:5">
      <c r="E4093" s="595">
        <f>F4093*C4093</f>
        <v>0</v>
      </c>
    </row>
    <row r="4094" spans="5:5">
      <c r="E4094" s="595">
        <f>F4094*C4094</f>
        <v>0</v>
      </c>
    </row>
    <row r="4095" spans="5:5">
      <c r="E4095" s="595">
        <f>F4095*C4095</f>
        <v>0</v>
      </c>
    </row>
    <row r="4096" spans="5:5">
      <c r="E4096" s="595">
        <f>F4096*C4096</f>
        <v>0</v>
      </c>
    </row>
    <row r="4097" spans="5:5">
      <c r="E4097" s="595">
        <f>F4097*C4097</f>
        <v>0</v>
      </c>
    </row>
    <row r="4098" spans="5:5">
      <c r="E4098" s="595">
        <f>F4098*C4098</f>
        <v>0</v>
      </c>
    </row>
    <row r="4099" spans="5:5">
      <c r="E4099" s="595">
        <f>F4099*C4099</f>
        <v>0</v>
      </c>
    </row>
    <row r="4100" spans="5:5">
      <c r="E4100" s="595">
        <f>F4100*C4100</f>
        <v>0</v>
      </c>
    </row>
    <row r="4101" spans="5:5">
      <c r="E4101" s="595">
        <f>F4101*C4101</f>
        <v>0</v>
      </c>
    </row>
    <row r="4102" spans="5:5">
      <c r="E4102" s="595">
        <f>F4102*C4102</f>
        <v>0</v>
      </c>
    </row>
    <row r="4103" spans="5:5">
      <c r="E4103" s="595">
        <f>F4103*C4103</f>
        <v>0</v>
      </c>
    </row>
    <row r="4104" spans="5:5">
      <c r="E4104" s="595">
        <f>F4104*C4104</f>
        <v>0</v>
      </c>
    </row>
    <row r="4105" spans="5:5">
      <c r="E4105" s="595">
        <f>F4105*C4105</f>
        <v>0</v>
      </c>
    </row>
    <row r="4106" spans="5:5">
      <c r="E4106" s="595">
        <f>F4106*C4106</f>
        <v>0</v>
      </c>
    </row>
    <row r="4107" spans="5:5">
      <c r="E4107" s="595">
        <f>F4107*C4107</f>
        <v>0</v>
      </c>
    </row>
    <row r="4108" spans="5:5">
      <c r="E4108" s="595">
        <f>F4108*C4108</f>
        <v>0</v>
      </c>
    </row>
    <row r="4109" spans="5:5">
      <c r="E4109" s="595">
        <f>F4109*C4109</f>
        <v>0</v>
      </c>
    </row>
    <row r="4110" spans="5:5">
      <c r="E4110" s="595">
        <f>F4110*C4110</f>
        <v>0</v>
      </c>
    </row>
    <row r="4111" spans="5:5">
      <c r="E4111" s="595">
        <f>F4111*C4111</f>
        <v>0</v>
      </c>
    </row>
    <row r="4112" spans="5:5">
      <c r="E4112" s="595">
        <f>F4112*C4112</f>
        <v>0</v>
      </c>
    </row>
    <row r="4113" spans="5:5">
      <c r="E4113" s="595">
        <f>F4113*C4113</f>
        <v>0</v>
      </c>
    </row>
    <row r="4114" spans="5:5">
      <c r="E4114" s="595">
        <f>F4114*C4114</f>
        <v>0</v>
      </c>
    </row>
    <row r="4115" spans="5:5">
      <c r="E4115" s="595">
        <f>F4115*C4115</f>
        <v>0</v>
      </c>
    </row>
    <row r="4116" spans="5:5">
      <c r="E4116" s="595">
        <f>F4116*C4116</f>
        <v>0</v>
      </c>
    </row>
    <row r="4117" spans="5:5">
      <c r="E4117" s="595">
        <f>F4117*C4117</f>
        <v>0</v>
      </c>
    </row>
    <row r="4118" spans="5:5">
      <c r="E4118" s="595">
        <f>F4118*C4118</f>
        <v>0</v>
      </c>
    </row>
    <row r="4119" spans="5:5">
      <c r="E4119" s="595">
        <f>F4119*C4119</f>
        <v>0</v>
      </c>
    </row>
    <row r="4120" spans="5:5">
      <c r="E4120" s="595">
        <f>F4120*C4120</f>
        <v>0</v>
      </c>
    </row>
    <row r="4121" spans="5:5">
      <c r="E4121" s="595">
        <f>F4121*C4121</f>
        <v>0</v>
      </c>
    </row>
    <row r="4122" spans="5:5">
      <c r="E4122" s="595">
        <f>F4122*C4122</f>
        <v>0</v>
      </c>
    </row>
    <row r="4123" spans="5:5">
      <c r="E4123" s="595">
        <f>F4123*C4123</f>
        <v>0</v>
      </c>
    </row>
    <row r="4124" spans="5:5">
      <c r="E4124" s="595">
        <f>F4124*C4124</f>
        <v>0</v>
      </c>
    </row>
    <row r="4125" spans="5:5">
      <c r="E4125" s="595">
        <f>F4125*C4125</f>
        <v>0</v>
      </c>
    </row>
    <row r="4126" spans="5:5">
      <c r="E4126" s="595">
        <f>F4126*C4126</f>
        <v>0</v>
      </c>
    </row>
    <row r="4127" spans="5:5">
      <c r="E4127" s="595">
        <f>F4127*C4127</f>
        <v>0</v>
      </c>
    </row>
    <row r="4128" spans="5:5">
      <c r="E4128" s="595">
        <f>F4128*C4128</f>
        <v>0</v>
      </c>
    </row>
    <row r="4129" spans="5:5">
      <c r="E4129" s="595">
        <f>F4129*C4129</f>
        <v>0</v>
      </c>
    </row>
    <row r="4130" spans="5:5">
      <c r="E4130" s="595">
        <f>F4130*C4130</f>
        <v>0</v>
      </c>
    </row>
    <row r="4131" spans="5:5">
      <c r="E4131" s="595">
        <f>F4131*C4131</f>
        <v>0</v>
      </c>
    </row>
    <row r="4132" spans="5:5">
      <c r="E4132" s="595">
        <f>F4132*C4132</f>
        <v>0</v>
      </c>
    </row>
    <row r="4133" spans="5:5">
      <c r="E4133" s="595">
        <f>F4133*C4133</f>
        <v>0</v>
      </c>
    </row>
    <row r="4134" spans="5:5">
      <c r="E4134" s="595">
        <f>F4134*C4134</f>
        <v>0</v>
      </c>
    </row>
    <row r="4135" spans="5:5">
      <c r="E4135" s="595">
        <f>F4135*C4135</f>
        <v>0</v>
      </c>
    </row>
    <row r="4136" spans="5:5">
      <c r="E4136" s="595">
        <f>F4136*C4136</f>
        <v>0</v>
      </c>
    </row>
    <row r="4137" spans="5:5">
      <c r="E4137" s="595">
        <f>F4137*C4137</f>
        <v>0</v>
      </c>
    </row>
    <row r="4138" spans="5:5">
      <c r="E4138" s="595">
        <f>F4138*C4138</f>
        <v>0</v>
      </c>
    </row>
    <row r="4139" spans="5:5">
      <c r="E4139" s="595">
        <f>F4139*C4139</f>
        <v>0</v>
      </c>
    </row>
    <row r="4140" spans="5:5">
      <c r="E4140" s="595">
        <f>F4140*C4140</f>
        <v>0</v>
      </c>
    </row>
    <row r="4141" spans="5:5">
      <c r="E4141" s="595">
        <f>F4141*C4141</f>
        <v>0</v>
      </c>
    </row>
    <row r="4142" spans="5:5">
      <c r="E4142" s="595">
        <f>F4142*C4142</f>
        <v>0</v>
      </c>
    </row>
    <row r="4143" spans="5:5">
      <c r="E4143" s="595">
        <f>F4143*C4143</f>
        <v>0</v>
      </c>
    </row>
    <row r="4144" spans="5:5">
      <c r="E4144" s="595">
        <f>F4144*C4144</f>
        <v>0</v>
      </c>
    </row>
    <row r="4145" spans="5:5">
      <c r="E4145" s="595">
        <f>F4145*C4145</f>
        <v>0</v>
      </c>
    </row>
    <row r="4146" spans="5:5">
      <c r="E4146" s="595">
        <f>F4146*C4146</f>
        <v>0</v>
      </c>
    </row>
    <row r="4147" spans="5:5">
      <c r="E4147" s="595">
        <f>F4147*C4147</f>
        <v>0</v>
      </c>
    </row>
    <row r="4148" spans="5:5">
      <c r="E4148" s="595">
        <f>F4148*C4148</f>
        <v>0</v>
      </c>
    </row>
    <row r="4149" spans="5:5">
      <c r="E4149" s="595">
        <f>F4149*C4149</f>
        <v>0</v>
      </c>
    </row>
    <row r="4150" spans="5:5">
      <c r="E4150" s="595">
        <f>F4150*C4150</f>
        <v>0</v>
      </c>
    </row>
    <row r="4151" spans="5:5">
      <c r="E4151" s="595">
        <f>F4151*C4151</f>
        <v>0</v>
      </c>
    </row>
    <row r="4152" spans="5:5">
      <c r="E4152" s="595">
        <f>F4152*C4152</f>
        <v>0</v>
      </c>
    </row>
    <row r="4153" spans="5:5">
      <c r="E4153" s="595">
        <f>F4153*C4153</f>
        <v>0</v>
      </c>
    </row>
    <row r="4154" spans="5:5">
      <c r="E4154" s="595">
        <f>F4154*C4154</f>
        <v>0</v>
      </c>
    </row>
    <row r="4155" spans="5:5">
      <c r="E4155" s="595">
        <f>F4155*C4155</f>
        <v>0</v>
      </c>
    </row>
    <row r="4156" spans="5:5">
      <c r="E4156" s="595">
        <f>F4156*C4156</f>
        <v>0</v>
      </c>
    </row>
    <row r="4157" spans="5:5">
      <c r="E4157" s="595">
        <f>F4157*C4157</f>
        <v>0</v>
      </c>
    </row>
    <row r="4158" spans="5:5">
      <c r="E4158" s="595">
        <f>F4158*C4158</f>
        <v>0</v>
      </c>
    </row>
    <row r="4159" spans="5:5">
      <c r="E4159" s="595">
        <f>F4159*C4159</f>
        <v>0</v>
      </c>
    </row>
    <row r="4160" spans="5:5">
      <c r="E4160" s="595">
        <f>F4160*C4160</f>
        <v>0</v>
      </c>
    </row>
    <row r="4161" spans="5:5">
      <c r="E4161" s="595">
        <f>F4161*C4161</f>
        <v>0</v>
      </c>
    </row>
    <row r="4162" spans="5:5">
      <c r="E4162" s="595">
        <f>F4162*C4162</f>
        <v>0</v>
      </c>
    </row>
    <row r="4163" spans="5:5">
      <c r="E4163" s="595">
        <f>F4163*C4163</f>
        <v>0</v>
      </c>
    </row>
    <row r="4164" spans="5:5">
      <c r="E4164" s="595">
        <f>F4164*C4164</f>
        <v>0</v>
      </c>
    </row>
    <row r="4165" spans="5:5">
      <c r="E4165" s="595">
        <f>F4165*C4165</f>
        <v>0</v>
      </c>
    </row>
    <row r="4166" spans="5:5">
      <c r="E4166" s="595">
        <f>F4166*C4166</f>
        <v>0</v>
      </c>
    </row>
    <row r="4167" spans="5:5">
      <c r="E4167" s="595">
        <f>F4167*C4167</f>
        <v>0</v>
      </c>
    </row>
    <row r="4168" spans="5:5">
      <c r="E4168" s="595">
        <f>F4168*C4168</f>
        <v>0</v>
      </c>
    </row>
    <row r="4169" spans="5:5">
      <c r="E4169" s="595">
        <f>F4169*C4169</f>
        <v>0</v>
      </c>
    </row>
    <row r="4170" spans="5:5">
      <c r="E4170" s="595">
        <f>F4170*C4170</f>
        <v>0</v>
      </c>
    </row>
    <row r="4171" spans="5:5">
      <c r="E4171" s="595">
        <f>F4171*C4171</f>
        <v>0</v>
      </c>
    </row>
    <row r="4172" spans="5:5">
      <c r="E4172" s="595">
        <f>F4172*C4172</f>
        <v>0</v>
      </c>
    </row>
    <row r="4173" spans="5:5">
      <c r="E4173" s="595">
        <f>F4173*C4173</f>
        <v>0</v>
      </c>
    </row>
    <row r="4174" spans="5:5">
      <c r="E4174" s="595">
        <f>F4174*C4174</f>
        <v>0</v>
      </c>
    </row>
    <row r="4175" spans="5:5">
      <c r="E4175" s="595">
        <f>F4175*C4175</f>
        <v>0</v>
      </c>
    </row>
    <row r="4176" spans="5:5">
      <c r="E4176" s="595">
        <f>F4176*C4176</f>
        <v>0</v>
      </c>
    </row>
    <row r="4177" spans="5:5">
      <c r="E4177" s="595">
        <f>F4177*C4177</f>
        <v>0</v>
      </c>
    </row>
    <row r="4178" spans="5:5">
      <c r="E4178" s="595">
        <f>F4178*C4178</f>
        <v>0</v>
      </c>
    </row>
    <row r="4179" spans="5:5">
      <c r="E4179" s="595">
        <f>F4179*C4179</f>
        <v>0</v>
      </c>
    </row>
    <row r="4180" spans="5:5">
      <c r="E4180" s="595">
        <f>F4180*C4180</f>
        <v>0</v>
      </c>
    </row>
    <row r="4181" spans="5:5">
      <c r="E4181" s="595">
        <f>F4181*C4181</f>
        <v>0</v>
      </c>
    </row>
    <row r="4182" spans="5:5">
      <c r="E4182" s="595">
        <f>F4182*C4182</f>
        <v>0</v>
      </c>
    </row>
    <row r="4183" spans="5:5">
      <c r="E4183" s="595">
        <f>F4183*C4183</f>
        <v>0</v>
      </c>
    </row>
    <row r="4184" spans="5:5">
      <c r="E4184" s="595">
        <f>F4184*C4184</f>
        <v>0</v>
      </c>
    </row>
    <row r="4185" spans="5:5">
      <c r="E4185" s="595">
        <f>F4185*C4185</f>
        <v>0</v>
      </c>
    </row>
    <row r="4186" spans="5:5">
      <c r="E4186" s="595">
        <f>F4186*C4186</f>
        <v>0</v>
      </c>
    </row>
    <row r="4187" spans="5:5">
      <c r="E4187" s="595">
        <f>F4187*C4187</f>
        <v>0</v>
      </c>
    </row>
    <row r="4188" spans="5:5">
      <c r="E4188" s="595">
        <f>F4188*C4188</f>
        <v>0</v>
      </c>
    </row>
    <row r="4189" spans="5:5">
      <c r="E4189" s="595">
        <f>F4189*C4189</f>
        <v>0</v>
      </c>
    </row>
    <row r="4190" spans="5:5">
      <c r="E4190" s="595">
        <f>F4190*C4190</f>
        <v>0</v>
      </c>
    </row>
    <row r="4191" spans="5:5">
      <c r="E4191" s="595">
        <f>F4191*C4191</f>
        <v>0</v>
      </c>
    </row>
    <row r="4192" spans="5:5">
      <c r="E4192" s="595">
        <f>F4192*C4192</f>
        <v>0</v>
      </c>
    </row>
    <row r="4193" spans="5:5">
      <c r="E4193" s="595">
        <f>F4193*C4193</f>
        <v>0</v>
      </c>
    </row>
    <row r="4194" spans="5:5">
      <c r="E4194" s="595">
        <f>F4194*C4194</f>
        <v>0</v>
      </c>
    </row>
    <row r="4195" spans="5:5">
      <c r="E4195" s="595">
        <f>F4195*C4195</f>
        <v>0</v>
      </c>
    </row>
    <row r="4196" spans="5:5">
      <c r="E4196" s="595">
        <f>F4196*C4196</f>
        <v>0</v>
      </c>
    </row>
    <row r="4197" spans="5:5">
      <c r="E4197" s="595">
        <f>F4197*C4197</f>
        <v>0</v>
      </c>
    </row>
    <row r="4198" spans="5:5">
      <c r="E4198" s="595">
        <f>F4198*C4198</f>
        <v>0</v>
      </c>
    </row>
    <row r="4199" spans="5:5">
      <c r="E4199" s="595">
        <f>F4199*C4199</f>
        <v>0</v>
      </c>
    </row>
    <row r="4200" spans="5:5">
      <c r="E4200" s="595">
        <f>F4200*C4200</f>
        <v>0</v>
      </c>
    </row>
    <row r="4201" spans="5:5">
      <c r="E4201" s="595">
        <f>F4201*C4201</f>
        <v>0</v>
      </c>
    </row>
    <row r="4202" spans="5:5">
      <c r="E4202" s="595">
        <f>F4202*C4202</f>
        <v>0</v>
      </c>
    </row>
    <row r="4203" spans="5:5">
      <c r="E4203" s="595">
        <f>F4203*C4203</f>
        <v>0</v>
      </c>
    </row>
    <row r="4204" spans="5:5">
      <c r="E4204" s="595">
        <f>F4204*C4204</f>
        <v>0</v>
      </c>
    </row>
    <row r="4205" spans="5:5">
      <c r="E4205" s="595">
        <f>F4205*C4205</f>
        <v>0</v>
      </c>
    </row>
    <row r="4206" spans="5:5">
      <c r="E4206" s="595">
        <f>F4206*C4206</f>
        <v>0</v>
      </c>
    </row>
    <row r="4207" spans="5:5">
      <c r="E4207" s="595">
        <f>F4207*C4207</f>
        <v>0</v>
      </c>
    </row>
    <row r="4208" spans="5:5">
      <c r="E4208" s="595">
        <f>F4208*C4208</f>
        <v>0</v>
      </c>
    </row>
    <row r="4209" spans="5:5">
      <c r="E4209" s="595">
        <f>F4209*C4209</f>
        <v>0</v>
      </c>
    </row>
    <row r="4210" spans="5:5">
      <c r="E4210" s="595">
        <f>F4210*C4210</f>
        <v>0</v>
      </c>
    </row>
    <row r="4211" spans="5:5">
      <c r="E4211" s="595">
        <f>F4211*C4211</f>
        <v>0</v>
      </c>
    </row>
    <row r="4212" spans="5:5">
      <c r="E4212" s="595">
        <f>F4212*C4212</f>
        <v>0</v>
      </c>
    </row>
    <row r="4213" spans="5:5">
      <c r="E4213" s="595">
        <f>F4213*C4213</f>
        <v>0</v>
      </c>
    </row>
    <row r="4214" spans="5:5">
      <c r="E4214" s="595">
        <f>F4214*C4214</f>
        <v>0</v>
      </c>
    </row>
    <row r="4215" spans="5:5">
      <c r="E4215" s="595">
        <f>F4215*C4215</f>
        <v>0</v>
      </c>
    </row>
    <row r="4216" spans="5:5">
      <c r="E4216" s="595">
        <f>F4216*C4216</f>
        <v>0</v>
      </c>
    </row>
    <row r="4217" spans="5:5">
      <c r="E4217" s="595">
        <f>F4217*C4217</f>
        <v>0</v>
      </c>
    </row>
    <row r="4218" spans="5:5">
      <c r="E4218" s="595">
        <f>F4218*C4218</f>
        <v>0</v>
      </c>
    </row>
    <row r="4219" spans="5:5">
      <c r="E4219" s="595">
        <f>F4219*C4219</f>
        <v>0</v>
      </c>
    </row>
    <row r="4220" spans="5:5">
      <c r="E4220" s="595">
        <f>F4220*C4220</f>
        <v>0</v>
      </c>
    </row>
    <row r="4221" spans="5:5">
      <c r="E4221" s="595">
        <f>F4221*C4221</f>
        <v>0</v>
      </c>
    </row>
    <row r="4222" spans="5:5">
      <c r="E4222" s="595">
        <f>F4222*C4222</f>
        <v>0</v>
      </c>
    </row>
    <row r="4223" spans="5:5">
      <c r="E4223" s="595">
        <f>F4223*C4223</f>
        <v>0</v>
      </c>
    </row>
    <row r="4224" spans="5:5">
      <c r="E4224" s="595">
        <f>F4224*C4224</f>
        <v>0</v>
      </c>
    </row>
    <row r="4225" spans="5:5">
      <c r="E4225" s="595">
        <f>F4225*C4225</f>
        <v>0</v>
      </c>
    </row>
    <row r="4226" spans="5:5">
      <c r="E4226" s="595">
        <f>F4226*C4226</f>
        <v>0</v>
      </c>
    </row>
    <row r="4227" spans="5:5">
      <c r="E4227" s="595">
        <f>F4227*C4227</f>
        <v>0</v>
      </c>
    </row>
    <row r="4228" spans="5:5">
      <c r="E4228" s="595">
        <f>F4228*C4228</f>
        <v>0</v>
      </c>
    </row>
    <row r="4229" spans="5:5">
      <c r="E4229" s="595">
        <f>F4229*C4229</f>
        <v>0</v>
      </c>
    </row>
    <row r="4230" spans="5:5">
      <c r="E4230" s="595">
        <f>F4230*C4230</f>
        <v>0</v>
      </c>
    </row>
    <row r="4231" spans="5:5">
      <c r="E4231" s="595">
        <f>F4231*C4231</f>
        <v>0</v>
      </c>
    </row>
    <row r="4232" spans="5:5">
      <c r="E4232" s="595">
        <f>F4232*C4232</f>
        <v>0</v>
      </c>
    </row>
    <row r="4233" spans="5:5">
      <c r="E4233" s="595">
        <f>F4233*C4233</f>
        <v>0</v>
      </c>
    </row>
    <row r="4234" spans="5:5">
      <c r="E4234" s="595">
        <f>F4234*C4234</f>
        <v>0</v>
      </c>
    </row>
    <row r="4235" spans="5:5">
      <c r="E4235" s="595">
        <f>F4235*C4235</f>
        <v>0</v>
      </c>
    </row>
    <row r="4236" spans="5:5">
      <c r="E4236" s="595">
        <f>F4236*C4236</f>
        <v>0</v>
      </c>
    </row>
    <row r="4237" spans="5:5">
      <c r="E4237" s="595">
        <f>F4237*C4237</f>
        <v>0</v>
      </c>
    </row>
    <row r="4238" spans="5:5">
      <c r="E4238" s="595">
        <f>F4238*C4238</f>
        <v>0</v>
      </c>
    </row>
    <row r="4239" spans="5:5">
      <c r="E4239" s="595">
        <f>F4239*C4239</f>
        <v>0</v>
      </c>
    </row>
    <row r="4240" spans="5:5">
      <c r="E4240" s="595">
        <f>F4240*C4240</f>
        <v>0</v>
      </c>
    </row>
    <row r="4241" spans="5:5">
      <c r="E4241" s="595">
        <f>F4241*C4241</f>
        <v>0</v>
      </c>
    </row>
    <row r="4242" spans="5:5">
      <c r="E4242" s="595">
        <f>F4242*C4242</f>
        <v>0</v>
      </c>
    </row>
    <row r="4243" spans="5:5">
      <c r="E4243" s="595">
        <f>F4243*C4243</f>
        <v>0</v>
      </c>
    </row>
    <row r="4244" spans="5:5">
      <c r="E4244" s="595">
        <f>F4244*C4244</f>
        <v>0</v>
      </c>
    </row>
    <row r="4245" spans="5:5">
      <c r="E4245" s="595">
        <f>F4245*C4245</f>
        <v>0</v>
      </c>
    </row>
    <row r="4246" spans="5:5">
      <c r="E4246" s="595">
        <f>F4246*C4246</f>
        <v>0</v>
      </c>
    </row>
    <row r="4247" spans="5:5">
      <c r="E4247" s="595">
        <f>F4247*C4247</f>
        <v>0</v>
      </c>
    </row>
    <row r="4248" spans="5:5">
      <c r="E4248" s="595">
        <f>F4248*C4248</f>
        <v>0</v>
      </c>
    </row>
    <row r="4249" spans="5:5">
      <c r="E4249" s="595">
        <f>F4249*C4249</f>
        <v>0</v>
      </c>
    </row>
    <row r="4250" spans="5:5">
      <c r="E4250" s="595">
        <f>F4250*C4250</f>
        <v>0</v>
      </c>
    </row>
    <row r="4251" spans="5:5">
      <c r="E4251" s="595">
        <f>F4251*C4251</f>
        <v>0</v>
      </c>
    </row>
    <row r="4252" spans="5:5">
      <c r="E4252" s="595">
        <f>F4252*C4252</f>
        <v>0</v>
      </c>
    </row>
    <row r="4253" spans="5:5">
      <c r="E4253" s="595">
        <f>F4253*C4253</f>
        <v>0</v>
      </c>
    </row>
    <row r="4254" spans="5:5">
      <c r="E4254" s="595">
        <f>F4254*C4254</f>
        <v>0</v>
      </c>
    </row>
    <row r="4255" spans="5:5">
      <c r="E4255" s="595">
        <f>F4255*C4255</f>
        <v>0</v>
      </c>
    </row>
    <row r="4256" spans="5:5">
      <c r="E4256" s="595">
        <f>F4256*C4256</f>
        <v>0</v>
      </c>
    </row>
    <row r="4257" spans="5:5">
      <c r="E4257" s="595">
        <f>F4257*C4257</f>
        <v>0</v>
      </c>
    </row>
    <row r="4258" spans="5:5">
      <c r="E4258" s="595">
        <f>F4258*C4258</f>
        <v>0</v>
      </c>
    </row>
    <row r="4259" spans="5:5">
      <c r="E4259" s="595">
        <f>F4259*C4259</f>
        <v>0</v>
      </c>
    </row>
    <row r="4260" spans="5:5">
      <c r="E4260" s="595">
        <f>F4260*C4260</f>
        <v>0</v>
      </c>
    </row>
    <row r="4261" spans="5:5">
      <c r="E4261" s="595">
        <f>F4261*C4261</f>
        <v>0</v>
      </c>
    </row>
    <row r="4262" spans="5:5">
      <c r="E4262" s="595">
        <f>F4262*C4262</f>
        <v>0</v>
      </c>
    </row>
    <row r="4263" spans="5:5">
      <c r="E4263" s="595">
        <f>F4263*C4263</f>
        <v>0</v>
      </c>
    </row>
    <row r="4264" spans="5:5">
      <c r="E4264" s="595">
        <f>F4264*C4264</f>
        <v>0</v>
      </c>
    </row>
    <row r="4265" spans="5:5">
      <c r="E4265" s="595">
        <f>F4265*C4265</f>
        <v>0</v>
      </c>
    </row>
    <row r="4266" spans="5:5">
      <c r="E4266" s="595">
        <f>F4266*C4266</f>
        <v>0</v>
      </c>
    </row>
    <row r="4267" spans="5:5">
      <c r="E4267" s="595">
        <f>F4267*C4267</f>
        <v>0</v>
      </c>
    </row>
    <row r="4268" spans="5:5">
      <c r="E4268" s="595">
        <f>F4268*C4268</f>
        <v>0</v>
      </c>
    </row>
    <row r="4269" spans="5:5">
      <c r="E4269" s="595">
        <f>F4269*C4269</f>
        <v>0</v>
      </c>
    </row>
    <row r="4270" spans="5:5">
      <c r="E4270" s="595">
        <f>F4270*C4270</f>
        <v>0</v>
      </c>
    </row>
    <row r="4271" spans="5:5">
      <c r="E4271" s="595">
        <f>F4271*C4271</f>
        <v>0</v>
      </c>
    </row>
    <row r="4272" spans="5:5">
      <c r="E4272" s="595">
        <f>F4272*C4272</f>
        <v>0</v>
      </c>
    </row>
    <row r="4273" spans="5:5">
      <c r="E4273" s="595">
        <f>F4273*C4273</f>
        <v>0</v>
      </c>
    </row>
    <row r="4274" spans="5:5">
      <c r="E4274" s="595">
        <f>F4274*C4274</f>
        <v>0</v>
      </c>
    </row>
    <row r="4275" spans="5:5">
      <c r="E4275" s="595">
        <f>F4275*C4275</f>
        <v>0</v>
      </c>
    </row>
    <row r="4276" spans="5:5">
      <c r="E4276" s="595">
        <f>F4276*C4276</f>
        <v>0</v>
      </c>
    </row>
    <row r="4277" spans="5:5">
      <c r="E4277" s="595">
        <f>F4277*C4277</f>
        <v>0</v>
      </c>
    </row>
    <row r="4278" spans="5:5">
      <c r="E4278" s="595">
        <f>F4278*C4278</f>
        <v>0</v>
      </c>
    </row>
    <row r="4279" spans="5:5">
      <c r="E4279" s="595">
        <f>F4279*C4279</f>
        <v>0</v>
      </c>
    </row>
    <row r="4280" spans="5:5">
      <c r="E4280" s="595">
        <f>F4280*C4280</f>
        <v>0</v>
      </c>
    </row>
    <row r="4281" spans="5:5">
      <c r="E4281" s="595">
        <f>F4281*C4281</f>
        <v>0</v>
      </c>
    </row>
    <row r="4282" spans="5:5">
      <c r="E4282" s="595">
        <f>F4282*C4282</f>
        <v>0</v>
      </c>
    </row>
    <row r="4283" spans="5:5">
      <c r="E4283" s="595">
        <f>F4283*C4283</f>
        <v>0</v>
      </c>
    </row>
    <row r="4284" spans="5:5">
      <c r="E4284" s="595">
        <f>F4284*C4284</f>
        <v>0</v>
      </c>
    </row>
    <row r="4285" spans="5:5">
      <c r="E4285" s="595">
        <f>F4285*C4285</f>
        <v>0</v>
      </c>
    </row>
    <row r="4286" spans="5:5">
      <c r="E4286" s="595">
        <f>F4286*C4286</f>
        <v>0</v>
      </c>
    </row>
    <row r="4287" spans="5:5">
      <c r="E4287" s="595">
        <f>F4287*C4287</f>
        <v>0</v>
      </c>
    </row>
    <row r="4288" spans="5:5">
      <c r="E4288" s="595">
        <f>F4288*C4288</f>
        <v>0</v>
      </c>
    </row>
    <row r="4289" spans="5:5">
      <c r="E4289" s="595">
        <f>F4289*C4289</f>
        <v>0</v>
      </c>
    </row>
    <row r="4290" spans="5:5">
      <c r="E4290" s="595">
        <f>F4290*C4290</f>
        <v>0</v>
      </c>
    </row>
    <row r="4291" spans="5:5">
      <c r="E4291" s="595">
        <f>F4291*C4291</f>
        <v>0</v>
      </c>
    </row>
    <row r="4292" spans="5:5">
      <c r="E4292" s="595">
        <f>F4292*C4292</f>
        <v>0</v>
      </c>
    </row>
    <row r="4293" spans="5:5">
      <c r="E4293" s="595">
        <f>F4293*C4293</f>
        <v>0</v>
      </c>
    </row>
    <row r="4294" spans="5:5">
      <c r="E4294" s="595">
        <f>F4294*C4294</f>
        <v>0</v>
      </c>
    </row>
    <row r="4295" spans="5:5">
      <c r="E4295" s="595">
        <f>F4295*C4295</f>
        <v>0</v>
      </c>
    </row>
    <row r="4296" spans="5:5">
      <c r="E4296" s="595">
        <f>F4296*C4296</f>
        <v>0</v>
      </c>
    </row>
    <row r="4297" spans="5:5">
      <c r="E4297" s="595">
        <f>F4297*C4297</f>
        <v>0</v>
      </c>
    </row>
    <row r="4298" spans="5:5">
      <c r="E4298" s="595">
        <f>F4298*C4298</f>
        <v>0</v>
      </c>
    </row>
    <row r="4299" spans="5:5">
      <c r="E4299" s="595">
        <f>F4299*C4299</f>
        <v>0</v>
      </c>
    </row>
    <row r="4300" spans="5:5">
      <c r="E4300" s="595">
        <f>F4300*C4300</f>
        <v>0</v>
      </c>
    </row>
    <row r="4301" spans="5:5">
      <c r="E4301" s="595">
        <f>F4301*C4301</f>
        <v>0</v>
      </c>
    </row>
    <row r="4302" spans="5:5">
      <c r="E4302" s="595">
        <f>F4302*C4302</f>
        <v>0</v>
      </c>
    </row>
    <row r="4303" spans="5:5">
      <c r="E4303" s="595">
        <f>F4303*C4303</f>
        <v>0</v>
      </c>
    </row>
    <row r="4304" spans="5:5">
      <c r="E4304" s="595">
        <f>F4304*C4304</f>
        <v>0</v>
      </c>
    </row>
    <row r="4305" spans="5:5">
      <c r="E4305" s="595">
        <f>F4305*C4305</f>
        <v>0</v>
      </c>
    </row>
    <row r="4306" spans="5:5">
      <c r="E4306" s="595">
        <f>F4306*C4306</f>
        <v>0</v>
      </c>
    </row>
    <row r="4307" spans="5:5">
      <c r="E4307" s="595">
        <f>F4307*C4307</f>
        <v>0</v>
      </c>
    </row>
    <row r="4308" spans="5:5">
      <c r="E4308" s="595">
        <f>F4308*C4308</f>
        <v>0</v>
      </c>
    </row>
    <row r="4309" spans="5:5">
      <c r="E4309" s="595">
        <f>F4309*C4309</f>
        <v>0</v>
      </c>
    </row>
    <row r="4310" spans="5:5">
      <c r="E4310" s="595">
        <f>F4310*C4310</f>
        <v>0</v>
      </c>
    </row>
    <row r="4311" spans="5:5">
      <c r="E4311" s="595">
        <f>F4311*C4311</f>
        <v>0</v>
      </c>
    </row>
    <row r="4312" spans="5:5">
      <c r="E4312" s="595">
        <f>F4312*C4312</f>
        <v>0</v>
      </c>
    </row>
    <row r="4313" spans="5:5">
      <c r="E4313" s="595">
        <f>F4313*C4313</f>
        <v>0</v>
      </c>
    </row>
    <row r="4314" spans="5:5">
      <c r="E4314" s="595">
        <f>F4314*C4314</f>
        <v>0</v>
      </c>
    </row>
    <row r="4315" spans="5:5">
      <c r="E4315" s="595">
        <f>F4315*C4315</f>
        <v>0</v>
      </c>
    </row>
    <row r="4316" spans="5:5">
      <c r="E4316" s="595">
        <f>F4316*C4316</f>
        <v>0</v>
      </c>
    </row>
    <row r="4317" spans="5:5">
      <c r="E4317" s="595">
        <f>F4317*C4317</f>
        <v>0</v>
      </c>
    </row>
    <row r="4318" spans="5:5">
      <c r="E4318" s="595">
        <f>F4318*C4318</f>
        <v>0</v>
      </c>
    </row>
    <row r="4319" spans="5:5">
      <c r="E4319" s="595">
        <f>F4319*C4319</f>
        <v>0</v>
      </c>
    </row>
    <row r="4320" spans="5:5">
      <c r="E4320" s="595">
        <f>F4320*C4320</f>
        <v>0</v>
      </c>
    </row>
    <row r="4321" spans="5:5">
      <c r="E4321" s="595">
        <f>F4321*C4321</f>
        <v>0</v>
      </c>
    </row>
    <row r="4322" spans="5:5">
      <c r="E4322" s="595">
        <f>F4322*C4322</f>
        <v>0</v>
      </c>
    </row>
    <row r="4323" spans="5:5">
      <c r="E4323" s="595">
        <f>F4323*C4323</f>
        <v>0</v>
      </c>
    </row>
    <row r="4324" spans="5:5">
      <c r="E4324" s="595">
        <f>F4324*C4324</f>
        <v>0</v>
      </c>
    </row>
    <row r="4325" spans="5:5">
      <c r="E4325" s="595">
        <f>F4325*C4325</f>
        <v>0</v>
      </c>
    </row>
    <row r="4326" spans="5:5">
      <c r="E4326" s="595">
        <f>F4326*C4326</f>
        <v>0</v>
      </c>
    </row>
    <row r="4327" spans="5:5">
      <c r="E4327" s="595">
        <f>F4327*C4327</f>
        <v>0</v>
      </c>
    </row>
    <row r="4328" spans="5:5">
      <c r="E4328" s="595">
        <f>F4328*C4328</f>
        <v>0</v>
      </c>
    </row>
    <row r="4329" spans="5:5">
      <c r="E4329" s="595">
        <f>F4329*C4329</f>
        <v>0</v>
      </c>
    </row>
    <row r="4330" spans="5:5">
      <c r="E4330" s="595">
        <f>F4330*C4330</f>
        <v>0</v>
      </c>
    </row>
    <row r="4331" spans="5:5">
      <c r="E4331" s="595">
        <f>F4331*C4331</f>
        <v>0</v>
      </c>
    </row>
    <row r="4332" spans="5:5">
      <c r="E4332" s="595">
        <f>F4332*C4332</f>
        <v>0</v>
      </c>
    </row>
    <row r="4333" spans="5:5">
      <c r="E4333" s="595">
        <f>F4333*C4333</f>
        <v>0</v>
      </c>
    </row>
    <row r="4334" spans="5:5">
      <c r="E4334" s="595">
        <f>F4334*C4334</f>
        <v>0</v>
      </c>
    </row>
    <row r="4335" spans="5:5">
      <c r="E4335" s="595">
        <f>F4335*C4335</f>
        <v>0</v>
      </c>
    </row>
    <row r="4336" spans="5:5">
      <c r="E4336" s="595">
        <f>F4336*C4336</f>
        <v>0</v>
      </c>
    </row>
    <row r="4337" spans="5:5">
      <c r="E4337" s="595">
        <f>F4337*C4337</f>
        <v>0</v>
      </c>
    </row>
    <row r="4338" spans="5:5">
      <c r="E4338" s="595">
        <f>F4338*C4338</f>
        <v>0</v>
      </c>
    </row>
    <row r="4339" spans="5:5">
      <c r="E4339" s="595">
        <f>F4339*C4339</f>
        <v>0</v>
      </c>
    </row>
    <row r="4340" spans="5:5">
      <c r="E4340" s="595">
        <f>F4340*C4340</f>
        <v>0</v>
      </c>
    </row>
    <row r="4341" spans="5:5">
      <c r="E4341" s="595">
        <f>F4341*C4341</f>
        <v>0</v>
      </c>
    </row>
    <row r="4342" spans="5:5">
      <c r="E4342" s="595">
        <f>F4342*C4342</f>
        <v>0</v>
      </c>
    </row>
    <row r="4343" spans="5:5">
      <c r="E4343" s="595">
        <f>F4343*C4343</f>
        <v>0</v>
      </c>
    </row>
    <row r="4344" spans="5:5">
      <c r="E4344" s="595">
        <f>F4344*C4344</f>
        <v>0</v>
      </c>
    </row>
    <row r="4345" spans="5:5">
      <c r="E4345" s="595">
        <f>F4345*C4345</f>
        <v>0</v>
      </c>
    </row>
    <row r="4346" spans="5:5">
      <c r="E4346" s="595">
        <f>F4346*C4346</f>
        <v>0</v>
      </c>
    </row>
    <row r="4347" spans="5:5">
      <c r="E4347" s="595">
        <f>F4347*C4347</f>
        <v>0</v>
      </c>
    </row>
    <row r="4348" spans="5:5">
      <c r="E4348" s="595">
        <f>F4348*C4348</f>
        <v>0</v>
      </c>
    </row>
    <row r="4349" spans="5:5">
      <c r="E4349" s="595">
        <f>F4349*C4349</f>
        <v>0</v>
      </c>
    </row>
    <row r="4350" spans="5:5">
      <c r="E4350" s="595">
        <f>F4350*C4350</f>
        <v>0</v>
      </c>
    </row>
    <row r="4351" spans="5:5">
      <c r="E4351" s="595">
        <f>F4351*C4351</f>
        <v>0</v>
      </c>
    </row>
    <row r="4352" spans="5:5">
      <c r="E4352" s="595">
        <f>F4352*C4352</f>
        <v>0</v>
      </c>
    </row>
    <row r="4353" spans="5:5">
      <c r="E4353" s="595">
        <f>F4353*C4353</f>
        <v>0</v>
      </c>
    </row>
    <row r="4354" spans="5:5">
      <c r="E4354" s="595">
        <f>F4354*C4354</f>
        <v>0</v>
      </c>
    </row>
    <row r="4355" spans="5:5">
      <c r="E4355" s="595">
        <f>F4355*C4355</f>
        <v>0</v>
      </c>
    </row>
    <row r="4356" spans="5:5">
      <c r="E4356" s="595">
        <f>F4356*C4356</f>
        <v>0</v>
      </c>
    </row>
    <row r="4357" spans="5:5">
      <c r="E4357" s="595">
        <f>F4357*C4357</f>
        <v>0</v>
      </c>
    </row>
    <row r="4358" spans="5:5">
      <c r="E4358" s="595">
        <f>F4358*C4358</f>
        <v>0</v>
      </c>
    </row>
    <row r="4359" spans="5:5">
      <c r="E4359" s="595">
        <f>F4359*C4359</f>
        <v>0</v>
      </c>
    </row>
    <row r="4360" spans="5:5">
      <c r="E4360" s="595">
        <f>F4360*C4360</f>
        <v>0</v>
      </c>
    </row>
    <row r="4361" spans="5:5">
      <c r="E4361" s="595">
        <f>F4361*C4361</f>
        <v>0</v>
      </c>
    </row>
    <row r="4362" spans="5:5">
      <c r="E4362" s="595">
        <f>F4362*C4362</f>
        <v>0</v>
      </c>
    </row>
    <row r="4363" spans="5:5">
      <c r="E4363" s="595">
        <f>F4363*C4363</f>
        <v>0</v>
      </c>
    </row>
    <row r="4364" spans="5:5">
      <c r="E4364" s="595">
        <f>F4364*C4364</f>
        <v>0</v>
      </c>
    </row>
    <row r="4365" spans="5:5">
      <c r="E4365" s="595">
        <f>F4365*C4365</f>
        <v>0</v>
      </c>
    </row>
    <row r="4366" spans="5:5">
      <c r="E4366" s="595">
        <f>F4366*C4366</f>
        <v>0</v>
      </c>
    </row>
    <row r="4367" spans="5:5">
      <c r="E4367" s="595">
        <f>F4367*C4367</f>
        <v>0</v>
      </c>
    </row>
    <row r="4368" spans="5:5">
      <c r="E4368" s="595">
        <f>F4368*C4368</f>
        <v>0</v>
      </c>
    </row>
    <row r="4369" spans="5:5">
      <c r="E4369" s="595">
        <f>F4369*C4369</f>
        <v>0</v>
      </c>
    </row>
    <row r="4370" spans="5:5">
      <c r="E4370" s="595">
        <f>F4370*C4370</f>
        <v>0</v>
      </c>
    </row>
    <row r="4371" spans="5:5">
      <c r="E4371" s="595">
        <f>F4371*C4371</f>
        <v>0</v>
      </c>
    </row>
    <row r="4372" spans="5:5">
      <c r="E4372" s="595">
        <f>F4372*C4372</f>
        <v>0</v>
      </c>
    </row>
    <row r="4373" spans="5:5">
      <c r="E4373" s="595">
        <f>F4373*C4373</f>
        <v>0</v>
      </c>
    </row>
    <row r="4374" spans="5:5">
      <c r="E4374" s="595">
        <f>F4374*C4374</f>
        <v>0</v>
      </c>
    </row>
    <row r="4375" spans="5:5">
      <c r="E4375" s="595">
        <f>F4375*C4375</f>
        <v>0</v>
      </c>
    </row>
    <row r="4376" spans="5:5">
      <c r="E4376" s="595">
        <f>F4376*C4376</f>
        <v>0</v>
      </c>
    </row>
    <row r="4377" spans="5:5">
      <c r="E4377" s="595">
        <f>F4377*C4377</f>
        <v>0</v>
      </c>
    </row>
    <row r="4378" spans="5:5">
      <c r="E4378" s="595">
        <f>F4378*C4378</f>
        <v>0</v>
      </c>
    </row>
    <row r="4379" spans="5:5">
      <c r="E4379" s="595">
        <f>F4379*C4379</f>
        <v>0</v>
      </c>
    </row>
    <row r="4380" spans="5:5">
      <c r="E4380" s="595">
        <f>F4380*C4380</f>
        <v>0</v>
      </c>
    </row>
    <row r="4381" spans="5:5">
      <c r="E4381" s="595">
        <f>F4381*C4381</f>
        <v>0</v>
      </c>
    </row>
    <row r="4382" spans="5:5">
      <c r="E4382" s="595">
        <f>F4382*C4382</f>
        <v>0</v>
      </c>
    </row>
    <row r="4383" spans="5:5">
      <c r="E4383" s="595">
        <f>F4383*C4383</f>
        <v>0</v>
      </c>
    </row>
    <row r="4384" spans="5:5">
      <c r="E4384" s="595">
        <f>F4384*C4384</f>
        <v>0</v>
      </c>
    </row>
    <row r="4385" spans="5:5">
      <c r="E4385" s="595">
        <f>F4385*C4385</f>
        <v>0</v>
      </c>
    </row>
    <row r="4386" spans="5:5">
      <c r="E4386" s="595">
        <f>F4386*C4386</f>
        <v>0</v>
      </c>
    </row>
    <row r="4387" spans="5:5">
      <c r="E4387" s="595">
        <f>F4387*C4387</f>
        <v>0</v>
      </c>
    </row>
    <row r="4388" spans="5:5">
      <c r="E4388" s="595">
        <f>F4388*C4388</f>
        <v>0</v>
      </c>
    </row>
    <row r="4389" spans="5:5">
      <c r="E4389" s="595">
        <f>F4389*C4389</f>
        <v>0</v>
      </c>
    </row>
    <row r="4390" spans="5:5">
      <c r="E4390" s="595">
        <f>F4390*C4390</f>
        <v>0</v>
      </c>
    </row>
    <row r="4391" spans="5:5">
      <c r="E4391" s="595">
        <f>F4391*C4391</f>
        <v>0</v>
      </c>
    </row>
    <row r="4392" spans="5:5">
      <c r="E4392" s="595">
        <f>F4392*C4392</f>
        <v>0</v>
      </c>
    </row>
    <row r="4393" spans="5:5">
      <c r="E4393" s="595">
        <f>F4393*C4393</f>
        <v>0</v>
      </c>
    </row>
    <row r="4394" spans="5:5">
      <c r="E4394" s="595">
        <f>F4394*C4394</f>
        <v>0</v>
      </c>
    </row>
    <row r="4395" spans="5:5">
      <c r="E4395" s="595">
        <f>F4395*C4395</f>
        <v>0</v>
      </c>
    </row>
    <row r="4396" spans="5:5">
      <c r="E4396" s="595">
        <f>F4396*C4396</f>
        <v>0</v>
      </c>
    </row>
    <row r="4397" spans="5:5">
      <c r="E4397" s="595">
        <f>F4397*C4397</f>
        <v>0</v>
      </c>
    </row>
    <row r="4398" spans="5:5">
      <c r="E4398" s="595">
        <f>F4398*C4398</f>
        <v>0</v>
      </c>
    </row>
    <row r="4399" spans="5:5">
      <c r="E4399" s="595">
        <f>F4399*C4399</f>
        <v>0</v>
      </c>
    </row>
    <row r="4400" spans="5:5">
      <c r="E4400" s="595">
        <f>F4400*C4400</f>
        <v>0</v>
      </c>
    </row>
    <row r="4401" spans="5:5">
      <c r="E4401" s="595">
        <f>F4401*C4401</f>
        <v>0</v>
      </c>
    </row>
    <row r="4402" spans="5:5">
      <c r="E4402" s="595">
        <f>F4402*C4402</f>
        <v>0</v>
      </c>
    </row>
    <row r="4403" spans="5:5">
      <c r="E4403" s="595">
        <f>F4403*C4403</f>
        <v>0</v>
      </c>
    </row>
    <row r="4404" spans="5:5">
      <c r="E4404" s="595">
        <f>F4404*C4404</f>
        <v>0</v>
      </c>
    </row>
    <row r="4405" spans="5:5">
      <c r="E4405" s="595">
        <f>F4405*C4405</f>
        <v>0</v>
      </c>
    </row>
    <row r="4406" spans="5:5">
      <c r="E4406" s="595">
        <f>F4406*C4406</f>
        <v>0</v>
      </c>
    </row>
    <row r="4407" spans="5:5">
      <c r="E4407" s="595">
        <f>F4407*C4407</f>
        <v>0</v>
      </c>
    </row>
    <row r="4408" spans="5:5">
      <c r="E4408" s="595">
        <f>F4408*C4408</f>
        <v>0</v>
      </c>
    </row>
    <row r="4409" spans="5:5">
      <c r="E4409" s="595">
        <f>F4409*C4409</f>
        <v>0</v>
      </c>
    </row>
    <row r="4410" spans="5:5">
      <c r="E4410" s="595">
        <f>F4410*C4410</f>
        <v>0</v>
      </c>
    </row>
    <row r="4411" spans="5:5">
      <c r="E4411" s="595">
        <f>F4411*C4411</f>
        <v>0</v>
      </c>
    </row>
    <row r="4412" spans="5:5">
      <c r="E4412" s="595">
        <f>F4412*C4412</f>
        <v>0</v>
      </c>
    </row>
    <row r="4413" spans="5:5">
      <c r="E4413" s="595">
        <f>F4413*C4413</f>
        <v>0</v>
      </c>
    </row>
    <row r="4414" spans="5:5">
      <c r="E4414" s="595">
        <f>F4414*C4414</f>
        <v>0</v>
      </c>
    </row>
    <row r="4415" spans="5:5">
      <c r="E4415" s="595">
        <f>F4415*C4415</f>
        <v>0</v>
      </c>
    </row>
    <row r="4416" spans="5:5">
      <c r="E4416" s="595">
        <f>F4416*C4416</f>
        <v>0</v>
      </c>
    </row>
    <row r="4417" spans="5:5">
      <c r="E4417" s="595">
        <f>F4417*C4417</f>
        <v>0</v>
      </c>
    </row>
    <row r="4418" spans="5:5">
      <c r="E4418" s="595">
        <f>F4418*C4418</f>
        <v>0</v>
      </c>
    </row>
    <row r="4419" spans="5:5">
      <c r="E4419" s="595">
        <f>F4419*C4419</f>
        <v>0</v>
      </c>
    </row>
    <row r="4420" spans="5:5">
      <c r="E4420" s="595">
        <f>F4420*C4420</f>
        <v>0</v>
      </c>
    </row>
    <row r="4421" spans="5:5">
      <c r="E4421" s="595">
        <f>F4421*C4421</f>
        <v>0</v>
      </c>
    </row>
    <row r="4422" spans="5:5">
      <c r="E4422" s="595">
        <f>F4422*C4422</f>
        <v>0</v>
      </c>
    </row>
    <row r="4423" spans="5:5">
      <c r="E4423" s="595">
        <f>F4423*C4423</f>
        <v>0</v>
      </c>
    </row>
    <row r="4424" spans="5:5">
      <c r="E4424" s="595">
        <f>F4424*C4424</f>
        <v>0</v>
      </c>
    </row>
    <row r="4425" spans="5:5">
      <c r="E4425" s="595">
        <f>F4425*C4425</f>
        <v>0</v>
      </c>
    </row>
    <row r="4426" spans="5:5">
      <c r="E4426" s="595">
        <f>F4426*C4426</f>
        <v>0</v>
      </c>
    </row>
    <row r="4427" spans="5:5">
      <c r="E4427" s="595">
        <f>F4427*C4427</f>
        <v>0</v>
      </c>
    </row>
    <row r="4428" spans="5:5">
      <c r="E4428" s="595">
        <f>F4428*C4428</f>
        <v>0</v>
      </c>
    </row>
    <row r="4429" spans="5:5">
      <c r="E4429" s="595">
        <f>F4429*C4429</f>
        <v>0</v>
      </c>
    </row>
    <row r="4430" spans="5:5">
      <c r="E4430" s="595">
        <f>F4430*C4430</f>
        <v>0</v>
      </c>
    </row>
    <row r="4431" spans="5:5">
      <c r="E4431" s="595">
        <f>F4431*C4431</f>
        <v>0</v>
      </c>
    </row>
    <row r="4432" spans="5:5">
      <c r="E4432" s="595">
        <f>F4432*C4432</f>
        <v>0</v>
      </c>
    </row>
    <row r="4433" spans="5:5">
      <c r="E4433" s="595">
        <f>F4433*C4433</f>
        <v>0</v>
      </c>
    </row>
    <row r="4434" spans="5:5">
      <c r="E4434" s="595">
        <f>F4434*C4434</f>
        <v>0</v>
      </c>
    </row>
    <row r="4435" spans="5:5">
      <c r="E4435" s="595">
        <f>F4435*C4435</f>
        <v>0</v>
      </c>
    </row>
    <row r="4436" spans="5:5">
      <c r="E4436" s="595">
        <f>F4436*C4436</f>
        <v>0</v>
      </c>
    </row>
    <row r="4437" spans="5:5">
      <c r="E4437" s="595">
        <f>F4437*C4437</f>
        <v>0</v>
      </c>
    </row>
    <row r="4438" spans="5:5">
      <c r="E4438" s="595">
        <f>F4438*C4438</f>
        <v>0</v>
      </c>
    </row>
    <row r="4439" spans="5:5">
      <c r="E4439" s="595">
        <f>F4439*C4439</f>
        <v>0</v>
      </c>
    </row>
    <row r="4440" spans="5:5">
      <c r="E4440" s="595">
        <f>F4440*C4440</f>
        <v>0</v>
      </c>
    </row>
    <row r="4441" spans="5:5">
      <c r="E4441" s="595">
        <f>F4441*C4441</f>
        <v>0</v>
      </c>
    </row>
    <row r="4442" spans="5:5">
      <c r="E4442" s="595">
        <f>F4442*C4442</f>
        <v>0</v>
      </c>
    </row>
    <row r="4443" spans="5:5">
      <c r="E4443" s="595">
        <f>F4443*C4443</f>
        <v>0</v>
      </c>
    </row>
    <row r="4444" spans="5:5">
      <c r="E4444" s="595">
        <f>F4444*C4444</f>
        <v>0</v>
      </c>
    </row>
    <row r="4445" spans="5:5">
      <c r="E4445" s="595">
        <f>F4445*C4445</f>
        <v>0</v>
      </c>
    </row>
    <row r="4446" spans="5:5">
      <c r="E4446" s="595">
        <f>F4446*C4446</f>
        <v>0</v>
      </c>
    </row>
    <row r="4447" spans="5:5">
      <c r="E4447" s="595">
        <f>F4447*C4447</f>
        <v>0</v>
      </c>
    </row>
    <row r="4448" spans="5:5">
      <c r="E4448" s="595">
        <f>F4448*C4448</f>
        <v>0</v>
      </c>
    </row>
    <row r="4449" spans="5:5">
      <c r="E4449" s="595">
        <f>F4449*C4449</f>
        <v>0</v>
      </c>
    </row>
    <row r="4450" spans="5:5">
      <c r="E4450" s="595">
        <f>F4450*C4450</f>
        <v>0</v>
      </c>
    </row>
    <row r="4451" spans="5:5">
      <c r="E4451" s="595">
        <f>F4451*C4451</f>
        <v>0</v>
      </c>
    </row>
    <row r="4452" spans="5:5">
      <c r="E4452" s="595">
        <f>F4452*C4452</f>
        <v>0</v>
      </c>
    </row>
    <row r="4453" spans="5:5">
      <c r="E4453" s="595">
        <f>F4453*C4453</f>
        <v>0</v>
      </c>
    </row>
    <row r="4454" spans="5:5">
      <c r="E4454" s="595">
        <f>F4454*C4454</f>
        <v>0</v>
      </c>
    </row>
    <row r="4455" spans="5:5">
      <c r="E4455" s="595">
        <f>F4455*C4455</f>
        <v>0</v>
      </c>
    </row>
    <row r="4456" spans="5:5">
      <c r="E4456" s="595">
        <f>F4456*C4456</f>
        <v>0</v>
      </c>
    </row>
    <row r="4457" spans="5:5">
      <c r="E4457" s="595">
        <f>F4457*C4457</f>
        <v>0</v>
      </c>
    </row>
    <row r="4458" spans="5:5">
      <c r="E4458" s="595">
        <f>F4458*C4458</f>
        <v>0</v>
      </c>
    </row>
    <row r="4459" spans="5:5">
      <c r="E4459" s="595">
        <f>F4459*C4459</f>
        <v>0</v>
      </c>
    </row>
    <row r="4460" spans="5:5">
      <c r="E4460" s="595">
        <f>F4460*C4460</f>
        <v>0</v>
      </c>
    </row>
    <row r="4461" spans="5:5">
      <c r="E4461" s="595">
        <f>F4461*C4461</f>
        <v>0</v>
      </c>
    </row>
    <row r="4462" spans="5:5">
      <c r="E4462" s="595">
        <f>F4462*C4462</f>
        <v>0</v>
      </c>
    </row>
    <row r="4463" spans="5:5">
      <c r="E4463" s="595">
        <f>F4463*C4463</f>
        <v>0</v>
      </c>
    </row>
    <row r="4464" spans="5:5">
      <c r="E4464" s="595">
        <f>F4464*C4464</f>
        <v>0</v>
      </c>
    </row>
    <row r="4465" spans="5:5">
      <c r="E4465" s="595">
        <f>F4465*C4465</f>
        <v>0</v>
      </c>
    </row>
    <row r="4466" spans="5:5">
      <c r="E4466" s="595">
        <f>F4466*C4466</f>
        <v>0</v>
      </c>
    </row>
    <row r="4467" spans="5:5">
      <c r="E4467" s="595">
        <f>F4467*C4467</f>
        <v>0</v>
      </c>
    </row>
    <row r="4468" spans="5:5">
      <c r="E4468" s="595">
        <f>F4468*C4468</f>
        <v>0</v>
      </c>
    </row>
    <row r="4469" spans="5:5">
      <c r="E4469" s="595">
        <f>F4469*C4469</f>
        <v>0</v>
      </c>
    </row>
    <row r="4470" spans="5:5">
      <c r="E4470" s="595">
        <f>F4470*C4470</f>
        <v>0</v>
      </c>
    </row>
    <row r="4471" spans="5:5">
      <c r="E4471" s="595">
        <f>F4471*C4471</f>
        <v>0</v>
      </c>
    </row>
    <row r="4472" spans="5:5">
      <c r="E4472" s="595">
        <f>F4472*C4472</f>
        <v>0</v>
      </c>
    </row>
    <row r="4473" spans="5:5">
      <c r="E4473" s="595">
        <f>F4473*C4473</f>
        <v>0</v>
      </c>
    </row>
    <row r="4474" spans="5:5">
      <c r="E4474" s="595">
        <f>F4474*C4474</f>
        <v>0</v>
      </c>
    </row>
    <row r="4475" spans="5:5">
      <c r="E4475" s="595">
        <f>F4475*C4475</f>
        <v>0</v>
      </c>
    </row>
    <row r="4476" spans="5:5">
      <c r="E4476" s="595">
        <f>F4476*C4476</f>
        <v>0</v>
      </c>
    </row>
    <row r="4477" spans="5:5">
      <c r="E4477" s="595">
        <f>F4477*C4477</f>
        <v>0</v>
      </c>
    </row>
    <row r="4478" spans="5:5">
      <c r="E4478" s="595">
        <f>F4478*C4478</f>
        <v>0</v>
      </c>
    </row>
    <row r="4479" spans="5:5">
      <c r="E4479" s="595">
        <f>F4479*C4479</f>
        <v>0</v>
      </c>
    </row>
    <row r="4480" spans="5:5">
      <c r="E4480" s="595">
        <f>F4480*C4480</f>
        <v>0</v>
      </c>
    </row>
    <row r="4481" spans="5:5">
      <c r="E4481" s="595">
        <f>F4481*C4481</f>
        <v>0</v>
      </c>
    </row>
    <row r="4482" spans="5:5">
      <c r="E4482" s="595">
        <f>F4482*C4482</f>
        <v>0</v>
      </c>
    </row>
    <row r="4483" spans="5:5">
      <c r="E4483" s="595">
        <f>F4483*C4483</f>
        <v>0</v>
      </c>
    </row>
    <row r="4484" spans="5:5">
      <c r="E4484" s="595">
        <f>F4484*C4484</f>
        <v>0</v>
      </c>
    </row>
    <row r="4485" spans="5:5">
      <c r="E4485" s="595">
        <f>F4485*C4485</f>
        <v>0</v>
      </c>
    </row>
    <row r="4486" spans="5:5">
      <c r="E4486" s="595">
        <f>F4486*C4486</f>
        <v>0</v>
      </c>
    </row>
    <row r="4487" spans="5:5">
      <c r="E4487" s="595">
        <f>F4487*C4487</f>
        <v>0</v>
      </c>
    </row>
    <row r="4488" spans="5:5">
      <c r="E4488" s="595">
        <f>F4488*C4488</f>
        <v>0</v>
      </c>
    </row>
    <row r="4489" spans="5:5">
      <c r="E4489" s="595">
        <f>F4489*C4489</f>
        <v>0</v>
      </c>
    </row>
    <row r="4490" spans="5:5">
      <c r="E4490" s="595">
        <f>F4490*C4490</f>
        <v>0</v>
      </c>
    </row>
    <row r="4491" spans="5:5">
      <c r="E4491" s="595">
        <f>F4491*C4491</f>
        <v>0</v>
      </c>
    </row>
    <row r="4492" spans="5:5">
      <c r="E4492" s="595">
        <f>F4492*C4492</f>
        <v>0</v>
      </c>
    </row>
    <row r="4493" spans="5:5">
      <c r="E4493" s="595">
        <f>F4493*C4493</f>
        <v>0</v>
      </c>
    </row>
    <row r="4494" spans="5:5">
      <c r="E4494" s="595">
        <f>F4494*C4494</f>
        <v>0</v>
      </c>
    </row>
    <row r="4495" spans="5:5">
      <c r="E4495" s="595">
        <f>F4495*C4495</f>
        <v>0</v>
      </c>
    </row>
    <row r="4496" spans="5:5">
      <c r="E4496" s="595">
        <f>F4496*C4496</f>
        <v>0</v>
      </c>
    </row>
    <row r="4497" spans="5:5">
      <c r="E4497" s="595">
        <f>F4497*C4497</f>
        <v>0</v>
      </c>
    </row>
    <row r="4498" spans="5:5">
      <c r="E4498" s="595">
        <f>F4498*C4498</f>
        <v>0</v>
      </c>
    </row>
    <row r="4499" spans="5:5">
      <c r="E4499" s="595">
        <f>F4499*C4499</f>
        <v>0</v>
      </c>
    </row>
    <row r="4500" spans="5:5">
      <c r="E4500" s="595">
        <f>F4500*C4500</f>
        <v>0</v>
      </c>
    </row>
    <row r="4501" spans="5:5">
      <c r="E4501" s="595">
        <f>F4501*C4501</f>
        <v>0</v>
      </c>
    </row>
    <row r="4502" spans="5:5">
      <c r="E4502" s="595">
        <f>F4502*C4502</f>
        <v>0</v>
      </c>
    </row>
    <row r="4503" spans="5:5">
      <c r="E4503" s="595">
        <f>F4503*C4503</f>
        <v>0</v>
      </c>
    </row>
    <row r="4504" spans="5:5">
      <c r="E4504" s="595">
        <f>F4504*C4504</f>
        <v>0</v>
      </c>
    </row>
    <row r="4505" spans="5:5">
      <c r="E4505" s="595">
        <f>F4505*C4505</f>
        <v>0</v>
      </c>
    </row>
    <row r="4506" spans="5:5">
      <c r="E4506" s="595">
        <f>F4506*C4506</f>
        <v>0</v>
      </c>
    </row>
    <row r="4507" spans="5:5">
      <c r="E4507" s="595">
        <f>F4507*C4507</f>
        <v>0</v>
      </c>
    </row>
    <row r="4508" spans="5:5">
      <c r="E4508" s="595">
        <f>F4508*C4508</f>
        <v>0</v>
      </c>
    </row>
    <row r="4509" spans="5:5">
      <c r="E4509" s="595">
        <f>F4509*C4509</f>
        <v>0</v>
      </c>
    </row>
    <row r="4510" spans="5:5">
      <c r="E4510" s="595">
        <f>F4510*C4510</f>
        <v>0</v>
      </c>
    </row>
    <row r="4511" spans="5:5">
      <c r="E4511" s="595">
        <f>F4511*C4511</f>
        <v>0</v>
      </c>
    </row>
    <row r="4512" spans="5:5">
      <c r="E4512" s="595">
        <f>F4512*C4512</f>
        <v>0</v>
      </c>
    </row>
    <row r="4513" spans="5:5">
      <c r="E4513" s="595">
        <f>F4513*C4513</f>
        <v>0</v>
      </c>
    </row>
    <row r="4514" spans="5:5">
      <c r="E4514" s="595">
        <f>F4514*C4514</f>
        <v>0</v>
      </c>
    </row>
    <row r="4515" spans="5:5">
      <c r="E4515" s="595">
        <f>F4515*C4515</f>
        <v>0</v>
      </c>
    </row>
    <row r="4516" spans="5:5">
      <c r="E4516" s="595">
        <f>F4516*C4516</f>
        <v>0</v>
      </c>
    </row>
    <row r="4517" spans="5:5">
      <c r="E4517" s="595">
        <f>F4517*C4517</f>
        <v>0</v>
      </c>
    </row>
    <row r="4518" spans="5:5">
      <c r="E4518" s="595">
        <f>F4518*C4518</f>
        <v>0</v>
      </c>
    </row>
    <row r="4519" spans="5:5">
      <c r="E4519" s="595">
        <f>F4519*C4519</f>
        <v>0</v>
      </c>
    </row>
    <row r="4520" spans="5:5">
      <c r="E4520" s="595">
        <f>F4520*C4520</f>
        <v>0</v>
      </c>
    </row>
    <row r="4521" spans="5:5">
      <c r="E4521" s="595">
        <f>F4521*C4521</f>
        <v>0</v>
      </c>
    </row>
    <row r="4522" spans="5:5">
      <c r="E4522" s="595">
        <f>F4522*C4522</f>
        <v>0</v>
      </c>
    </row>
    <row r="4523" spans="5:5">
      <c r="E4523" s="595">
        <f>F4523*C4523</f>
        <v>0</v>
      </c>
    </row>
    <row r="4524" spans="5:5">
      <c r="E4524" s="595">
        <f>F4524*C4524</f>
        <v>0</v>
      </c>
    </row>
    <row r="4525" spans="5:5">
      <c r="E4525" s="595">
        <f>F4525*C4525</f>
        <v>0</v>
      </c>
    </row>
    <row r="4526" spans="5:5">
      <c r="E4526" s="595">
        <f>F4526*C4526</f>
        <v>0</v>
      </c>
    </row>
    <row r="4527" spans="5:5">
      <c r="E4527" s="595">
        <f>F4527*C4527</f>
        <v>0</v>
      </c>
    </row>
    <row r="4528" spans="5:5">
      <c r="E4528" s="595">
        <f>F4528*C4528</f>
        <v>0</v>
      </c>
    </row>
    <row r="4529" spans="5:5">
      <c r="E4529" s="595">
        <f>F4529*C4529</f>
        <v>0</v>
      </c>
    </row>
    <row r="4530" spans="5:5">
      <c r="E4530" s="595">
        <f>F4530*C4530</f>
        <v>0</v>
      </c>
    </row>
    <row r="4531" spans="5:5">
      <c r="E4531" s="595">
        <f>F4531*C4531</f>
        <v>0</v>
      </c>
    </row>
    <row r="4532" spans="5:5">
      <c r="E4532" s="595">
        <f>F4532*C4532</f>
        <v>0</v>
      </c>
    </row>
    <row r="4533" spans="5:5">
      <c r="E4533" s="595">
        <f>F4533*C4533</f>
        <v>0</v>
      </c>
    </row>
    <row r="4534" spans="5:5">
      <c r="E4534" s="595">
        <f>F4534*C4534</f>
        <v>0</v>
      </c>
    </row>
    <row r="4535" spans="5:5">
      <c r="E4535" s="595">
        <f>F4535*C4535</f>
        <v>0</v>
      </c>
    </row>
    <row r="4536" spans="5:5">
      <c r="E4536" s="595">
        <f>F4536*C4536</f>
        <v>0</v>
      </c>
    </row>
    <row r="4537" spans="5:5">
      <c r="E4537" s="595">
        <f>F4537*C4537</f>
        <v>0</v>
      </c>
    </row>
    <row r="4538" spans="5:5">
      <c r="E4538" s="595">
        <f>F4538*C4538</f>
        <v>0</v>
      </c>
    </row>
    <row r="4539" spans="5:5">
      <c r="E4539" s="595">
        <f>F4539*C4539</f>
        <v>0</v>
      </c>
    </row>
    <row r="4540" spans="5:5">
      <c r="E4540" s="595">
        <f>F4540*C4540</f>
        <v>0</v>
      </c>
    </row>
    <row r="4541" spans="5:5">
      <c r="E4541" s="595">
        <f>F4541*C4541</f>
        <v>0</v>
      </c>
    </row>
    <row r="4542" spans="5:5">
      <c r="E4542" s="595">
        <f>F4542*C4542</f>
        <v>0</v>
      </c>
    </row>
    <row r="4543" spans="5:5">
      <c r="E4543" s="595">
        <f>F4543*C4543</f>
        <v>0</v>
      </c>
    </row>
    <row r="4544" spans="5:5">
      <c r="E4544" s="595">
        <f>F4544*C4544</f>
        <v>0</v>
      </c>
    </row>
    <row r="4545" spans="5:5">
      <c r="E4545" s="595">
        <f>F4545*C4545</f>
        <v>0</v>
      </c>
    </row>
    <row r="4546" spans="5:5">
      <c r="E4546" s="595">
        <f>F4546*C4546</f>
        <v>0</v>
      </c>
    </row>
    <row r="4547" spans="5:5">
      <c r="E4547" s="595">
        <f>F4547*C4547</f>
        <v>0</v>
      </c>
    </row>
    <row r="4548" spans="5:5">
      <c r="E4548" s="595">
        <f>F4548*C4548</f>
        <v>0</v>
      </c>
    </row>
    <row r="4549" spans="5:5">
      <c r="E4549" s="595">
        <f>F4549*C4549</f>
        <v>0</v>
      </c>
    </row>
    <row r="4550" spans="5:5">
      <c r="E4550" s="595">
        <f>F4550*C4550</f>
        <v>0</v>
      </c>
    </row>
    <row r="4551" spans="5:5">
      <c r="E4551" s="595">
        <f>F4551*C4551</f>
        <v>0</v>
      </c>
    </row>
    <row r="4552" spans="5:5">
      <c r="E4552" s="595">
        <f>F4552*C4552</f>
        <v>0</v>
      </c>
    </row>
    <row r="4553" spans="5:5">
      <c r="E4553" s="595">
        <f>F4553*C4553</f>
        <v>0</v>
      </c>
    </row>
    <row r="4554" spans="5:5">
      <c r="E4554" s="595">
        <f>F4554*C4554</f>
        <v>0</v>
      </c>
    </row>
    <row r="4555" spans="5:5">
      <c r="E4555" s="595">
        <f>F4555*C4555</f>
        <v>0</v>
      </c>
    </row>
    <row r="4556" spans="5:5">
      <c r="E4556" s="595">
        <f>F4556*C4556</f>
        <v>0</v>
      </c>
    </row>
    <row r="4557" spans="5:5">
      <c r="E4557" s="595">
        <f>F4557*C4557</f>
        <v>0</v>
      </c>
    </row>
    <row r="4558" spans="5:5">
      <c r="E4558" s="595">
        <f>F4558*C4558</f>
        <v>0</v>
      </c>
    </row>
    <row r="4559" spans="5:5">
      <c r="E4559" s="595">
        <f>F4559*C4559</f>
        <v>0</v>
      </c>
    </row>
    <row r="4560" spans="5:5">
      <c r="E4560" s="595">
        <f>F4560*C4560</f>
        <v>0</v>
      </c>
    </row>
    <row r="4561" spans="5:5">
      <c r="E4561" s="595">
        <f>F4561*C4561</f>
        <v>0</v>
      </c>
    </row>
    <row r="4562" spans="5:5">
      <c r="E4562" s="595">
        <f>F4562*C4562</f>
        <v>0</v>
      </c>
    </row>
    <row r="4563" spans="5:5">
      <c r="E4563" s="595">
        <f>F4563*C4563</f>
        <v>0</v>
      </c>
    </row>
    <row r="4564" spans="5:5">
      <c r="E4564" s="595">
        <f>F4564*C4564</f>
        <v>0</v>
      </c>
    </row>
    <row r="4565" spans="5:5">
      <c r="E4565" s="595">
        <f>F4565*C4565</f>
        <v>0</v>
      </c>
    </row>
    <row r="4566" spans="5:5">
      <c r="E4566" s="595">
        <f>F4566*C4566</f>
        <v>0</v>
      </c>
    </row>
    <row r="4567" spans="5:5">
      <c r="E4567" s="595">
        <f>F4567*C4567</f>
        <v>0</v>
      </c>
    </row>
    <row r="4568" spans="5:5">
      <c r="E4568" s="595">
        <f>F4568*C4568</f>
        <v>0</v>
      </c>
    </row>
    <row r="4569" spans="5:5">
      <c r="E4569" s="595">
        <f>F4569*C4569</f>
        <v>0</v>
      </c>
    </row>
    <row r="4570" spans="5:5">
      <c r="E4570" s="595">
        <f>F4570*C4570</f>
        <v>0</v>
      </c>
    </row>
    <row r="4571" spans="5:5">
      <c r="E4571" s="595">
        <f>F4571*C4571</f>
        <v>0</v>
      </c>
    </row>
    <row r="4572" spans="5:5">
      <c r="E4572" s="595">
        <f>F4572*C4572</f>
        <v>0</v>
      </c>
    </row>
    <row r="4573" spans="5:5">
      <c r="E4573" s="595">
        <f>F4573*C4573</f>
        <v>0</v>
      </c>
    </row>
    <row r="4574" spans="5:5">
      <c r="E4574" s="595">
        <f>F4574*C4574</f>
        <v>0</v>
      </c>
    </row>
    <row r="4575" spans="5:5">
      <c r="E4575" s="595">
        <f>F4575*C4575</f>
        <v>0</v>
      </c>
    </row>
    <row r="4576" spans="5:5">
      <c r="E4576" s="595">
        <f>F4576*C4576</f>
        <v>0</v>
      </c>
    </row>
    <row r="4577" spans="5:5">
      <c r="E4577" s="595">
        <f>F4577*C4577</f>
        <v>0</v>
      </c>
    </row>
    <row r="4578" spans="5:5">
      <c r="E4578" s="595">
        <f>F4578*C4578</f>
        <v>0</v>
      </c>
    </row>
    <row r="4579" spans="5:5">
      <c r="E4579" s="595">
        <f>F4579*C4579</f>
        <v>0</v>
      </c>
    </row>
    <row r="4580" spans="5:5">
      <c r="E4580" s="595">
        <f>F4580*C4580</f>
        <v>0</v>
      </c>
    </row>
    <row r="4581" spans="5:5">
      <c r="E4581" s="595">
        <f>F4581*C4581</f>
        <v>0</v>
      </c>
    </row>
    <row r="4582" spans="5:5">
      <c r="E4582" s="595">
        <f>F4582*C4582</f>
        <v>0</v>
      </c>
    </row>
    <row r="4583" spans="5:5">
      <c r="E4583" s="595">
        <f>F4583*C4583</f>
        <v>0</v>
      </c>
    </row>
    <row r="4584" spans="5:5">
      <c r="E4584" s="595">
        <f>F4584*C4584</f>
        <v>0</v>
      </c>
    </row>
    <row r="4585" spans="5:5">
      <c r="E4585" s="595">
        <f>F4585*C4585</f>
        <v>0</v>
      </c>
    </row>
    <row r="4586" spans="5:5">
      <c r="E4586" s="595">
        <f>F4586*C4586</f>
        <v>0</v>
      </c>
    </row>
    <row r="4587" spans="5:5">
      <c r="E4587" s="595">
        <f>F4587*C4587</f>
        <v>0</v>
      </c>
    </row>
    <row r="4588" spans="5:5">
      <c r="E4588" s="595">
        <f>F4588*C4588</f>
        <v>0</v>
      </c>
    </row>
    <row r="4589" spans="5:5">
      <c r="E4589" s="595">
        <f>F4589*C4589</f>
        <v>0</v>
      </c>
    </row>
    <row r="4590" spans="5:5">
      <c r="E4590" s="595">
        <f>F4590*C4590</f>
        <v>0</v>
      </c>
    </row>
    <row r="4591" spans="5:5">
      <c r="E4591" s="595">
        <f>F4591*C4591</f>
        <v>0</v>
      </c>
    </row>
    <row r="4592" spans="5:5">
      <c r="E4592" s="595">
        <f>F4592*C4592</f>
        <v>0</v>
      </c>
    </row>
    <row r="4593" spans="5:5">
      <c r="E4593" s="595">
        <f>F4593*C4593</f>
        <v>0</v>
      </c>
    </row>
    <row r="4594" spans="5:5">
      <c r="E4594" s="595">
        <f>F4594*C4594</f>
        <v>0</v>
      </c>
    </row>
    <row r="4595" spans="5:5">
      <c r="E4595" s="595">
        <f>F4595*C4595</f>
        <v>0</v>
      </c>
    </row>
    <row r="4596" spans="5:5">
      <c r="E4596" s="595">
        <f>F4596*C4596</f>
        <v>0</v>
      </c>
    </row>
    <row r="4597" spans="5:5">
      <c r="E4597" s="595">
        <f>F4597*C4597</f>
        <v>0</v>
      </c>
    </row>
    <row r="4598" spans="5:5">
      <c r="E4598" s="595">
        <f>F4598*C4598</f>
        <v>0</v>
      </c>
    </row>
    <row r="4599" spans="5:5">
      <c r="E4599" s="595">
        <f>F4599*C4599</f>
        <v>0</v>
      </c>
    </row>
    <row r="4600" spans="5:5">
      <c r="E4600" s="595">
        <f>F4600*C4600</f>
        <v>0</v>
      </c>
    </row>
    <row r="4601" spans="5:5">
      <c r="E4601" s="595">
        <f>F4601*C4601</f>
        <v>0</v>
      </c>
    </row>
    <row r="4602" spans="5:5">
      <c r="E4602" s="595">
        <f>F4602*C4602</f>
        <v>0</v>
      </c>
    </row>
    <row r="4603" spans="5:5">
      <c r="E4603" s="595">
        <f>F4603*C4603</f>
        <v>0</v>
      </c>
    </row>
    <row r="4604" spans="5:5">
      <c r="E4604" s="595">
        <f>F4604*C4604</f>
        <v>0</v>
      </c>
    </row>
    <row r="4605" spans="5:5">
      <c r="E4605" s="595">
        <f>F4605*C4605</f>
        <v>0</v>
      </c>
    </row>
    <row r="4606" spans="5:5">
      <c r="E4606" s="595">
        <f>F4606*C4606</f>
        <v>0</v>
      </c>
    </row>
    <row r="4607" spans="5:5">
      <c r="E4607" s="595">
        <f>F4607*C4607</f>
        <v>0</v>
      </c>
    </row>
    <row r="4608" spans="5:5">
      <c r="E4608" s="595">
        <f>F4608*C4608</f>
        <v>0</v>
      </c>
    </row>
    <row r="4609" spans="5:5">
      <c r="E4609" s="595">
        <f>F4609*C4609</f>
        <v>0</v>
      </c>
    </row>
    <row r="4610" spans="5:5">
      <c r="E4610" s="595">
        <f>F4610*C4610</f>
        <v>0</v>
      </c>
    </row>
    <row r="4611" spans="5:5">
      <c r="E4611" s="595">
        <f>F4611*C4611</f>
        <v>0</v>
      </c>
    </row>
    <row r="4612" spans="5:5">
      <c r="E4612" s="595">
        <f>F4612*C4612</f>
        <v>0</v>
      </c>
    </row>
    <row r="4613" spans="5:5">
      <c r="E4613" s="595">
        <f>F4613*C4613</f>
        <v>0</v>
      </c>
    </row>
    <row r="4614" spans="5:5">
      <c r="E4614" s="595">
        <f>F4614*C4614</f>
        <v>0</v>
      </c>
    </row>
    <row r="4615" spans="5:5">
      <c r="E4615" s="595">
        <f>F4615*C4615</f>
        <v>0</v>
      </c>
    </row>
    <row r="4616" spans="5:5">
      <c r="E4616" s="595">
        <f>F4616*C4616</f>
        <v>0</v>
      </c>
    </row>
    <row r="4617" spans="5:5">
      <c r="E4617" s="595">
        <f>F4617*C4617</f>
        <v>0</v>
      </c>
    </row>
    <row r="4618" spans="5:5">
      <c r="E4618" s="595">
        <f>F4618*C4618</f>
        <v>0</v>
      </c>
    </row>
    <row r="4619" spans="5:5">
      <c r="E4619" s="595">
        <f>F4619*C4619</f>
        <v>0</v>
      </c>
    </row>
    <row r="4620" spans="5:5">
      <c r="E4620" s="595">
        <f>F4620*C4620</f>
        <v>0</v>
      </c>
    </row>
    <row r="4621" spans="5:5">
      <c r="E4621" s="595">
        <f>F4621*C4621</f>
        <v>0</v>
      </c>
    </row>
    <row r="4622" spans="5:5">
      <c r="E4622" s="595">
        <f>F4622*C4622</f>
        <v>0</v>
      </c>
    </row>
    <row r="4623" spans="5:5">
      <c r="E4623" s="595">
        <f>F4623*C4623</f>
        <v>0</v>
      </c>
    </row>
    <row r="4624" spans="5:5">
      <c r="E4624" s="595">
        <f>F4624*C4624</f>
        <v>0</v>
      </c>
    </row>
    <row r="4625" spans="5:5">
      <c r="E4625" s="595">
        <f>F4625*C4625</f>
        <v>0</v>
      </c>
    </row>
    <row r="4626" spans="5:5">
      <c r="E4626" s="595">
        <f>F4626*C4626</f>
        <v>0</v>
      </c>
    </row>
    <row r="4627" spans="5:5">
      <c r="E4627" s="595">
        <f>F4627*C4627</f>
        <v>0</v>
      </c>
    </row>
    <row r="4628" spans="5:5">
      <c r="E4628" s="595">
        <f>F4628*C4628</f>
        <v>0</v>
      </c>
    </row>
    <row r="4629" spans="5:5">
      <c r="E4629" s="595">
        <f>F4629*C4629</f>
        <v>0</v>
      </c>
    </row>
    <row r="4630" spans="5:5">
      <c r="E4630" s="595">
        <f>F4630*C4630</f>
        <v>0</v>
      </c>
    </row>
    <row r="4631" spans="5:5">
      <c r="E4631" s="595">
        <f>F4631*C4631</f>
        <v>0</v>
      </c>
    </row>
    <row r="4632" spans="5:5">
      <c r="E4632" s="595">
        <f>F4632*C4632</f>
        <v>0</v>
      </c>
    </row>
    <row r="4633" spans="5:5">
      <c r="E4633" s="595">
        <f>F4633*C4633</f>
        <v>0</v>
      </c>
    </row>
    <row r="4634" spans="5:5">
      <c r="E4634" s="595">
        <f>F4634*C4634</f>
        <v>0</v>
      </c>
    </row>
    <row r="4635" spans="5:5">
      <c r="E4635" s="595">
        <f>F4635*C4635</f>
        <v>0</v>
      </c>
    </row>
    <row r="4636" spans="5:5">
      <c r="E4636" s="595">
        <f>F4636*C4636</f>
        <v>0</v>
      </c>
    </row>
    <row r="4637" spans="5:5">
      <c r="E4637" s="595">
        <f>F4637*C4637</f>
        <v>0</v>
      </c>
    </row>
    <row r="4638" spans="5:5">
      <c r="E4638" s="595">
        <f>F4638*C4638</f>
        <v>0</v>
      </c>
    </row>
    <row r="4639" spans="5:5">
      <c r="E4639" s="595">
        <f>F4639*C4639</f>
        <v>0</v>
      </c>
    </row>
    <row r="4640" spans="5:5">
      <c r="E4640" s="595">
        <f>F4640*C4640</f>
        <v>0</v>
      </c>
    </row>
    <row r="4641" spans="5:5">
      <c r="E4641" s="595">
        <f>F4641*C4641</f>
        <v>0</v>
      </c>
    </row>
    <row r="4642" spans="5:5">
      <c r="E4642" s="595">
        <f>F4642*C4642</f>
        <v>0</v>
      </c>
    </row>
    <row r="4643" spans="5:5">
      <c r="E4643" s="595">
        <f>F4643*C4643</f>
        <v>0</v>
      </c>
    </row>
    <row r="4644" spans="5:5">
      <c r="E4644" s="595">
        <f>F4644*C4644</f>
        <v>0</v>
      </c>
    </row>
    <row r="4645" spans="5:5">
      <c r="E4645" s="595">
        <f>F4645*C4645</f>
        <v>0</v>
      </c>
    </row>
    <row r="4646" spans="5:5">
      <c r="E4646" s="595">
        <f>F4646*C4646</f>
        <v>0</v>
      </c>
    </row>
    <row r="4647" spans="5:5">
      <c r="E4647" s="595">
        <f>F4647*C4647</f>
        <v>0</v>
      </c>
    </row>
    <row r="4648" spans="5:5">
      <c r="E4648" s="595">
        <f>F4648*C4648</f>
        <v>0</v>
      </c>
    </row>
    <row r="4649" spans="5:5">
      <c r="E4649" s="595">
        <f>F4649*C4649</f>
        <v>0</v>
      </c>
    </row>
    <row r="4650" spans="5:5">
      <c r="E4650" s="595">
        <f>F4650*C4650</f>
        <v>0</v>
      </c>
    </row>
    <row r="4651" spans="5:5">
      <c r="E4651" s="595">
        <f>F4651*C4651</f>
        <v>0</v>
      </c>
    </row>
    <row r="4652" spans="5:5">
      <c r="E4652" s="595">
        <f>F4652*C4652</f>
        <v>0</v>
      </c>
    </row>
    <row r="4653" spans="5:5">
      <c r="E4653" s="595">
        <f>F4653*C4653</f>
        <v>0</v>
      </c>
    </row>
    <row r="4654" spans="5:5">
      <c r="E4654" s="595">
        <f>F4654*C4654</f>
        <v>0</v>
      </c>
    </row>
    <row r="4655" spans="5:5">
      <c r="E4655" s="595">
        <f>F4655*C4655</f>
        <v>0</v>
      </c>
    </row>
    <row r="4656" spans="5:5">
      <c r="E4656" s="595">
        <f>F4656*C4656</f>
        <v>0</v>
      </c>
    </row>
    <row r="4657" spans="5:5">
      <c r="E4657" s="595">
        <f>F4657*C4657</f>
        <v>0</v>
      </c>
    </row>
    <row r="4658" spans="5:5">
      <c r="E4658" s="595">
        <f>F4658*C4658</f>
        <v>0</v>
      </c>
    </row>
    <row r="4659" spans="5:5">
      <c r="E4659" s="595">
        <f>F4659*C4659</f>
        <v>0</v>
      </c>
    </row>
    <row r="4660" spans="5:5">
      <c r="E4660" s="595">
        <f>F4660*C4660</f>
        <v>0</v>
      </c>
    </row>
    <row r="4661" spans="5:5">
      <c r="E4661" s="595">
        <f>F4661*C4661</f>
        <v>0</v>
      </c>
    </row>
    <row r="4662" spans="5:5">
      <c r="E4662" s="595">
        <f>F4662*C4662</f>
        <v>0</v>
      </c>
    </row>
    <row r="4663" spans="5:5">
      <c r="E4663" s="595">
        <f>F4663*C4663</f>
        <v>0</v>
      </c>
    </row>
    <row r="4664" spans="5:5">
      <c r="E4664" s="595">
        <f>F4664*C4664</f>
        <v>0</v>
      </c>
    </row>
    <row r="4665" spans="5:5">
      <c r="E4665" s="595">
        <f>F4665*C4665</f>
        <v>0</v>
      </c>
    </row>
    <row r="4666" spans="5:5">
      <c r="E4666" s="595">
        <f>F4666*C4666</f>
        <v>0</v>
      </c>
    </row>
    <row r="4667" spans="5:5">
      <c r="E4667" s="595">
        <f>F4667*C4667</f>
        <v>0</v>
      </c>
    </row>
    <row r="4668" spans="5:5">
      <c r="E4668" s="595">
        <f>F4668*C4668</f>
        <v>0</v>
      </c>
    </row>
    <row r="4669" spans="5:5">
      <c r="E4669" s="595">
        <f>F4669*C4669</f>
        <v>0</v>
      </c>
    </row>
    <row r="4670" spans="5:5">
      <c r="E4670" s="595">
        <f>F4670*C4670</f>
        <v>0</v>
      </c>
    </row>
    <row r="4671" spans="5:5">
      <c r="E4671" s="595">
        <f>F4671*C4671</f>
        <v>0</v>
      </c>
    </row>
    <row r="4672" spans="5:5">
      <c r="E4672" s="595">
        <f>F4672*C4672</f>
        <v>0</v>
      </c>
    </row>
    <row r="4673" spans="5:5">
      <c r="E4673" s="595">
        <f>F4673*C4673</f>
        <v>0</v>
      </c>
    </row>
    <row r="4674" spans="5:5">
      <c r="E4674" s="595">
        <f>F4674*C4674</f>
        <v>0</v>
      </c>
    </row>
    <row r="4675" spans="5:5">
      <c r="E4675" s="595">
        <f>F4675*C4675</f>
        <v>0</v>
      </c>
    </row>
    <row r="4676" spans="5:5">
      <c r="E4676" s="595">
        <f>F4676*C4676</f>
        <v>0</v>
      </c>
    </row>
    <row r="4677" spans="5:5">
      <c r="E4677" s="595">
        <f>F4677*C4677</f>
        <v>0</v>
      </c>
    </row>
    <row r="4678" spans="5:5">
      <c r="E4678" s="595">
        <f>F4678*C4678</f>
        <v>0</v>
      </c>
    </row>
    <row r="4679" spans="5:5">
      <c r="E4679" s="595">
        <f>F4679*C4679</f>
        <v>0</v>
      </c>
    </row>
    <row r="4680" spans="5:5">
      <c r="E4680" s="595">
        <f>F4680*C4680</f>
        <v>0</v>
      </c>
    </row>
    <row r="4681" spans="5:5">
      <c r="E4681" s="595">
        <f>F4681*C4681</f>
        <v>0</v>
      </c>
    </row>
    <row r="4682" spans="5:5">
      <c r="E4682" s="595">
        <f>F4682*C4682</f>
        <v>0</v>
      </c>
    </row>
    <row r="4683" spans="5:5">
      <c r="E4683" s="595">
        <f>F4683*C4683</f>
        <v>0</v>
      </c>
    </row>
    <row r="4684" spans="5:5">
      <c r="E4684" s="595">
        <f>F4684*C4684</f>
        <v>0</v>
      </c>
    </row>
    <row r="4685" spans="5:5">
      <c r="E4685" s="595">
        <f>F4685*C4685</f>
        <v>0</v>
      </c>
    </row>
    <row r="4686" spans="5:5">
      <c r="E4686" s="595">
        <f>F4686*C4686</f>
        <v>0</v>
      </c>
    </row>
    <row r="4687" spans="5:5">
      <c r="E4687" s="595">
        <f>F4687*C4687</f>
        <v>0</v>
      </c>
    </row>
    <row r="4688" spans="5:5">
      <c r="E4688" s="595">
        <f>F4688*C4688</f>
        <v>0</v>
      </c>
    </row>
    <row r="4689" spans="5:5">
      <c r="E4689" s="595">
        <f>F4689*C4689</f>
        <v>0</v>
      </c>
    </row>
    <row r="4690" spans="5:5">
      <c r="E4690" s="595">
        <f>F4690*C4690</f>
        <v>0</v>
      </c>
    </row>
    <row r="4691" spans="5:5">
      <c r="E4691" s="595">
        <f>F4691*C4691</f>
        <v>0</v>
      </c>
    </row>
    <row r="4692" spans="5:5">
      <c r="E4692" s="595">
        <f>F4692*C4692</f>
        <v>0</v>
      </c>
    </row>
    <row r="4693" spans="5:5">
      <c r="E4693" s="595">
        <f>F4693*C4693</f>
        <v>0</v>
      </c>
    </row>
    <row r="4694" spans="5:5">
      <c r="E4694" s="595">
        <f>F4694*C4694</f>
        <v>0</v>
      </c>
    </row>
    <row r="4695" spans="5:5">
      <c r="E4695" s="595">
        <f>F4695*C4695</f>
        <v>0</v>
      </c>
    </row>
    <row r="4696" spans="5:5">
      <c r="E4696" s="595">
        <f>F4696*C4696</f>
        <v>0</v>
      </c>
    </row>
    <row r="4697" spans="5:5">
      <c r="E4697" s="595">
        <f>F4697*C4697</f>
        <v>0</v>
      </c>
    </row>
    <row r="4698" spans="5:5">
      <c r="E4698" s="595">
        <f>F4698*C4698</f>
        <v>0</v>
      </c>
    </row>
    <row r="4699" spans="5:5">
      <c r="E4699" s="595">
        <f>F4699*C4699</f>
        <v>0</v>
      </c>
    </row>
    <row r="4700" spans="5:5">
      <c r="E4700" s="595">
        <f>F4700*C4700</f>
        <v>0</v>
      </c>
    </row>
    <row r="4701" spans="5:5">
      <c r="E4701" s="595">
        <f>F4701*C4701</f>
        <v>0</v>
      </c>
    </row>
    <row r="4702" spans="5:5">
      <c r="E4702" s="595">
        <f>F4702*C4702</f>
        <v>0</v>
      </c>
    </row>
    <row r="4703" spans="5:5">
      <c r="E4703" s="595">
        <f>F4703*C4703</f>
        <v>0</v>
      </c>
    </row>
    <row r="4704" spans="5:5">
      <c r="E4704" s="595">
        <f>F4704*C4704</f>
        <v>0</v>
      </c>
    </row>
    <row r="4705" spans="5:5">
      <c r="E4705" s="595">
        <f>F4705*C4705</f>
        <v>0</v>
      </c>
    </row>
    <row r="4706" spans="5:5">
      <c r="E4706" s="595">
        <f>F4706*C4706</f>
        <v>0</v>
      </c>
    </row>
    <row r="4707" spans="5:5">
      <c r="E4707" s="595">
        <f>F4707*C4707</f>
        <v>0</v>
      </c>
    </row>
    <row r="4708" spans="5:5">
      <c r="E4708" s="595">
        <f>F4708*C4708</f>
        <v>0</v>
      </c>
    </row>
    <row r="4709" spans="5:5">
      <c r="E4709" s="595">
        <f>F4709*C4709</f>
        <v>0</v>
      </c>
    </row>
    <row r="4710" spans="5:5">
      <c r="E4710" s="595">
        <f>F4710*C4710</f>
        <v>0</v>
      </c>
    </row>
    <row r="4711" spans="5:5">
      <c r="E4711" s="595">
        <f>F4711*C4711</f>
        <v>0</v>
      </c>
    </row>
    <row r="4712" spans="5:5">
      <c r="E4712" s="595">
        <f>F4712*C4712</f>
        <v>0</v>
      </c>
    </row>
    <row r="4713" spans="5:5">
      <c r="E4713" s="595">
        <f>F4713*C4713</f>
        <v>0</v>
      </c>
    </row>
    <row r="4714" spans="5:5">
      <c r="E4714" s="595">
        <f>F4714*C4714</f>
        <v>0</v>
      </c>
    </row>
    <row r="4715" spans="5:5">
      <c r="E4715" s="595">
        <f>F4715*C4715</f>
        <v>0</v>
      </c>
    </row>
    <row r="4716" spans="5:5">
      <c r="E4716" s="595">
        <f>F4716*C4716</f>
        <v>0</v>
      </c>
    </row>
    <row r="4717" spans="5:5">
      <c r="E4717" s="595">
        <f>F4717*C4717</f>
        <v>0</v>
      </c>
    </row>
    <row r="4718" spans="5:5">
      <c r="E4718" s="595">
        <f>F4718*C4718</f>
        <v>0</v>
      </c>
    </row>
    <row r="4719" spans="5:5">
      <c r="E4719" s="595">
        <f>F4719*C4719</f>
        <v>0</v>
      </c>
    </row>
    <row r="4720" spans="5:5">
      <c r="E4720" s="595">
        <f>F4720*C4720</f>
        <v>0</v>
      </c>
    </row>
    <row r="4721" spans="5:5">
      <c r="E4721" s="595">
        <f>F4721*C4721</f>
        <v>0</v>
      </c>
    </row>
    <row r="4722" spans="5:5">
      <c r="E4722" s="595">
        <f>F4722*C4722</f>
        <v>0</v>
      </c>
    </row>
    <row r="4723" spans="5:5">
      <c r="E4723" s="595">
        <f>F4723*C4723</f>
        <v>0</v>
      </c>
    </row>
    <row r="4724" spans="5:5">
      <c r="E4724" s="595">
        <f>F4724*C4724</f>
        <v>0</v>
      </c>
    </row>
    <row r="4725" spans="5:5">
      <c r="E4725" s="595">
        <f>F4725*C4725</f>
        <v>0</v>
      </c>
    </row>
    <row r="4726" spans="5:5">
      <c r="E4726" s="595">
        <f>F4726*C4726</f>
        <v>0</v>
      </c>
    </row>
    <row r="4727" spans="5:5">
      <c r="E4727" s="595">
        <f>F4727*C4727</f>
        <v>0</v>
      </c>
    </row>
    <row r="4728" spans="5:5">
      <c r="E4728" s="595">
        <f>F4728*C4728</f>
        <v>0</v>
      </c>
    </row>
    <row r="4729" spans="5:5">
      <c r="E4729" s="595">
        <f>F4729*C4729</f>
        <v>0</v>
      </c>
    </row>
    <row r="4730" spans="5:5">
      <c r="E4730" s="595">
        <f>F4730*C4730</f>
        <v>0</v>
      </c>
    </row>
    <row r="4731" spans="5:5">
      <c r="E4731" s="595">
        <f>F4731*C4731</f>
        <v>0</v>
      </c>
    </row>
    <row r="4732" spans="5:5">
      <c r="E4732" s="595">
        <f>F4732*C4732</f>
        <v>0</v>
      </c>
    </row>
    <row r="4733" spans="5:5">
      <c r="E4733" s="595">
        <f>F4733*C4733</f>
        <v>0</v>
      </c>
    </row>
    <row r="4734" spans="5:5">
      <c r="E4734" s="595">
        <f>F4734*C4734</f>
        <v>0</v>
      </c>
    </row>
    <row r="4735" spans="5:5">
      <c r="E4735" s="595">
        <f>F4735*C4735</f>
        <v>0</v>
      </c>
    </row>
    <row r="4736" spans="5:5">
      <c r="E4736" s="595">
        <f>F4736*C4736</f>
        <v>0</v>
      </c>
    </row>
    <row r="4737" spans="5:5">
      <c r="E4737" s="595">
        <f>F4737*C4737</f>
        <v>0</v>
      </c>
    </row>
    <row r="4738" spans="5:5">
      <c r="E4738" s="595">
        <f>F4738*C4738</f>
        <v>0</v>
      </c>
    </row>
    <row r="4739" spans="5:5">
      <c r="E4739" s="595">
        <f>F4739*C4739</f>
        <v>0</v>
      </c>
    </row>
    <row r="4740" spans="5:5">
      <c r="E4740" s="595">
        <f>F4740*C4740</f>
        <v>0</v>
      </c>
    </row>
    <row r="4741" spans="5:5">
      <c r="E4741" s="595">
        <f>F4741*C4741</f>
        <v>0</v>
      </c>
    </row>
    <row r="4742" spans="5:5">
      <c r="E4742" s="595">
        <f>F4742*C4742</f>
        <v>0</v>
      </c>
    </row>
    <row r="4743" spans="5:5">
      <c r="E4743" s="595">
        <f>F4743*C4743</f>
        <v>0</v>
      </c>
    </row>
    <row r="4744" spans="5:5">
      <c r="E4744" s="595">
        <f>F4744*C4744</f>
        <v>0</v>
      </c>
    </row>
    <row r="4745" spans="5:5">
      <c r="E4745" s="595">
        <f>F4745*C4745</f>
        <v>0</v>
      </c>
    </row>
    <row r="4746" spans="5:5">
      <c r="E4746" s="595">
        <f>F4746*C4746</f>
        <v>0</v>
      </c>
    </row>
    <row r="4747" spans="5:5">
      <c r="E4747" s="595">
        <f>F4747*C4747</f>
        <v>0</v>
      </c>
    </row>
    <row r="4748" spans="5:5">
      <c r="E4748" s="595">
        <f>F4748*C4748</f>
        <v>0</v>
      </c>
    </row>
    <row r="4749" spans="5:5">
      <c r="E4749" s="595">
        <f>F4749*C4749</f>
        <v>0</v>
      </c>
    </row>
    <row r="4750" spans="5:5">
      <c r="E4750" s="595">
        <f>F4750*C4750</f>
        <v>0</v>
      </c>
    </row>
    <row r="4751" spans="5:5">
      <c r="E4751" s="595">
        <f>F4751*C4751</f>
        <v>0</v>
      </c>
    </row>
    <row r="4752" spans="5:5">
      <c r="E4752" s="595">
        <f>F4752*C4752</f>
        <v>0</v>
      </c>
    </row>
    <row r="4753" spans="5:5">
      <c r="E4753" s="595">
        <f>F4753*C4753</f>
        <v>0</v>
      </c>
    </row>
    <row r="4754" spans="5:5">
      <c r="E4754" s="595">
        <f>F4754*C4754</f>
        <v>0</v>
      </c>
    </row>
    <row r="4755" spans="5:5">
      <c r="E4755" s="595">
        <f>F4755*C4755</f>
        <v>0</v>
      </c>
    </row>
    <row r="4756" spans="5:5">
      <c r="E4756" s="595">
        <f>F4756*C4756</f>
        <v>0</v>
      </c>
    </row>
    <row r="4757" spans="5:5">
      <c r="E4757" s="595">
        <f>F4757*C4757</f>
        <v>0</v>
      </c>
    </row>
    <row r="4758" spans="5:5">
      <c r="E4758" s="595">
        <f>F4758*C4758</f>
        <v>0</v>
      </c>
    </row>
    <row r="4759" spans="5:5">
      <c r="E4759" s="595">
        <f>F4759*C4759</f>
        <v>0</v>
      </c>
    </row>
    <row r="4760" spans="5:5">
      <c r="E4760" s="595">
        <f>F4760*C4760</f>
        <v>0</v>
      </c>
    </row>
    <row r="4761" spans="5:5">
      <c r="E4761" s="595">
        <f>F4761*C4761</f>
        <v>0</v>
      </c>
    </row>
    <row r="4762" spans="5:5">
      <c r="E4762" s="595">
        <f>F4762*C4762</f>
        <v>0</v>
      </c>
    </row>
    <row r="4763" spans="5:5">
      <c r="E4763" s="595">
        <f>F4763*C4763</f>
        <v>0</v>
      </c>
    </row>
    <row r="4764" spans="5:5">
      <c r="E4764" s="595">
        <f>F4764*C4764</f>
        <v>0</v>
      </c>
    </row>
    <row r="4765" spans="5:5">
      <c r="E4765" s="595">
        <f>F4765*C4765</f>
        <v>0</v>
      </c>
    </row>
    <row r="4766" spans="5:5">
      <c r="E4766" s="595">
        <f>F4766*C4766</f>
        <v>0</v>
      </c>
    </row>
    <row r="4767" spans="5:5">
      <c r="E4767" s="595">
        <f>F4767*C4767</f>
        <v>0</v>
      </c>
    </row>
    <row r="4768" spans="5:5">
      <c r="E4768" s="595">
        <f>F4768*C4768</f>
        <v>0</v>
      </c>
    </row>
    <row r="4769" spans="5:5">
      <c r="E4769" s="595">
        <f>F4769*C4769</f>
        <v>0</v>
      </c>
    </row>
    <row r="4770" spans="5:5">
      <c r="E4770" s="595">
        <f>F4770*C4770</f>
        <v>0</v>
      </c>
    </row>
    <row r="4771" spans="5:5">
      <c r="E4771" s="595">
        <f>F4771*C4771</f>
        <v>0</v>
      </c>
    </row>
    <row r="4772" spans="5:5">
      <c r="E4772" s="595">
        <f>F4772*C4772</f>
        <v>0</v>
      </c>
    </row>
    <row r="4773" spans="5:5">
      <c r="E4773" s="595">
        <f>F4773*C4773</f>
        <v>0</v>
      </c>
    </row>
    <row r="4774" spans="5:5">
      <c r="E4774" s="595">
        <f>F4774*C4774</f>
        <v>0</v>
      </c>
    </row>
    <row r="4775" spans="5:5">
      <c r="E4775" s="595">
        <f>F4775*C4775</f>
        <v>0</v>
      </c>
    </row>
    <row r="4776" spans="5:5">
      <c r="E4776" s="595">
        <f>F4776*C4776</f>
        <v>0</v>
      </c>
    </row>
    <row r="4777" spans="5:5">
      <c r="E4777" s="595">
        <f>F4777*C4777</f>
        <v>0</v>
      </c>
    </row>
    <row r="4778" spans="5:5">
      <c r="E4778" s="595">
        <f>F4778*C4778</f>
        <v>0</v>
      </c>
    </row>
    <row r="4779" spans="5:5">
      <c r="E4779" s="595">
        <f>F4779*C4779</f>
        <v>0</v>
      </c>
    </row>
    <row r="4780" spans="5:5">
      <c r="E4780" s="595">
        <f>F4780*C4780</f>
        <v>0</v>
      </c>
    </row>
    <row r="4781" spans="5:5">
      <c r="E4781" s="595">
        <f>F4781*C4781</f>
        <v>0</v>
      </c>
    </row>
    <row r="4782" spans="5:5">
      <c r="E4782" s="595">
        <f>F4782*C4782</f>
        <v>0</v>
      </c>
    </row>
    <row r="4783" spans="5:5">
      <c r="E4783" s="595">
        <f>F4783*C4783</f>
        <v>0</v>
      </c>
    </row>
    <row r="4784" spans="5:5">
      <c r="E4784" s="595">
        <f>F4784*C4784</f>
        <v>0</v>
      </c>
    </row>
    <row r="4785" spans="5:5">
      <c r="E4785" s="595">
        <f>F4785*C4785</f>
        <v>0</v>
      </c>
    </row>
    <row r="4786" spans="5:5">
      <c r="E4786" s="595">
        <f>F4786*C4786</f>
        <v>0</v>
      </c>
    </row>
    <row r="4787" spans="5:5">
      <c r="E4787" s="595">
        <f>F4787*C4787</f>
        <v>0</v>
      </c>
    </row>
    <row r="4788" spans="5:5">
      <c r="E4788" s="595">
        <f>F4788*C4788</f>
        <v>0</v>
      </c>
    </row>
    <row r="4789" spans="5:5">
      <c r="E4789" s="595">
        <f>F4789*C4789</f>
        <v>0</v>
      </c>
    </row>
    <row r="4790" spans="5:5">
      <c r="E4790" s="595">
        <f>F4790*C4790</f>
        <v>0</v>
      </c>
    </row>
    <row r="4791" spans="5:5">
      <c r="E4791" s="595">
        <f>F4791*C4791</f>
        <v>0</v>
      </c>
    </row>
    <row r="4792" spans="5:5">
      <c r="E4792" s="595">
        <f>F4792*C4792</f>
        <v>0</v>
      </c>
    </row>
    <row r="4793" spans="5:5">
      <c r="E4793" s="595">
        <f>F4793*C4793</f>
        <v>0</v>
      </c>
    </row>
    <row r="4794" spans="5:5">
      <c r="E4794" s="595">
        <f>F4794*C4794</f>
        <v>0</v>
      </c>
    </row>
    <row r="4795" spans="5:5">
      <c r="E4795" s="595">
        <f>F4795*C4795</f>
        <v>0</v>
      </c>
    </row>
    <row r="4796" spans="5:5">
      <c r="E4796" s="595">
        <f>F4796*C4796</f>
        <v>0</v>
      </c>
    </row>
    <row r="4797" spans="5:5">
      <c r="E4797" s="595">
        <f>F4797*C4797</f>
        <v>0</v>
      </c>
    </row>
    <row r="4798" spans="5:5">
      <c r="E4798" s="595">
        <f>F4798*C4798</f>
        <v>0</v>
      </c>
    </row>
    <row r="4799" spans="5:5">
      <c r="E4799" s="595">
        <f>F4799*C4799</f>
        <v>0</v>
      </c>
    </row>
    <row r="4800" spans="5:5">
      <c r="E4800" s="595">
        <f>F4800*C4800</f>
        <v>0</v>
      </c>
    </row>
    <row r="4801" spans="5:5">
      <c r="E4801" s="595">
        <f>F4801*C4801</f>
        <v>0</v>
      </c>
    </row>
    <row r="4802" spans="5:5">
      <c r="E4802" s="595">
        <f>F4802*C4802</f>
        <v>0</v>
      </c>
    </row>
    <row r="4803" spans="5:5">
      <c r="E4803" s="595">
        <f>F4803*C4803</f>
        <v>0</v>
      </c>
    </row>
    <row r="4804" spans="5:5">
      <c r="E4804" s="595">
        <f>F4804*C4804</f>
        <v>0</v>
      </c>
    </row>
    <row r="4805" spans="5:5">
      <c r="E4805" s="595">
        <f>F4805*C4805</f>
        <v>0</v>
      </c>
    </row>
    <row r="4806" spans="5:5">
      <c r="E4806" s="595">
        <f>F4806*C4806</f>
        <v>0</v>
      </c>
    </row>
    <row r="4807" spans="5:5">
      <c r="E4807" s="595">
        <f>F4807*C4807</f>
        <v>0</v>
      </c>
    </row>
    <row r="4808" spans="5:5">
      <c r="E4808" s="595">
        <f>F4808*C4808</f>
        <v>0</v>
      </c>
    </row>
    <row r="4809" spans="5:5">
      <c r="E4809" s="595">
        <f>F4809*C4809</f>
        <v>0</v>
      </c>
    </row>
    <row r="4810" spans="5:5">
      <c r="E4810" s="595">
        <f>F4810*C4810</f>
        <v>0</v>
      </c>
    </row>
    <row r="4811" spans="5:5">
      <c r="E4811" s="595">
        <f>F4811*C4811</f>
        <v>0</v>
      </c>
    </row>
    <row r="4812" spans="5:5">
      <c r="E4812" s="595">
        <f>F4812*C4812</f>
        <v>0</v>
      </c>
    </row>
    <row r="4813" spans="5:5">
      <c r="E4813" s="595">
        <f>F4813*C4813</f>
        <v>0</v>
      </c>
    </row>
    <row r="4814" spans="5:5">
      <c r="E4814" s="595">
        <f>F4814*C4814</f>
        <v>0</v>
      </c>
    </row>
    <row r="4815" spans="5:5">
      <c r="E4815" s="595">
        <f>F4815*C4815</f>
        <v>0</v>
      </c>
    </row>
    <row r="4816" spans="5:5">
      <c r="E4816" s="595">
        <f>F4816*C4816</f>
        <v>0</v>
      </c>
    </row>
    <row r="4817" spans="5:5">
      <c r="E4817" s="595">
        <f>F4817*C4817</f>
        <v>0</v>
      </c>
    </row>
    <row r="4818" spans="5:5">
      <c r="E4818" s="595">
        <f>F4818*C4818</f>
        <v>0</v>
      </c>
    </row>
    <row r="4819" spans="5:5">
      <c r="E4819" s="595">
        <f>F4819*C4819</f>
        <v>0</v>
      </c>
    </row>
    <row r="4820" spans="5:5">
      <c r="E4820" s="595">
        <f>F4820*C4820</f>
        <v>0</v>
      </c>
    </row>
    <row r="4821" spans="5:5">
      <c r="E4821" s="595">
        <f>F4821*C4821</f>
        <v>0</v>
      </c>
    </row>
    <row r="4822" spans="5:5">
      <c r="E4822" s="595">
        <f>F4822*C4822</f>
        <v>0</v>
      </c>
    </row>
    <row r="4823" spans="5:5">
      <c r="E4823" s="595">
        <f>F4823*C4823</f>
        <v>0</v>
      </c>
    </row>
    <row r="4824" spans="5:5">
      <c r="E4824" s="595">
        <f>F4824*C4824</f>
        <v>0</v>
      </c>
    </row>
    <row r="4825" spans="5:5">
      <c r="E4825" s="595">
        <f>F4825*C4825</f>
        <v>0</v>
      </c>
    </row>
    <row r="4826" spans="5:5">
      <c r="E4826" s="595">
        <f>F4826*C4826</f>
        <v>0</v>
      </c>
    </row>
    <row r="4827" spans="5:5">
      <c r="E4827" s="595">
        <f>F4827*C4827</f>
        <v>0</v>
      </c>
    </row>
    <row r="4828" spans="5:5">
      <c r="E4828" s="595">
        <f>F4828*C4828</f>
        <v>0</v>
      </c>
    </row>
    <row r="4829" spans="5:5">
      <c r="E4829" s="595">
        <f>F4829*C4829</f>
        <v>0</v>
      </c>
    </row>
    <row r="4830" spans="5:5">
      <c r="E4830" s="595">
        <f>F4830*C4830</f>
        <v>0</v>
      </c>
    </row>
    <row r="4831" spans="5:5">
      <c r="E4831" s="595">
        <f>F4831*C4831</f>
        <v>0</v>
      </c>
    </row>
    <row r="4832" spans="5:5">
      <c r="E4832" s="595">
        <f>F4832*C4832</f>
        <v>0</v>
      </c>
    </row>
    <row r="4833" spans="5:5">
      <c r="E4833" s="595">
        <f>F4833*C4833</f>
        <v>0</v>
      </c>
    </row>
    <row r="4834" spans="5:5">
      <c r="E4834" s="595">
        <f>F4834*C4834</f>
        <v>0</v>
      </c>
    </row>
    <row r="4835" spans="5:5">
      <c r="E4835" s="595">
        <f>F4835*C4835</f>
        <v>0</v>
      </c>
    </row>
    <row r="4836" spans="5:5">
      <c r="E4836" s="595">
        <f>F4836*C4836</f>
        <v>0</v>
      </c>
    </row>
    <row r="4837" spans="5:5">
      <c r="E4837" s="595">
        <f>F4837*C4837</f>
        <v>0</v>
      </c>
    </row>
    <row r="4838" spans="5:5">
      <c r="E4838" s="595">
        <f>F4838*C4838</f>
        <v>0</v>
      </c>
    </row>
    <row r="4839" spans="5:5">
      <c r="E4839" s="595">
        <f>F4839*C4839</f>
        <v>0</v>
      </c>
    </row>
    <row r="4840" spans="5:5">
      <c r="E4840" s="595">
        <f>F4840*C4840</f>
        <v>0</v>
      </c>
    </row>
    <row r="4841" spans="5:5">
      <c r="E4841" s="595">
        <f>F4841*C4841</f>
        <v>0</v>
      </c>
    </row>
    <row r="4842" spans="5:5">
      <c r="E4842" s="595">
        <f>F4842*C4842</f>
        <v>0</v>
      </c>
    </row>
    <row r="4843" spans="5:5">
      <c r="E4843" s="595">
        <f>F4843*C4843</f>
        <v>0</v>
      </c>
    </row>
    <row r="4844" spans="5:5">
      <c r="E4844" s="595">
        <f>F4844*C4844</f>
        <v>0</v>
      </c>
    </row>
    <row r="4845" spans="5:5">
      <c r="E4845" s="595">
        <f>F4845*C4845</f>
        <v>0</v>
      </c>
    </row>
    <row r="4846" spans="5:5">
      <c r="E4846" s="595">
        <f>F4846*C4846</f>
        <v>0</v>
      </c>
    </row>
    <row r="4847" spans="5:5">
      <c r="E4847" s="595">
        <f>F4847*C4847</f>
        <v>0</v>
      </c>
    </row>
    <row r="4848" spans="5:5">
      <c r="E4848" s="595">
        <f>F4848*C4848</f>
        <v>0</v>
      </c>
    </row>
    <row r="4849" spans="5:5">
      <c r="E4849" s="595">
        <f>F4849*C4849</f>
        <v>0</v>
      </c>
    </row>
    <row r="4850" spans="5:5">
      <c r="E4850" s="595">
        <f>F4850*C4850</f>
        <v>0</v>
      </c>
    </row>
    <row r="4851" spans="5:5">
      <c r="E4851" s="595">
        <f>F4851*C4851</f>
        <v>0</v>
      </c>
    </row>
    <row r="4852" spans="5:5">
      <c r="E4852" s="595">
        <f>F4852*C4852</f>
        <v>0</v>
      </c>
    </row>
    <row r="4853" spans="5:5">
      <c r="E4853" s="595">
        <f>F4853*C4853</f>
        <v>0</v>
      </c>
    </row>
    <row r="4854" spans="5:5">
      <c r="E4854" s="595">
        <f>F4854*C4854</f>
        <v>0</v>
      </c>
    </row>
    <row r="4855" spans="5:5">
      <c r="E4855" s="595">
        <f>F4855*C4855</f>
        <v>0</v>
      </c>
    </row>
    <row r="4856" spans="5:5">
      <c r="E4856" s="595">
        <f>F4856*C4856</f>
        <v>0</v>
      </c>
    </row>
    <row r="4857" spans="5:5">
      <c r="E4857" s="595">
        <f>F4857*C4857</f>
        <v>0</v>
      </c>
    </row>
    <row r="4858" spans="5:5">
      <c r="E4858" s="595">
        <f>F4858*C4858</f>
        <v>0</v>
      </c>
    </row>
    <row r="4859" spans="5:5">
      <c r="E4859" s="595">
        <f>F4859*C4859</f>
        <v>0</v>
      </c>
    </row>
    <row r="4860" spans="5:5">
      <c r="E4860" s="595">
        <f>F4860*C4860</f>
        <v>0</v>
      </c>
    </row>
    <row r="4861" spans="5:5">
      <c r="E4861" s="595">
        <f>F4861*C4861</f>
        <v>0</v>
      </c>
    </row>
    <row r="4862" spans="5:5">
      <c r="E4862" s="595">
        <f>F4862*C4862</f>
        <v>0</v>
      </c>
    </row>
    <row r="4863" spans="5:5">
      <c r="E4863" s="595">
        <f>F4863*C4863</f>
        <v>0</v>
      </c>
    </row>
    <row r="4864" spans="5:5">
      <c r="E4864" s="595">
        <f>F4864*C4864</f>
        <v>0</v>
      </c>
    </row>
    <row r="4865" spans="5:5">
      <c r="E4865" s="595">
        <f>F4865*C4865</f>
        <v>0</v>
      </c>
    </row>
    <row r="4866" spans="5:5">
      <c r="E4866" s="595">
        <f>F4866*C4866</f>
        <v>0</v>
      </c>
    </row>
    <row r="4867" spans="5:5">
      <c r="E4867" s="595">
        <f>F4867*C4867</f>
        <v>0</v>
      </c>
    </row>
    <row r="4868" spans="5:5">
      <c r="E4868" s="595">
        <f>F4868*C4868</f>
        <v>0</v>
      </c>
    </row>
    <row r="4869" spans="5:5">
      <c r="E4869" s="595">
        <f>F4869*C4869</f>
        <v>0</v>
      </c>
    </row>
    <row r="4870" spans="5:5">
      <c r="E4870" s="595">
        <f>F4870*C4870</f>
        <v>0</v>
      </c>
    </row>
    <row r="4871" spans="5:5">
      <c r="E4871" s="595">
        <f>F4871*C4871</f>
        <v>0</v>
      </c>
    </row>
    <row r="4872" spans="5:5">
      <c r="E4872" s="595">
        <f>F4872*C4872</f>
        <v>0</v>
      </c>
    </row>
    <row r="4873" spans="5:5">
      <c r="E4873" s="595">
        <f>F4873*C4873</f>
        <v>0</v>
      </c>
    </row>
    <row r="4874" spans="5:5">
      <c r="E4874" s="595">
        <f>F4874*C4874</f>
        <v>0</v>
      </c>
    </row>
    <row r="4875" spans="5:5">
      <c r="E4875" s="595">
        <f>F4875*C4875</f>
        <v>0</v>
      </c>
    </row>
    <row r="4876" spans="5:5">
      <c r="E4876" s="595">
        <f>F4876*C4876</f>
        <v>0</v>
      </c>
    </row>
    <row r="4877" spans="5:5">
      <c r="E4877" s="595">
        <f>F4877*C4877</f>
        <v>0</v>
      </c>
    </row>
    <row r="4878" spans="5:5">
      <c r="E4878" s="595">
        <f>F4878*C4878</f>
        <v>0</v>
      </c>
    </row>
    <row r="4879" spans="5:5">
      <c r="E4879" s="595">
        <f>F4879*C4879</f>
        <v>0</v>
      </c>
    </row>
    <row r="4880" spans="5:5">
      <c r="E4880" s="595">
        <f>F4880*C4880</f>
        <v>0</v>
      </c>
    </row>
    <row r="4881" spans="5:5">
      <c r="E4881" s="595">
        <f>F4881*C4881</f>
        <v>0</v>
      </c>
    </row>
    <row r="4882" spans="5:5">
      <c r="E4882" s="595">
        <f>F4882*C4882</f>
        <v>0</v>
      </c>
    </row>
    <row r="4883" spans="5:5">
      <c r="E4883" s="595">
        <f>F4883*C4883</f>
        <v>0</v>
      </c>
    </row>
    <row r="4884" spans="5:5">
      <c r="E4884" s="595">
        <f>F4884*C4884</f>
        <v>0</v>
      </c>
    </row>
    <row r="4885" spans="5:5">
      <c r="E4885" s="595">
        <f>F4885*C4885</f>
        <v>0</v>
      </c>
    </row>
    <row r="4886" spans="5:5">
      <c r="E4886" s="595">
        <f>F4886*C4886</f>
        <v>0</v>
      </c>
    </row>
    <row r="4887" spans="5:5">
      <c r="E4887" s="595">
        <f>F4887*C4887</f>
        <v>0</v>
      </c>
    </row>
    <row r="4888" spans="5:5">
      <c r="E4888" s="595">
        <f>F4888*C4888</f>
        <v>0</v>
      </c>
    </row>
    <row r="4889" spans="5:5">
      <c r="E4889" s="595">
        <f>F4889*C4889</f>
        <v>0</v>
      </c>
    </row>
    <row r="4890" spans="5:5">
      <c r="E4890" s="595">
        <f>F4890*C4890</f>
        <v>0</v>
      </c>
    </row>
    <row r="4891" spans="5:5">
      <c r="E4891" s="595">
        <f>F4891*C4891</f>
        <v>0</v>
      </c>
    </row>
    <row r="4892" spans="5:5">
      <c r="E4892" s="595">
        <f>F4892*C4892</f>
        <v>0</v>
      </c>
    </row>
    <row r="4893" spans="5:5">
      <c r="E4893" s="595">
        <f>F4893*C4893</f>
        <v>0</v>
      </c>
    </row>
    <row r="4894" spans="5:5">
      <c r="E4894" s="595">
        <f>F4894*C4894</f>
        <v>0</v>
      </c>
    </row>
    <row r="4895" spans="5:5">
      <c r="E4895" s="595">
        <f>F4895*C4895</f>
        <v>0</v>
      </c>
    </row>
    <row r="4896" spans="5:5">
      <c r="E4896" s="595">
        <f>F4896*C4896</f>
        <v>0</v>
      </c>
    </row>
    <row r="4897" spans="5:5">
      <c r="E4897" s="595">
        <f>F4897*C4897</f>
        <v>0</v>
      </c>
    </row>
    <row r="4898" spans="5:5">
      <c r="E4898" s="595">
        <f>F4898*C4898</f>
        <v>0</v>
      </c>
    </row>
    <row r="4899" spans="5:5">
      <c r="E4899" s="595">
        <f>F4899*C4899</f>
        <v>0</v>
      </c>
    </row>
    <row r="4900" spans="5:5">
      <c r="E4900" s="595">
        <f>F4900*C4900</f>
        <v>0</v>
      </c>
    </row>
    <row r="4901" spans="5:5">
      <c r="E4901" s="595">
        <f>F4901*C4901</f>
        <v>0</v>
      </c>
    </row>
    <row r="4902" spans="5:5">
      <c r="E4902" s="595">
        <f>F4902*C4902</f>
        <v>0</v>
      </c>
    </row>
    <row r="4903" spans="5:5">
      <c r="E4903" s="595">
        <f>F4903*C4903</f>
        <v>0</v>
      </c>
    </row>
    <row r="4904" spans="5:5">
      <c r="E4904" s="595">
        <f>F4904*C4904</f>
        <v>0</v>
      </c>
    </row>
    <row r="4905" spans="5:5">
      <c r="E4905" s="595">
        <f>F4905*C4905</f>
        <v>0</v>
      </c>
    </row>
    <row r="4906" spans="5:5">
      <c r="E4906" s="595">
        <f>F4906*C4906</f>
        <v>0</v>
      </c>
    </row>
    <row r="4907" spans="5:5">
      <c r="E4907" s="595">
        <f>F4907*C4907</f>
        <v>0</v>
      </c>
    </row>
    <row r="4908" spans="5:5">
      <c r="E4908" s="595">
        <f>F4908*C4908</f>
        <v>0</v>
      </c>
    </row>
    <row r="4909" spans="5:5">
      <c r="E4909" s="595">
        <f>F4909*C4909</f>
        <v>0</v>
      </c>
    </row>
    <row r="4910" spans="5:5">
      <c r="E4910" s="595">
        <f>F4910*C4910</f>
        <v>0</v>
      </c>
    </row>
    <row r="4911" spans="5:5">
      <c r="E4911" s="595">
        <f>F4911*C4911</f>
        <v>0</v>
      </c>
    </row>
    <row r="4912" spans="5:5">
      <c r="E4912" s="595">
        <f>F4912*C4912</f>
        <v>0</v>
      </c>
    </row>
    <row r="4913" spans="5:5">
      <c r="E4913" s="595">
        <f>F4913*C4913</f>
        <v>0</v>
      </c>
    </row>
    <row r="4914" spans="5:5">
      <c r="E4914" s="595">
        <f>F4914*C4914</f>
        <v>0</v>
      </c>
    </row>
    <row r="4915" spans="5:5">
      <c r="E4915" s="595">
        <f>F4915*C4915</f>
        <v>0</v>
      </c>
    </row>
    <row r="4916" spans="5:5">
      <c r="E4916" s="595">
        <f>F4916*C4916</f>
        <v>0</v>
      </c>
    </row>
    <row r="4917" spans="5:5">
      <c r="E4917" s="595">
        <f>F4917*C4917</f>
        <v>0</v>
      </c>
    </row>
    <row r="4918" spans="5:5">
      <c r="E4918" s="595">
        <f>F4918*C4918</f>
        <v>0</v>
      </c>
    </row>
    <row r="4919" spans="5:5">
      <c r="E4919" s="595">
        <f>F4919*C4919</f>
        <v>0</v>
      </c>
    </row>
    <row r="4920" spans="5:5">
      <c r="E4920" s="595">
        <f>F4920*C4920</f>
        <v>0</v>
      </c>
    </row>
    <row r="4921" spans="5:5">
      <c r="E4921" s="595">
        <f>F4921*C4921</f>
        <v>0</v>
      </c>
    </row>
    <row r="4922" spans="5:5">
      <c r="E4922" s="595">
        <f>F4922*C4922</f>
        <v>0</v>
      </c>
    </row>
    <row r="4923" spans="5:5">
      <c r="E4923" s="595">
        <f>F4923*C4923</f>
        <v>0</v>
      </c>
    </row>
    <row r="4924" spans="5:5">
      <c r="E4924" s="595">
        <f>F4924*C4924</f>
        <v>0</v>
      </c>
    </row>
    <row r="4925" spans="5:5">
      <c r="E4925" s="595">
        <f>F4925*C4925</f>
        <v>0</v>
      </c>
    </row>
    <row r="4926" spans="5:5">
      <c r="E4926" s="595">
        <f>F4926*C4926</f>
        <v>0</v>
      </c>
    </row>
    <row r="4927" spans="5:5">
      <c r="E4927" s="595">
        <f>F4927*C4927</f>
        <v>0</v>
      </c>
    </row>
    <row r="4928" spans="5:5">
      <c r="E4928" s="595">
        <f>F4928*C4928</f>
        <v>0</v>
      </c>
    </row>
    <row r="4929" spans="5:5">
      <c r="E4929" s="595">
        <f>F4929*C4929</f>
        <v>0</v>
      </c>
    </row>
    <row r="4930" spans="5:5">
      <c r="E4930" s="595">
        <f>F4930*C4930</f>
        <v>0</v>
      </c>
    </row>
    <row r="4931" spans="5:5">
      <c r="E4931" s="595">
        <f>F4931*C4931</f>
        <v>0</v>
      </c>
    </row>
    <row r="4932" spans="5:5">
      <c r="E4932" s="595">
        <f>F4932*C4932</f>
        <v>0</v>
      </c>
    </row>
    <row r="4933" spans="5:5">
      <c r="E4933" s="595">
        <f>F4933*C4933</f>
        <v>0</v>
      </c>
    </row>
    <row r="4934" spans="5:5">
      <c r="E4934" s="595">
        <f>F4934*C4934</f>
        <v>0</v>
      </c>
    </row>
    <row r="4935" spans="5:5">
      <c r="E4935" s="595">
        <f>F4935*C4935</f>
        <v>0</v>
      </c>
    </row>
    <row r="4936" spans="5:5">
      <c r="E4936" s="595">
        <f>F4936*C4936</f>
        <v>0</v>
      </c>
    </row>
    <row r="4937" spans="5:5">
      <c r="E4937" s="595">
        <f>F4937*C4937</f>
        <v>0</v>
      </c>
    </row>
    <row r="4938" spans="5:5">
      <c r="E4938" s="595">
        <f>F4938*C4938</f>
        <v>0</v>
      </c>
    </row>
    <row r="4939" spans="5:5">
      <c r="E4939" s="595">
        <f>F4939*C4939</f>
        <v>0</v>
      </c>
    </row>
    <row r="4940" spans="5:5">
      <c r="E4940" s="595">
        <f>F4940*C4940</f>
        <v>0</v>
      </c>
    </row>
    <row r="4941" spans="5:5">
      <c r="E4941" s="595">
        <f>F4941*C4941</f>
        <v>0</v>
      </c>
    </row>
    <row r="4942" spans="5:5">
      <c r="E4942" s="595">
        <f>F4942*C4942</f>
        <v>0</v>
      </c>
    </row>
    <row r="4943" spans="5:5">
      <c r="E4943" s="595">
        <f>F4943*C4943</f>
        <v>0</v>
      </c>
    </row>
    <row r="4944" spans="5:5">
      <c r="E4944" s="595">
        <f>F4944*C4944</f>
        <v>0</v>
      </c>
    </row>
    <row r="4945" spans="5:5">
      <c r="E4945" s="595">
        <f>F4945*C4945</f>
        <v>0</v>
      </c>
    </row>
    <row r="4946" spans="5:5">
      <c r="E4946" s="595">
        <f>F4946*C4946</f>
        <v>0</v>
      </c>
    </row>
    <row r="4947" spans="5:5">
      <c r="E4947" s="595">
        <f>F4947*C4947</f>
        <v>0</v>
      </c>
    </row>
    <row r="4948" spans="5:5">
      <c r="E4948" s="595">
        <f>F4948*C4948</f>
        <v>0</v>
      </c>
    </row>
    <row r="4949" spans="5:5">
      <c r="E4949" s="595">
        <f>F4949*C4949</f>
        <v>0</v>
      </c>
    </row>
    <row r="4950" spans="5:5">
      <c r="E4950" s="595">
        <f>F4950*C4950</f>
        <v>0</v>
      </c>
    </row>
    <row r="4951" spans="5:5">
      <c r="E4951" s="595">
        <f>F4951*C4951</f>
        <v>0</v>
      </c>
    </row>
    <row r="4952" spans="5:5">
      <c r="E4952" s="595">
        <f>F4952*C4952</f>
        <v>0</v>
      </c>
    </row>
    <row r="4953" spans="5:5">
      <c r="E4953" s="595">
        <f>F4953*C4953</f>
        <v>0</v>
      </c>
    </row>
    <row r="4954" spans="5:5">
      <c r="E4954" s="595">
        <f>F4954*C4954</f>
        <v>0</v>
      </c>
    </row>
    <row r="4955" spans="5:5">
      <c r="E4955" s="595">
        <f>F4955*C4955</f>
        <v>0</v>
      </c>
    </row>
    <row r="4956" spans="5:5">
      <c r="E4956" s="595">
        <f>F4956*C4956</f>
        <v>0</v>
      </c>
    </row>
    <row r="4957" spans="5:5">
      <c r="E4957" s="595">
        <f>F4957*C4957</f>
        <v>0</v>
      </c>
    </row>
    <row r="4958" spans="5:5">
      <c r="E4958" s="595">
        <f>F4958*C4958</f>
        <v>0</v>
      </c>
    </row>
    <row r="4959" spans="5:5">
      <c r="E4959" s="595">
        <f>F4959*C4959</f>
        <v>0</v>
      </c>
    </row>
    <row r="4960" spans="5:5">
      <c r="E4960" s="595">
        <f>F4960*C4960</f>
        <v>0</v>
      </c>
    </row>
    <row r="4961" spans="5:5">
      <c r="E4961" s="595">
        <f>F4961*C4961</f>
        <v>0</v>
      </c>
    </row>
    <row r="4962" spans="5:5">
      <c r="E4962" s="595">
        <f>F4962*C4962</f>
        <v>0</v>
      </c>
    </row>
    <row r="4963" spans="5:5">
      <c r="E4963" s="595">
        <f>F4963*C4963</f>
        <v>0</v>
      </c>
    </row>
    <row r="4964" spans="5:5">
      <c r="E4964" s="595">
        <f>F4964*C4964</f>
        <v>0</v>
      </c>
    </row>
    <row r="4965" spans="5:5">
      <c r="E4965" s="595">
        <f>F4965*C4965</f>
        <v>0</v>
      </c>
    </row>
    <row r="4966" spans="5:5">
      <c r="E4966" s="595">
        <f>F4966*C4966</f>
        <v>0</v>
      </c>
    </row>
    <row r="4967" spans="5:5">
      <c r="E4967" s="595">
        <f>F4967*C4967</f>
        <v>0</v>
      </c>
    </row>
    <row r="4968" spans="5:5">
      <c r="E4968" s="595">
        <f>F4968*C4968</f>
        <v>0</v>
      </c>
    </row>
    <row r="4969" spans="5:5">
      <c r="E4969" s="595">
        <f>F4969*C4969</f>
        <v>0</v>
      </c>
    </row>
    <row r="4970" spans="5:5">
      <c r="E4970" s="595">
        <f>F4970*C4970</f>
        <v>0</v>
      </c>
    </row>
    <row r="4971" spans="5:5">
      <c r="E4971" s="595">
        <f>F4971*C4971</f>
        <v>0</v>
      </c>
    </row>
    <row r="4972" spans="5:5">
      <c r="E4972" s="595">
        <f>F4972*C4972</f>
        <v>0</v>
      </c>
    </row>
    <row r="4973" spans="5:5">
      <c r="E4973" s="595">
        <f>F4973*C4973</f>
        <v>0</v>
      </c>
    </row>
    <row r="4974" spans="5:5">
      <c r="E4974" s="595">
        <f>F4974*C4974</f>
        <v>0</v>
      </c>
    </row>
    <row r="4975" spans="5:5">
      <c r="E4975" s="595">
        <f>F4975*C4975</f>
        <v>0</v>
      </c>
    </row>
    <row r="4976" spans="5:5">
      <c r="E4976" s="595">
        <f>F4976*C4976</f>
        <v>0</v>
      </c>
    </row>
    <row r="4977" spans="5:5">
      <c r="E4977" s="595">
        <f>F4977*C4977</f>
        <v>0</v>
      </c>
    </row>
    <row r="4978" spans="5:5">
      <c r="E4978" s="595">
        <f>F4978*C4978</f>
        <v>0</v>
      </c>
    </row>
    <row r="4979" spans="5:5">
      <c r="E4979" s="595">
        <f>F4979*C4979</f>
        <v>0</v>
      </c>
    </row>
    <row r="4980" spans="5:5">
      <c r="E4980" s="595">
        <f>F4980*C4980</f>
        <v>0</v>
      </c>
    </row>
    <row r="4981" spans="5:5">
      <c r="E4981" s="595">
        <f>F4981*C4981</f>
        <v>0</v>
      </c>
    </row>
    <row r="4982" spans="5:5">
      <c r="E4982" s="595">
        <f>F4982*C4982</f>
        <v>0</v>
      </c>
    </row>
    <row r="4983" spans="5:5">
      <c r="E4983" s="595">
        <f>F4983*C4983</f>
        <v>0</v>
      </c>
    </row>
    <row r="4984" spans="5:5">
      <c r="E4984" s="595">
        <f>F4984*C4984</f>
        <v>0</v>
      </c>
    </row>
    <row r="4985" spans="5:5">
      <c r="E4985" s="595">
        <f>F4985*C4985</f>
        <v>0</v>
      </c>
    </row>
    <row r="4986" spans="5:5">
      <c r="E4986" s="595">
        <f>F4986*C4986</f>
        <v>0</v>
      </c>
    </row>
    <row r="4987" spans="5:5">
      <c r="E4987" s="595">
        <f>F4987*C4987</f>
        <v>0</v>
      </c>
    </row>
    <row r="4988" spans="5:5">
      <c r="E4988" s="595">
        <f>F4988*C4988</f>
        <v>0</v>
      </c>
    </row>
    <row r="4989" spans="5:5">
      <c r="E4989" s="595">
        <f>F4989*C4989</f>
        <v>0</v>
      </c>
    </row>
    <row r="4990" spans="5:5">
      <c r="E4990" s="595">
        <f>F4990*C4990</f>
        <v>0</v>
      </c>
    </row>
    <row r="4991" spans="5:5">
      <c r="E4991" s="595">
        <f>F4991*C4991</f>
        <v>0</v>
      </c>
    </row>
    <row r="4992" spans="5:5">
      <c r="E4992" s="595">
        <f>F4992*C4992</f>
        <v>0</v>
      </c>
    </row>
    <row r="4993" spans="5:5">
      <c r="E4993" s="595">
        <f>F4993*C4993</f>
        <v>0</v>
      </c>
    </row>
    <row r="4994" spans="5:5">
      <c r="E4994" s="595">
        <f>F4994*C4994</f>
        <v>0</v>
      </c>
    </row>
    <row r="4995" spans="5:5">
      <c r="E4995" s="595">
        <f>F4995*C4995</f>
        <v>0</v>
      </c>
    </row>
    <row r="4996" spans="5:5">
      <c r="E4996" s="595">
        <f>F4996*C4996</f>
        <v>0</v>
      </c>
    </row>
    <row r="4997" spans="5:5">
      <c r="E4997" s="595">
        <f>F4997*C4997</f>
        <v>0</v>
      </c>
    </row>
    <row r="4998" spans="5:5">
      <c r="E4998" s="595">
        <f>F4998*C4998</f>
        <v>0</v>
      </c>
    </row>
    <row r="4999" spans="5:5">
      <c r="E4999" s="595">
        <f>F4999*C4999</f>
        <v>0</v>
      </c>
    </row>
    <row r="5000" spans="5:5">
      <c r="E5000" s="595">
        <f>F5000*C5000</f>
        <v>0</v>
      </c>
    </row>
    <row r="5001" spans="5:5">
      <c r="E5001" s="595">
        <f>F5001*C5001</f>
        <v>0</v>
      </c>
    </row>
    <row r="5002" spans="5:5">
      <c r="E5002" s="595">
        <f>F5002*C5002</f>
        <v>0</v>
      </c>
    </row>
    <row r="5003" spans="5:5">
      <c r="E5003" s="595">
        <f>F5003*C5003</f>
        <v>0</v>
      </c>
    </row>
    <row r="5004" spans="5:5">
      <c r="E5004" s="595">
        <f>F5004*C5004</f>
        <v>0</v>
      </c>
    </row>
    <row r="5005" spans="5:5">
      <c r="E5005" s="595">
        <f>F5005*C5005</f>
        <v>0</v>
      </c>
    </row>
    <row r="5006" spans="5:5">
      <c r="E5006" s="595">
        <f>F5006*C5006</f>
        <v>0</v>
      </c>
    </row>
    <row r="5007" spans="5:5">
      <c r="E5007" s="595">
        <f>F5007*C5007</f>
        <v>0</v>
      </c>
    </row>
    <row r="5008" spans="5:5">
      <c r="E5008" s="595">
        <f>F5008*C5008</f>
        <v>0</v>
      </c>
    </row>
    <row r="5009" spans="5:5">
      <c r="E5009" s="595">
        <f>F5009*C5009</f>
        <v>0</v>
      </c>
    </row>
    <row r="5010" spans="5:5">
      <c r="E5010" s="595">
        <f>F5010*C5010</f>
        <v>0</v>
      </c>
    </row>
    <row r="5011" spans="5:5">
      <c r="E5011" s="595">
        <f>F5011*C5011</f>
        <v>0</v>
      </c>
    </row>
    <row r="5012" spans="5:5">
      <c r="E5012" s="595">
        <f>F5012*C5012</f>
        <v>0</v>
      </c>
    </row>
    <row r="5013" spans="5:5">
      <c r="E5013" s="595">
        <f>F5013*C5013</f>
        <v>0</v>
      </c>
    </row>
    <row r="5014" spans="5:5">
      <c r="E5014" s="595">
        <f>F5014*C5014</f>
        <v>0</v>
      </c>
    </row>
    <row r="5015" spans="5:5">
      <c r="E5015" s="595">
        <f>F5015*C5015</f>
        <v>0</v>
      </c>
    </row>
    <row r="5016" spans="5:5">
      <c r="E5016" s="595">
        <f>F5016*C5016</f>
        <v>0</v>
      </c>
    </row>
    <row r="5017" spans="5:5">
      <c r="E5017" s="595">
        <f>F5017*C5017</f>
        <v>0</v>
      </c>
    </row>
    <row r="5018" spans="5:5">
      <c r="E5018" s="595">
        <f>F5018*C5018</f>
        <v>0</v>
      </c>
    </row>
    <row r="5019" spans="5:5">
      <c r="E5019" s="595">
        <f>F5019*C5019</f>
        <v>0</v>
      </c>
    </row>
    <row r="5020" spans="5:5">
      <c r="E5020" s="595">
        <f>F5020*C5020</f>
        <v>0</v>
      </c>
    </row>
    <row r="5021" spans="5:5">
      <c r="E5021" s="595">
        <f>F5021*C5021</f>
        <v>0</v>
      </c>
    </row>
    <row r="5022" spans="5:5">
      <c r="E5022" s="595">
        <f>F5022*C5022</f>
        <v>0</v>
      </c>
    </row>
    <row r="5023" spans="5:5">
      <c r="E5023" s="595">
        <f>F5023*C5023</f>
        <v>0</v>
      </c>
    </row>
    <row r="5024" spans="5:5">
      <c r="E5024" s="595">
        <f>F5024*C5024</f>
        <v>0</v>
      </c>
    </row>
    <row r="5025" spans="5:5">
      <c r="E5025" s="595">
        <f>F5025*C5025</f>
        <v>0</v>
      </c>
    </row>
    <row r="5026" spans="5:5">
      <c r="E5026" s="595">
        <f>F5026*C5026</f>
        <v>0</v>
      </c>
    </row>
    <row r="5027" spans="5:5">
      <c r="E5027" s="595">
        <f>F5027*C5027</f>
        <v>0</v>
      </c>
    </row>
    <row r="5028" spans="5:5">
      <c r="E5028" s="595">
        <f>F5028*C5028</f>
        <v>0</v>
      </c>
    </row>
    <row r="5029" spans="5:5">
      <c r="E5029" s="595">
        <f>F5029*C5029</f>
        <v>0</v>
      </c>
    </row>
    <row r="5030" spans="5:5">
      <c r="E5030" s="595">
        <f>F5030*C5030</f>
        <v>0</v>
      </c>
    </row>
    <row r="5031" spans="5:5">
      <c r="E5031" s="595">
        <f>F5031*C5031</f>
        <v>0</v>
      </c>
    </row>
    <row r="5032" spans="5:5">
      <c r="E5032" s="595">
        <f>F5032*C5032</f>
        <v>0</v>
      </c>
    </row>
    <row r="5033" spans="5:5">
      <c r="E5033" s="595">
        <f>F5033*C5033</f>
        <v>0</v>
      </c>
    </row>
    <row r="5034" spans="5:5">
      <c r="E5034" s="595">
        <f>F5034*C5034</f>
        <v>0</v>
      </c>
    </row>
    <row r="5035" spans="5:5">
      <c r="E5035" s="595">
        <f>F5035*C5035</f>
        <v>0</v>
      </c>
    </row>
    <row r="5036" spans="5:5">
      <c r="E5036" s="595">
        <f>F5036*C5036</f>
        <v>0</v>
      </c>
    </row>
    <row r="5037" spans="5:5">
      <c r="E5037" s="595">
        <f>F5037*C5037</f>
        <v>0</v>
      </c>
    </row>
    <row r="5038" spans="5:5">
      <c r="E5038" s="595">
        <f>F5038*C5038</f>
        <v>0</v>
      </c>
    </row>
    <row r="5039" spans="5:5">
      <c r="E5039" s="595">
        <f>F5039*C5039</f>
        <v>0</v>
      </c>
    </row>
    <row r="5040" spans="5:5">
      <c r="E5040" s="595">
        <f>F5040*C5040</f>
        <v>0</v>
      </c>
    </row>
    <row r="5041" spans="5:5">
      <c r="E5041" s="595">
        <f>F5041*C5041</f>
        <v>0</v>
      </c>
    </row>
    <row r="5042" spans="5:5">
      <c r="E5042" s="595">
        <f>F5042*C5042</f>
        <v>0</v>
      </c>
    </row>
    <row r="5043" spans="5:5">
      <c r="E5043" s="595">
        <f>F5043*C5043</f>
        <v>0</v>
      </c>
    </row>
    <row r="5044" spans="5:5">
      <c r="E5044" s="595">
        <f>F5044*C5044</f>
        <v>0</v>
      </c>
    </row>
    <row r="5045" spans="5:5">
      <c r="E5045" s="595">
        <f>F5045*C5045</f>
        <v>0</v>
      </c>
    </row>
    <row r="5046" spans="5:5">
      <c r="E5046" s="595">
        <f>F5046*C5046</f>
        <v>0</v>
      </c>
    </row>
    <row r="5047" spans="5:5">
      <c r="E5047" s="595">
        <f>F5047*C5047</f>
        <v>0</v>
      </c>
    </row>
    <row r="5048" spans="5:5">
      <c r="E5048" s="595">
        <f>F5048*C5048</f>
        <v>0</v>
      </c>
    </row>
    <row r="5049" spans="5:5">
      <c r="E5049" s="595">
        <f>F5049*C5049</f>
        <v>0</v>
      </c>
    </row>
    <row r="5050" spans="5:5">
      <c r="E5050" s="595">
        <f>F5050*C5050</f>
        <v>0</v>
      </c>
    </row>
    <row r="5051" spans="5:5">
      <c r="E5051" s="595">
        <f>F5051*C5051</f>
        <v>0</v>
      </c>
    </row>
    <row r="5052" spans="5:5">
      <c r="E5052" s="595">
        <f>F5052*C5052</f>
        <v>0</v>
      </c>
    </row>
    <row r="5053" spans="5:5">
      <c r="E5053" s="595">
        <f>F5053*C5053</f>
        <v>0</v>
      </c>
    </row>
    <row r="5054" spans="5:5">
      <c r="E5054" s="595">
        <f>F5054*C5054</f>
        <v>0</v>
      </c>
    </row>
    <row r="5055" spans="5:5">
      <c r="E5055" s="595">
        <f>F5055*C5055</f>
        <v>0</v>
      </c>
    </row>
    <row r="5056" spans="5:5">
      <c r="E5056" s="595">
        <f>F5056*C5056</f>
        <v>0</v>
      </c>
    </row>
    <row r="5057" spans="5:5">
      <c r="E5057" s="595">
        <f>F5057*C5057</f>
        <v>0</v>
      </c>
    </row>
    <row r="5058" spans="5:5">
      <c r="E5058" s="595">
        <f>F5058*C5058</f>
        <v>0</v>
      </c>
    </row>
    <row r="5059" spans="5:5">
      <c r="E5059" s="595">
        <f>F5059*C5059</f>
        <v>0</v>
      </c>
    </row>
    <row r="5060" spans="5:5">
      <c r="E5060" s="595">
        <f>F5060*C5060</f>
        <v>0</v>
      </c>
    </row>
    <row r="5061" spans="5:5">
      <c r="E5061" s="595">
        <f>F5061*C5061</f>
        <v>0</v>
      </c>
    </row>
    <row r="5062" spans="5:5">
      <c r="E5062" s="595">
        <f>F5062*C5062</f>
        <v>0</v>
      </c>
    </row>
    <row r="5063" spans="5:5">
      <c r="E5063" s="595">
        <f>F5063*C5063</f>
        <v>0</v>
      </c>
    </row>
    <row r="5064" spans="5:5">
      <c r="E5064" s="595">
        <f>F5064*C5064</f>
        <v>0</v>
      </c>
    </row>
    <row r="5065" spans="5:5">
      <c r="E5065" s="595">
        <f>F5065*C5065</f>
        <v>0</v>
      </c>
    </row>
    <row r="5066" spans="5:5">
      <c r="E5066" s="595">
        <f>F5066*C5066</f>
        <v>0</v>
      </c>
    </row>
    <row r="5067" spans="5:5">
      <c r="E5067" s="595">
        <f>F5067*C5067</f>
        <v>0</v>
      </c>
    </row>
    <row r="5068" spans="5:5">
      <c r="E5068" s="595">
        <f>F5068*C5068</f>
        <v>0</v>
      </c>
    </row>
    <row r="5069" spans="5:5">
      <c r="E5069" s="595">
        <f>F5069*C5069</f>
        <v>0</v>
      </c>
    </row>
    <row r="5070" spans="5:5">
      <c r="E5070" s="595">
        <f>F5070*C5070</f>
        <v>0</v>
      </c>
    </row>
    <row r="5071" spans="5:5">
      <c r="E5071" s="595">
        <f>F5071*C5071</f>
        <v>0</v>
      </c>
    </row>
    <row r="5072" spans="5:5">
      <c r="E5072" s="595">
        <f>F5072*C5072</f>
        <v>0</v>
      </c>
    </row>
    <row r="5073" spans="5:5">
      <c r="E5073" s="595">
        <f>F5073*C5073</f>
        <v>0</v>
      </c>
    </row>
    <row r="5074" spans="5:5">
      <c r="E5074" s="595">
        <f>F5074*C5074</f>
        <v>0</v>
      </c>
    </row>
    <row r="5075" spans="5:5">
      <c r="E5075" s="595">
        <f>F5075*C5075</f>
        <v>0</v>
      </c>
    </row>
    <row r="5076" spans="5:5">
      <c r="E5076" s="595">
        <f>F5076*C5076</f>
        <v>0</v>
      </c>
    </row>
    <row r="5077" spans="5:5">
      <c r="E5077" s="595">
        <f>F5077*C5077</f>
        <v>0</v>
      </c>
    </row>
    <row r="5078" spans="5:5">
      <c r="E5078" s="595">
        <f>F5078*C5078</f>
        <v>0</v>
      </c>
    </row>
    <row r="5079" spans="5:5">
      <c r="E5079" s="595">
        <f>F5079*C5079</f>
        <v>0</v>
      </c>
    </row>
    <row r="5080" spans="5:5">
      <c r="E5080" s="595">
        <f>F5080*C5080</f>
        <v>0</v>
      </c>
    </row>
    <row r="5081" spans="5:5">
      <c r="E5081" s="595">
        <f>F5081*C5081</f>
        <v>0</v>
      </c>
    </row>
    <row r="5082" spans="5:5">
      <c r="E5082" s="595">
        <f>F5082*C5082</f>
        <v>0</v>
      </c>
    </row>
    <row r="5083" spans="5:5">
      <c r="E5083" s="595">
        <f>F5083*C5083</f>
        <v>0</v>
      </c>
    </row>
    <row r="5084" spans="5:5">
      <c r="E5084" s="595">
        <f>F5084*C5084</f>
        <v>0</v>
      </c>
    </row>
    <row r="5085" spans="5:5">
      <c r="E5085" s="595">
        <f>F5085*C5085</f>
        <v>0</v>
      </c>
    </row>
    <row r="5086" spans="5:5">
      <c r="E5086" s="595">
        <f>F5086*C5086</f>
        <v>0</v>
      </c>
    </row>
    <row r="5087" spans="5:5">
      <c r="E5087" s="595">
        <f>F5087*C5087</f>
        <v>0</v>
      </c>
    </row>
    <row r="5088" spans="5:5">
      <c r="E5088" s="595">
        <f>F5088*C5088</f>
        <v>0</v>
      </c>
    </row>
    <row r="5089" spans="5:5">
      <c r="E5089" s="595">
        <f>F5089*C5089</f>
        <v>0</v>
      </c>
    </row>
    <row r="5090" spans="5:5">
      <c r="E5090" s="595">
        <f>F5090*C5090</f>
        <v>0</v>
      </c>
    </row>
    <row r="5091" spans="5:5">
      <c r="E5091" s="595">
        <f>F5091*C5091</f>
        <v>0</v>
      </c>
    </row>
    <row r="5092" spans="5:5">
      <c r="E5092" s="595">
        <f>F5092*C5092</f>
        <v>0</v>
      </c>
    </row>
    <row r="5093" spans="5:5">
      <c r="E5093" s="595">
        <f>F5093*C5093</f>
        <v>0</v>
      </c>
    </row>
    <row r="5094" spans="5:5">
      <c r="E5094" s="595">
        <f>F5094*C5094</f>
        <v>0</v>
      </c>
    </row>
    <row r="5095" spans="5:5">
      <c r="E5095" s="595">
        <f>F5095*C5095</f>
        <v>0</v>
      </c>
    </row>
    <row r="5096" spans="5:5">
      <c r="E5096" s="595">
        <f>F5096*C5096</f>
        <v>0</v>
      </c>
    </row>
    <row r="5097" spans="5:5">
      <c r="E5097" s="595">
        <f>F5097*C5097</f>
        <v>0</v>
      </c>
    </row>
    <row r="5098" spans="5:5">
      <c r="E5098" s="595">
        <f>F5098*C5098</f>
        <v>0</v>
      </c>
    </row>
    <row r="5099" spans="5:5">
      <c r="E5099" s="595">
        <f>F5099*C5099</f>
        <v>0</v>
      </c>
    </row>
    <row r="5100" spans="5:5">
      <c r="E5100" s="595">
        <f>F5100*C5100</f>
        <v>0</v>
      </c>
    </row>
    <row r="5101" spans="5:5">
      <c r="E5101" s="595">
        <f>F5101*C5101</f>
        <v>0</v>
      </c>
    </row>
    <row r="5102" spans="5:5">
      <c r="E5102" s="595">
        <f>F5102*C5102</f>
        <v>0</v>
      </c>
    </row>
    <row r="5103" spans="5:5">
      <c r="E5103" s="595">
        <f>F5103*C5103</f>
        <v>0</v>
      </c>
    </row>
    <row r="5104" spans="5:5">
      <c r="E5104" s="595">
        <f>F5104*C5104</f>
        <v>0</v>
      </c>
    </row>
    <row r="5105" spans="5:5">
      <c r="E5105" s="595">
        <f>F5105*C5105</f>
        <v>0</v>
      </c>
    </row>
    <row r="5106" spans="5:5">
      <c r="E5106" s="595">
        <f>F5106*C5106</f>
        <v>0</v>
      </c>
    </row>
    <row r="5107" spans="5:5">
      <c r="E5107" s="595">
        <f>F5107*C5107</f>
        <v>0</v>
      </c>
    </row>
    <row r="5108" spans="5:5">
      <c r="E5108" s="595">
        <f>F5108*C5108</f>
        <v>0</v>
      </c>
    </row>
    <row r="5109" spans="5:5">
      <c r="E5109" s="595">
        <f>F5109*C5109</f>
        <v>0</v>
      </c>
    </row>
    <row r="5110" spans="5:5">
      <c r="E5110" s="595">
        <f>F5110*C5110</f>
        <v>0</v>
      </c>
    </row>
    <row r="5111" spans="5:5">
      <c r="E5111" s="595">
        <f>F5111*C5111</f>
        <v>0</v>
      </c>
    </row>
    <row r="5112" spans="5:5">
      <c r="E5112" s="595">
        <f>F5112*C5112</f>
        <v>0</v>
      </c>
    </row>
    <row r="5113" spans="5:5">
      <c r="E5113" s="595">
        <f>F5113*C5113</f>
        <v>0</v>
      </c>
    </row>
    <row r="5114" spans="5:5">
      <c r="E5114" s="595">
        <f>F5114*C5114</f>
        <v>0</v>
      </c>
    </row>
    <row r="5115" spans="5:5">
      <c r="E5115" s="595">
        <f>F5115*C5115</f>
        <v>0</v>
      </c>
    </row>
    <row r="5116" spans="5:5">
      <c r="E5116" s="595">
        <f>F5116*C5116</f>
        <v>0</v>
      </c>
    </row>
    <row r="5117" spans="5:5">
      <c r="E5117" s="595">
        <f>F5117*C5117</f>
        <v>0</v>
      </c>
    </row>
    <row r="5118" spans="5:5">
      <c r="E5118" s="595">
        <f>F5118*C5118</f>
        <v>0</v>
      </c>
    </row>
    <row r="5119" spans="5:5">
      <c r="E5119" s="595">
        <f>F5119*C5119</f>
        <v>0</v>
      </c>
    </row>
    <row r="5120" spans="5:5">
      <c r="E5120" s="595">
        <f>F5120*C5120</f>
        <v>0</v>
      </c>
    </row>
    <row r="5121" spans="5:5">
      <c r="E5121" s="595">
        <f>F5121*C5121</f>
        <v>0</v>
      </c>
    </row>
    <row r="5122" spans="5:5">
      <c r="E5122" s="595">
        <f>F5122*C5122</f>
        <v>0</v>
      </c>
    </row>
    <row r="5123" spans="5:5">
      <c r="E5123" s="595">
        <f>F5123*C5123</f>
        <v>0</v>
      </c>
    </row>
    <row r="5124" spans="5:5">
      <c r="E5124" s="595">
        <f>F5124*C5124</f>
        <v>0</v>
      </c>
    </row>
    <row r="5125" spans="5:5">
      <c r="E5125" s="595">
        <f>F5125*C5125</f>
        <v>0</v>
      </c>
    </row>
    <row r="5126" spans="5:5">
      <c r="E5126" s="595">
        <f>F5126*C5126</f>
        <v>0</v>
      </c>
    </row>
    <row r="5127" spans="5:5">
      <c r="E5127" s="595">
        <f>F5127*C5127</f>
        <v>0</v>
      </c>
    </row>
    <row r="5128" spans="5:5">
      <c r="E5128" s="595">
        <f>F5128*C5128</f>
        <v>0</v>
      </c>
    </row>
    <row r="5129" spans="5:5">
      <c r="E5129" s="595">
        <f>F5129*C5129</f>
        <v>0</v>
      </c>
    </row>
    <row r="5130" spans="5:5">
      <c r="E5130" s="595">
        <f>F5130*C5130</f>
        <v>0</v>
      </c>
    </row>
    <row r="5131" spans="5:5">
      <c r="E5131" s="595">
        <f>F5131*C5131</f>
        <v>0</v>
      </c>
    </row>
    <row r="5132" spans="5:5">
      <c r="E5132" s="595">
        <f>F5132*C5132</f>
        <v>0</v>
      </c>
    </row>
    <row r="5133" spans="5:5">
      <c r="E5133" s="595">
        <f>F5133*C5133</f>
        <v>0</v>
      </c>
    </row>
    <row r="5134" spans="5:5">
      <c r="E5134" s="595">
        <f>F5134*C5134</f>
        <v>0</v>
      </c>
    </row>
    <row r="5135" spans="5:5">
      <c r="E5135" s="595">
        <f>F5135*C5135</f>
        <v>0</v>
      </c>
    </row>
    <row r="5136" spans="5:5">
      <c r="E5136" s="595">
        <f>F5136*C5136</f>
        <v>0</v>
      </c>
    </row>
    <row r="5137" spans="5:5">
      <c r="E5137" s="595">
        <f>F5137*C5137</f>
        <v>0</v>
      </c>
    </row>
    <row r="5138" spans="5:5">
      <c r="E5138" s="595">
        <f>F5138*C5138</f>
        <v>0</v>
      </c>
    </row>
    <row r="5139" spans="5:5">
      <c r="E5139" s="595">
        <f>F5139*C5139</f>
        <v>0</v>
      </c>
    </row>
    <row r="5140" spans="5:5">
      <c r="E5140" s="595">
        <f>F5140*C5140</f>
        <v>0</v>
      </c>
    </row>
    <row r="5141" spans="5:5">
      <c r="E5141" s="595">
        <f>F5141*C5141</f>
        <v>0</v>
      </c>
    </row>
    <row r="5142" spans="5:5">
      <c r="E5142" s="595">
        <f>F5142*C5142</f>
        <v>0</v>
      </c>
    </row>
    <row r="5143" spans="5:5">
      <c r="E5143" s="595">
        <f>F5143*C5143</f>
        <v>0</v>
      </c>
    </row>
    <row r="5144" spans="5:5">
      <c r="E5144" s="595">
        <f>F5144*C5144</f>
        <v>0</v>
      </c>
    </row>
    <row r="5145" spans="5:5">
      <c r="E5145" s="595">
        <f>F5145*C5145</f>
        <v>0</v>
      </c>
    </row>
    <row r="5146" spans="5:5">
      <c r="E5146" s="595">
        <f>F5146*C5146</f>
        <v>0</v>
      </c>
    </row>
    <row r="5147" spans="5:5">
      <c r="E5147" s="595">
        <f>F5147*C5147</f>
        <v>0</v>
      </c>
    </row>
    <row r="5148" spans="5:5">
      <c r="E5148" s="595">
        <f>F5148*C5148</f>
        <v>0</v>
      </c>
    </row>
    <row r="5149" spans="5:5">
      <c r="E5149" s="595">
        <f>F5149*C5149</f>
        <v>0</v>
      </c>
    </row>
    <row r="5150" spans="5:5">
      <c r="E5150" s="595">
        <f>F5150*C5150</f>
        <v>0</v>
      </c>
    </row>
    <row r="5151" spans="5:5">
      <c r="E5151" s="595">
        <f>F5151*C5151</f>
        <v>0</v>
      </c>
    </row>
    <row r="5152" spans="5:5">
      <c r="E5152" s="595">
        <f>F5152*C5152</f>
        <v>0</v>
      </c>
    </row>
    <row r="5153" spans="5:5">
      <c r="E5153" s="595">
        <f>F5153*C5153</f>
        <v>0</v>
      </c>
    </row>
    <row r="5154" spans="5:5">
      <c r="E5154" s="595">
        <f>F5154*C5154</f>
        <v>0</v>
      </c>
    </row>
    <row r="5155" spans="5:5">
      <c r="E5155" s="595">
        <f>F5155*C5155</f>
        <v>0</v>
      </c>
    </row>
    <row r="5156" spans="5:5">
      <c r="E5156" s="595">
        <f>F5156*C5156</f>
        <v>0</v>
      </c>
    </row>
    <row r="5157" spans="5:5">
      <c r="E5157" s="595">
        <f>F5157*C5157</f>
        <v>0</v>
      </c>
    </row>
    <row r="5158" spans="5:5">
      <c r="E5158" s="595">
        <f>F5158*C5158</f>
        <v>0</v>
      </c>
    </row>
    <row r="5159" spans="5:5">
      <c r="E5159" s="595">
        <f>F5159*C5159</f>
        <v>0</v>
      </c>
    </row>
    <row r="5160" spans="5:5">
      <c r="E5160" s="595">
        <f>F5160*C5160</f>
        <v>0</v>
      </c>
    </row>
    <row r="5161" spans="5:5">
      <c r="E5161" s="595">
        <f>F5161*C5161</f>
        <v>0</v>
      </c>
    </row>
    <row r="5162" spans="5:5">
      <c r="E5162" s="595">
        <f>F5162*C5162</f>
        <v>0</v>
      </c>
    </row>
    <row r="5163" spans="5:5">
      <c r="E5163" s="595">
        <f>F5163*C5163</f>
        <v>0</v>
      </c>
    </row>
    <row r="5164" spans="5:5">
      <c r="E5164" s="595">
        <f>F5164*C5164</f>
        <v>0</v>
      </c>
    </row>
    <row r="5165" spans="5:5">
      <c r="E5165" s="595">
        <f>F5165*C5165</f>
        <v>0</v>
      </c>
    </row>
    <row r="5166" spans="5:5">
      <c r="E5166" s="595">
        <f>F5166*C5166</f>
        <v>0</v>
      </c>
    </row>
    <row r="5167" spans="5:5">
      <c r="E5167" s="595">
        <f>F5167*C5167</f>
        <v>0</v>
      </c>
    </row>
    <row r="5168" spans="5:5">
      <c r="E5168" s="595">
        <f>F5168*C5168</f>
        <v>0</v>
      </c>
    </row>
    <row r="5169" spans="5:5">
      <c r="E5169" s="595">
        <f>F5169*C5169</f>
        <v>0</v>
      </c>
    </row>
    <row r="5170" spans="5:5">
      <c r="E5170" s="595">
        <f>F5170*C5170</f>
        <v>0</v>
      </c>
    </row>
    <row r="5171" spans="5:5">
      <c r="E5171" s="595">
        <f>F5171*C5171</f>
        <v>0</v>
      </c>
    </row>
    <row r="5172" spans="5:5">
      <c r="E5172" s="595">
        <f>F5172*C5172</f>
        <v>0</v>
      </c>
    </row>
    <row r="5173" spans="5:5">
      <c r="E5173" s="595">
        <f>F5173*C5173</f>
        <v>0</v>
      </c>
    </row>
    <row r="5174" spans="5:5">
      <c r="E5174" s="595">
        <f>F5174*C5174</f>
        <v>0</v>
      </c>
    </row>
    <row r="5175" spans="5:5">
      <c r="E5175" s="595">
        <f>F5175*C5175</f>
        <v>0</v>
      </c>
    </row>
    <row r="5176" spans="5:5">
      <c r="E5176" s="595">
        <f>F5176*C5176</f>
        <v>0</v>
      </c>
    </row>
    <row r="5177" spans="5:5">
      <c r="E5177" s="595">
        <f>F5177*C5177</f>
        <v>0</v>
      </c>
    </row>
    <row r="5178" spans="5:5">
      <c r="E5178" s="595">
        <f>F5178*C5178</f>
        <v>0</v>
      </c>
    </row>
    <row r="5179" spans="5:5">
      <c r="E5179" s="595">
        <f>F5179*C5179</f>
        <v>0</v>
      </c>
    </row>
    <row r="5180" spans="5:5">
      <c r="E5180" s="595">
        <f>F5180*C5180</f>
        <v>0</v>
      </c>
    </row>
    <row r="5181" spans="5:5">
      <c r="E5181" s="595">
        <f>F5181*C5181</f>
        <v>0</v>
      </c>
    </row>
    <row r="5182" spans="5:5">
      <c r="E5182" s="595">
        <f>F5182*C5182</f>
        <v>0</v>
      </c>
    </row>
    <row r="5183" spans="5:5">
      <c r="E5183" s="595">
        <f>F5183*C5183</f>
        <v>0</v>
      </c>
    </row>
    <row r="5184" spans="5:5">
      <c r="E5184" s="595">
        <f>F5184*C5184</f>
        <v>0</v>
      </c>
    </row>
    <row r="5185" spans="5:5">
      <c r="E5185" s="595">
        <f>F5185*C5185</f>
        <v>0</v>
      </c>
    </row>
    <row r="5186" spans="5:5">
      <c r="E5186" s="595">
        <f>F5186*C5186</f>
        <v>0</v>
      </c>
    </row>
    <row r="5187" spans="5:5">
      <c r="E5187" s="595">
        <f>F5187*C5187</f>
        <v>0</v>
      </c>
    </row>
    <row r="5188" spans="5:5">
      <c r="E5188" s="595">
        <f>F5188*C5188</f>
        <v>0</v>
      </c>
    </row>
    <row r="5189" spans="5:5">
      <c r="E5189" s="595">
        <f>F5189*C5189</f>
        <v>0</v>
      </c>
    </row>
    <row r="5190" spans="5:5">
      <c r="E5190" s="595">
        <f>F5190*C5190</f>
        <v>0</v>
      </c>
    </row>
    <row r="5191" spans="5:5">
      <c r="E5191" s="595">
        <f>F5191*C5191</f>
        <v>0</v>
      </c>
    </row>
    <row r="5192" spans="5:5">
      <c r="E5192" s="595">
        <f>F5192*C5192</f>
        <v>0</v>
      </c>
    </row>
    <row r="5193" spans="5:5">
      <c r="E5193" s="595">
        <f>F5193*C5193</f>
        <v>0</v>
      </c>
    </row>
    <row r="5194" spans="5:5">
      <c r="E5194" s="595">
        <f>F5194*C5194</f>
        <v>0</v>
      </c>
    </row>
    <row r="5195" spans="5:5">
      <c r="E5195" s="595">
        <f>F5195*C5195</f>
        <v>0</v>
      </c>
    </row>
    <row r="5196" spans="5:5">
      <c r="E5196" s="595">
        <f>F5196*C5196</f>
        <v>0</v>
      </c>
    </row>
    <row r="5197" spans="5:5">
      <c r="E5197" s="595">
        <f>F5197*C5197</f>
        <v>0</v>
      </c>
    </row>
    <row r="5198" spans="5:5">
      <c r="E5198" s="595">
        <f>F5198*C5198</f>
        <v>0</v>
      </c>
    </row>
    <row r="5199" spans="5:5">
      <c r="E5199" s="595">
        <f>F5199*C5199</f>
        <v>0</v>
      </c>
    </row>
    <row r="5200" spans="5:5">
      <c r="E5200" s="595">
        <f>F5200*C5200</f>
        <v>0</v>
      </c>
    </row>
    <row r="5201" spans="5:5">
      <c r="E5201" s="595">
        <f>F5201*C5201</f>
        <v>0</v>
      </c>
    </row>
    <row r="5202" spans="5:5">
      <c r="E5202" s="595">
        <f>F5202*C5202</f>
        <v>0</v>
      </c>
    </row>
    <row r="5203" spans="5:5">
      <c r="E5203" s="595">
        <f>F5203*C5203</f>
        <v>0</v>
      </c>
    </row>
    <row r="5204" spans="5:5">
      <c r="E5204" s="595">
        <f>F5204*C5204</f>
        <v>0</v>
      </c>
    </row>
    <row r="5205" spans="5:5">
      <c r="E5205" s="595">
        <f>F5205*C5205</f>
        <v>0</v>
      </c>
    </row>
    <row r="5206" spans="5:5">
      <c r="E5206" s="595">
        <f>F5206*C5206</f>
        <v>0</v>
      </c>
    </row>
    <row r="5207" spans="5:5">
      <c r="E5207" s="595">
        <f>F5207*C5207</f>
        <v>0</v>
      </c>
    </row>
    <row r="5208" spans="5:5">
      <c r="E5208" s="595">
        <f>F5208*C5208</f>
        <v>0</v>
      </c>
    </row>
    <row r="5209" spans="5:5">
      <c r="E5209" s="595">
        <f>F5209*C5209</f>
        <v>0</v>
      </c>
    </row>
    <row r="5210" spans="5:5">
      <c r="E5210" s="595">
        <f>F5210*C5210</f>
        <v>0</v>
      </c>
    </row>
    <row r="5211" spans="5:5">
      <c r="E5211" s="595">
        <f>F5211*C5211</f>
        <v>0</v>
      </c>
    </row>
    <row r="5212" spans="5:5">
      <c r="E5212" s="595">
        <f>F5212*C5212</f>
        <v>0</v>
      </c>
    </row>
    <row r="5213" spans="5:5">
      <c r="E5213" s="595">
        <f>F5213*C5213</f>
        <v>0</v>
      </c>
    </row>
    <row r="5214" spans="5:5">
      <c r="E5214" s="595">
        <f>F5214*C5214</f>
        <v>0</v>
      </c>
    </row>
    <row r="5215" spans="5:5">
      <c r="E5215" s="595">
        <f>F5215*C5215</f>
        <v>0</v>
      </c>
    </row>
    <row r="5216" spans="5:5">
      <c r="E5216" s="595">
        <f>F5216*C5216</f>
        <v>0</v>
      </c>
    </row>
    <row r="5217" spans="5:5">
      <c r="E5217" s="595">
        <f>F5217*C5217</f>
        <v>0</v>
      </c>
    </row>
    <row r="5218" spans="5:5">
      <c r="E5218" s="595">
        <f>F5218*C5218</f>
        <v>0</v>
      </c>
    </row>
    <row r="5219" spans="5:5">
      <c r="E5219" s="595">
        <f>F5219*C5219</f>
        <v>0</v>
      </c>
    </row>
    <row r="5220" spans="5:5">
      <c r="E5220" s="595">
        <f>F5220*C5220</f>
        <v>0</v>
      </c>
    </row>
    <row r="5221" spans="5:5">
      <c r="E5221" s="595">
        <f>F5221*C5221</f>
        <v>0</v>
      </c>
    </row>
    <row r="5222" spans="5:5">
      <c r="E5222" s="595">
        <f>F5222*C5222</f>
        <v>0</v>
      </c>
    </row>
    <row r="5223" spans="5:5">
      <c r="E5223" s="595">
        <f>F5223*C5223</f>
        <v>0</v>
      </c>
    </row>
    <row r="5224" spans="5:5">
      <c r="E5224" s="595">
        <f>F5224*C5224</f>
        <v>0</v>
      </c>
    </row>
    <row r="5225" spans="5:5">
      <c r="E5225" s="595">
        <f>F5225*C5225</f>
        <v>0</v>
      </c>
    </row>
    <row r="5226" spans="5:5">
      <c r="E5226" s="595">
        <f>F5226*C5226</f>
        <v>0</v>
      </c>
    </row>
    <row r="5227" spans="5:5">
      <c r="E5227" s="595">
        <f>F5227*C5227</f>
        <v>0</v>
      </c>
    </row>
    <row r="5228" spans="5:5">
      <c r="E5228" s="595">
        <f>F5228*C5228</f>
        <v>0</v>
      </c>
    </row>
    <row r="5229" spans="5:5">
      <c r="E5229" s="595">
        <f>F5229*C5229</f>
        <v>0</v>
      </c>
    </row>
    <row r="5230" spans="5:5">
      <c r="E5230" s="595">
        <f>F5230*C5230</f>
        <v>0</v>
      </c>
    </row>
    <row r="5231" spans="5:5">
      <c r="E5231" s="595">
        <f>F5231*C5231</f>
        <v>0</v>
      </c>
    </row>
    <row r="5232" spans="5:5">
      <c r="E5232" s="595">
        <f>F5232*C5232</f>
        <v>0</v>
      </c>
    </row>
    <row r="5233" spans="5:5">
      <c r="E5233" s="595">
        <f>F5233*C5233</f>
        <v>0</v>
      </c>
    </row>
    <row r="5234" spans="5:5">
      <c r="E5234" s="595">
        <f>F5234*C5234</f>
        <v>0</v>
      </c>
    </row>
    <row r="5235" spans="5:5">
      <c r="E5235" s="595">
        <f>F5235*C5235</f>
        <v>0</v>
      </c>
    </row>
    <row r="5236" spans="5:5">
      <c r="E5236" s="595">
        <f>F5236*C5236</f>
        <v>0</v>
      </c>
    </row>
    <row r="5237" spans="5:5">
      <c r="E5237" s="595">
        <f>F5237*C5237</f>
        <v>0</v>
      </c>
    </row>
    <row r="5238" spans="5:5">
      <c r="E5238" s="595">
        <f>F5238*C5238</f>
        <v>0</v>
      </c>
    </row>
    <row r="5239" spans="5:5">
      <c r="E5239" s="595">
        <f>F5239*C5239</f>
        <v>0</v>
      </c>
    </row>
    <row r="5240" spans="5:5">
      <c r="E5240" s="595">
        <f>F5240*C5240</f>
        <v>0</v>
      </c>
    </row>
    <row r="5241" spans="5:5">
      <c r="E5241" s="595">
        <f>F5241*C5241</f>
        <v>0</v>
      </c>
    </row>
    <row r="5242" spans="5:5">
      <c r="E5242" s="595">
        <f>F5242*C5242</f>
        <v>0</v>
      </c>
    </row>
    <row r="5243" spans="5:5">
      <c r="E5243" s="595">
        <f>F5243*C5243</f>
        <v>0</v>
      </c>
    </row>
    <row r="5244" spans="5:5">
      <c r="E5244" s="595">
        <f>F5244*C5244</f>
        <v>0</v>
      </c>
    </row>
    <row r="5245" spans="5:5">
      <c r="E5245" s="595">
        <f>F5245*C5245</f>
        <v>0</v>
      </c>
    </row>
    <row r="5246" spans="5:5">
      <c r="E5246" s="595">
        <f>F5246*C5246</f>
        <v>0</v>
      </c>
    </row>
    <row r="5247" spans="5:5">
      <c r="E5247" s="595">
        <f>F5247*C5247</f>
        <v>0</v>
      </c>
    </row>
    <row r="5248" spans="5:5">
      <c r="E5248" s="595">
        <f>F5248*C5248</f>
        <v>0</v>
      </c>
    </row>
    <row r="5249" spans="5:5">
      <c r="E5249" s="595">
        <f>F5249*C5249</f>
        <v>0</v>
      </c>
    </row>
    <row r="5250" spans="5:5">
      <c r="E5250" s="595">
        <f>F5250*C5250</f>
        <v>0</v>
      </c>
    </row>
    <row r="5251" spans="5:5">
      <c r="E5251" s="595">
        <f>F5251*C5251</f>
        <v>0</v>
      </c>
    </row>
    <row r="5252" spans="5:5">
      <c r="E5252" s="595">
        <f>F5252*C5252</f>
        <v>0</v>
      </c>
    </row>
    <row r="5253" spans="5:5">
      <c r="E5253" s="595">
        <f>F5253*C5253</f>
        <v>0</v>
      </c>
    </row>
    <row r="5254" spans="5:5">
      <c r="E5254" s="595">
        <f>F5254*C5254</f>
        <v>0</v>
      </c>
    </row>
    <row r="5255" spans="5:5">
      <c r="E5255" s="595">
        <f>F5255*C5255</f>
        <v>0</v>
      </c>
    </row>
    <row r="5256" spans="5:5">
      <c r="E5256" s="595">
        <f>F5256*C5256</f>
        <v>0</v>
      </c>
    </row>
    <row r="5257" spans="5:5">
      <c r="E5257" s="595">
        <f>F5257*C5257</f>
        <v>0</v>
      </c>
    </row>
    <row r="5258" spans="5:5">
      <c r="E5258" s="595">
        <f>F5258*C5258</f>
        <v>0</v>
      </c>
    </row>
    <row r="5259" spans="5:5">
      <c r="E5259" s="595">
        <f>F5259*C5259</f>
        <v>0</v>
      </c>
    </row>
    <row r="5260" spans="5:5">
      <c r="E5260" s="595">
        <f>F5260*C5260</f>
        <v>0</v>
      </c>
    </row>
    <row r="5261" spans="5:5">
      <c r="E5261" s="595">
        <f>F5261*C5261</f>
        <v>0</v>
      </c>
    </row>
    <row r="5262" spans="5:5">
      <c r="E5262" s="595">
        <f>F5262*C5262</f>
        <v>0</v>
      </c>
    </row>
    <row r="5263" spans="5:5">
      <c r="E5263" s="595">
        <f>F5263*C5263</f>
        <v>0</v>
      </c>
    </row>
    <row r="5264" spans="5:5">
      <c r="E5264" s="595">
        <f>F5264*C5264</f>
        <v>0</v>
      </c>
    </row>
    <row r="5265" spans="5:5">
      <c r="E5265" s="595">
        <f>F5265*C5265</f>
        <v>0</v>
      </c>
    </row>
    <row r="5266" spans="5:5">
      <c r="E5266" s="595">
        <f>F5266*C5266</f>
        <v>0</v>
      </c>
    </row>
    <row r="5267" spans="5:5">
      <c r="E5267" s="595">
        <f>F5267*C5267</f>
        <v>0</v>
      </c>
    </row>
    <row r="5268" spans="5:5">
      <c r="E5268" s="595">
        <f>F5268*C5268</f>
        <v>0</v>
      </c>
    </row>
    <row r="5269" spans="5:5">
      <c r="E5269" s="595">
        <f>F5269*C5269</f>
        <v>0</v>
      </c>
    </row>
    <row r="5270" spans="5:5">
      <c r="E5270" s="595">
        <f>F5270*C5270</f>
        <v>0</v>
      </c>
    </row>
    <row r="5271" spans="5:5">
      <c r="E5271" s="595">
        <f>F5271*C5271</f>
        <v>0</v>
      </c>
    </row>
    <row r="5272" spans="5:5">
      <c r="E5272" s="595">
        <f>F5272*C5272</f>
        <v>0</v>
      </c>
    </row>
    <row r="5273" spans="5:5">
      <c r="E5273" s="595">
        <f>F5273*C5273</f>
        <v>0</v>
      </c>
    </row>
    <row r="5274" spans="5:5">
      <c r="E5274" s="595">
        <f>F5274*C5274</f>
        <v>0</v>
      </c>
    </row>
    <row r="5275" spans="5:5">
      <c r="E5275" s="595">
        <f>F5275*C5275</f>
        <v>0</v>
      </c>
    </row>
    <row r="5276" spans="5:5">
      <c r="E5276" s="595">
        <f>F5276*C5276</f>
        <v>0</v>
      </c>
    </row>
    <row r="5277" spans="5:5">
      <c r="E5277" s="595">
        <f>F5277*C5277</f>
        <v>0</v>
      </c>
    </row>
    <row r="5278" spans="5:5">
      <c r="E5278" s="595">
        <f>F5278*C5278</f>
        <v>0</v>
      </c>
    </row>
    <row r="5279" spans="5:5">
      <c r="E5279" s="595">
        <f>F5279*C5279</f>
        <v>0</v>
      </c>
    </row>
    <row r="5280" spans="5:5">
      <c r="E5280" s="595">
        <f>F5280*C5280</f>
        <v>0</v>
      </c>
    </row>
    <row r="5281" spans="5:5">
      <c r="E5281" s="595">
        <f>F5281*C5281</f>
        <v>0</v>
      </c>
    </row>
    <row r="5282" spans="5:5">
      <c r="E5282" s="595">
        <f>F5282*C5282</f>
        <v>0</v>
      </c>
    </row>
    <row r="5283" spans="5:5">
      <c r="E5283" s="595">
        <f>F5283*C5283</f>
        <v>0</v>
      </c>
    </row>
    <row r="5284" spans="5:5">
      <c r="E5284" s="595">
        <f>F5284*C5284</f>
        <v>0</v>
      </c>
    </row>
    <row r="5285" spans="5:5">
      <c r="E5285" s="595">
        <f>F5285*C5285</f>
        <v>0</v>
      </c>
    </row>
    <row r="5286" spans="5:5">
      <c r="E5286" s="595">
        <f>F5286*C5286</f>
        <v>0</v>
      </c>
    </row>
    <row r="5287" spans="5:5">
      <c r="E5287" s="595">
        <f>F5287*C5287</f>
        <v>0</v>
      </c>
    </row>
    <row r="5288" spans="5:5">
      <c r="E5288" s="595">
        <f>F5288*C5288</f>
        <v>0</v>
      </c>
    </row>
  </sheetData>
  <mergeCells count="19">
    <mergeCell ref="A247:B247"/>
    <mergeCell ref="A269:B269"/>
    <mergeCell ref="A193:B193"/>
    <mergeCell ref="A206:B206"/>
    <mergeCell ref="A237:B237"/>
    <mergeCell ref="A143:B143"/>
    <mergeCell ref="A61:B61"/>
    <mergeCell ref="A50:B50"/>
    <mergeCell ref="A4:B4"/>
    <mergeCell ref="A8:B8"/>
    <mergeCell ref="A24:B24"/>
    <mergeCell ref="A70:B70"/>
    <mergeCell ref="A31:B31"/>
    <mergeCell ref="G1:G2"/>
    <mergeCell ref="H1:H2"/>
    <mergeCell ref="B1:B2"/>
    <mergeCell ref="A1:A2"/>
    <mergeCell ref="C1:C2"/>
    <mergeCell ref="D1:D2"/>
  </mergeCells>
  <pageMargins left="0.78740157480314965" right="0.27559055118110237" top="0.78740157480314965" bottom="0.39370078740157483" header="0.51181102362204722" footer="0.51181102362204722"/>
  <pageSetup paperSize="9" scale="83" orientation="landscape" r:id="rId1"/>
  <headerFooter alignWithMargins="0"/>
  <rowBreaks count="1" manualBreakCount="1">
    <brk id="55"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82"/>
  <sheetViews>
    <sheetView showGridLines="0" workbookViewId="0">
      <pane ySplit="1" topLeftCell="A62" activePane="bottomLeft" state="frozen"/>
      <selection pane="bottomLeft" activeCell="I81" sqref="I81"/>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7"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1"/>
      <c r="B1" s="108"/>
      <c r="C1" s="108"/>
      <c r="D1" s="109" t="s">
        <v>1</v>
      </c>
      <c r="E1" s="108"/>
      <c r="F1" s="110" t="s">
        <v>140</v>
      </c>
      <c r="G1" s="368" t="s">
        <v>141</v>
      </c>
      <c r="H1" s="368"/>
      <c r="I1" s="111"/>
      <c r="J1" s="110" t="s">
        <v>142</v>
      </c>
      <c r="K1" s="109" t="s">
        <v>143</v>
      </c>
      <c r="L1" s="110" t="s">
        <v>144</v>
      </c>
      <c r="M1" s="110"/>
      <c r="N1" s="110"/>
      <c r="O1" s="110"/>
      <c r="P1" s="110"/>
      <c r="Q1" s="110"/>
      <c r="R1" s="110"/>
      <c r="S1" s="110"/>
      <c r="T1" s="110"/>
      <c r="U1" s="20"/>
      <c r="V1" s="20"/>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58" t="s">
        <v>8</v>
      </c>
      <c r="M2" s="359"/>
      <c r="N2" s="359"/>
      <c r="O2" s="359"/>
      <c r="P2" s="359"/>
      <c r="Q2" s="359"/>
      <c r="R2" s="359"/>
      <c r="S2" s="359"/>
      <c r="T2" s="359"/>
      <c r="U2" s="359"/>
      <c r="V2" s="359"/>
      <c r="AT2" s="24" t="s">
        <v>139</v>
      </c>
    </row>
    <row r="3" spans="1:70" ht="6.95" customHeight="1">
      <c r="B3" s="25"/>
      <c r="C3" s="26"/>
      <c r="D3" s="26"/>
      <c r="E3" s="26"/>
      <c r="F3" s="26"/>
      <c r="G3" s="26"/>
      <c r="H3" s="26"/>
      <c r="I3" s="112"/>
      <c r="J3" s="26"/>
      <c r="K3" s="27"/>
      <c r="AT3" s="24" t="s">
        <v>24</v>
      </c>
    </row>
    <row r="4" spans="1:70" ht="36.950000000000003" customHeight="1">
      <c r="B4" s="28"/>
      <c r="C4" s="29"/>
      <c r="D4" s="30" t="s">
        <v>145</v>
      </c>
      <c r="E4" s="29"/>
      <c r="F4" s="29"/>
      <c r="G4" s="29"/>
      <c r="H4" s="29"/>
      <c r="I4" s="113"/>
      <c r="J4" s="29"/>
      <c r="K4" s="31"/>
      <c r="M4" s="32" t="s">
        <v>13</v>
      </c>
      <c r="AT4" s="24" t="s">
        <v>6</v>
      </c>
    </row>
    <row r="5" spans="1:70" ht="6.95" customHeight="1">
      <c r="B5" s="28"/>
      <c r="C5" s="29"/>
      <c r="D5" s="29"/>
      <c r="E5" s="29"/>
      <c r="F5" s="29"/>
      <c r="G5" s="29"/>
      <c r="H5" s="29"/>
      <c r="I5" s="113"/>
      <c r="J5" s="29"/>
      <c r="K5" s="31"/>
    </row>
    <row r="6" spans="1:70">
      <c r="B6" s="28"/>
      <c r="C6" s="29"/>
      <c r="D6" s="37" t="s">
        <v>19</v>
      </c>
      <c r="E6" s="29"/>
      <c r="F6" s="29"/>
      <c r="G6" s="29"/>
      <c r="H6" s="29"/>
      <c r="I6" s="113"/>
      <c r="J6" s="29"/>
      <c r="K6" s="31"/>
    </row>
    <row r="7" spans="1:70" ht="16.5" customHeight="1">
      <c r="B7" s="28"/>
      <c r="C7" s="29"/>
      <c r="D7" s="29"/>
      <c r="E7" s="360" t="str">
        <f>'Rekapitulace stavby'!K6</f>
        <v>Kanalizace a ČOV Jankov</v>
      </c>
      <c r="F7" s="361"/>
      <c r="G7" s="361"/>
      <c r="H7" s="361"/>
      <c r="I7" s="113"/>
      <c r="J7" s="29"/>
      <c r="K7" s="31"/>
    </row>
    <row r="8" spans="1:70" s="1" customFormat="1">
      <c r="B8" s="42"/>
      <c r="C8" s="43"/>
      <c r="D8" s="37" t="s">
        <v>146</v>
      </c>
      <c r="E8" s="43"/>
      <c r="F8" s="43"/>
      <c r="G8" s="43"/>
      <c r="H8" s="43"/>
      <c r="I8" s="114"/>
      <c r="J8" s="43"/>
      <c r="K8" s="46"/>
    </row>
    <row r="9" spans="1:70" s="1" customFormat="1" ht="36.950000000000003" customHeight="1">
      <c r="B9" s="42"/>
      <c r="C9" s="43"/>
      <c r="D9" s="43"/>
      <c r="E9" s="362" t="s">
        <v>2742</v>
      </c>
      <c r="F9" s="363"/>
      <c r="G9" s="363"/>
      <c r="H9" s="363"/>
      <c r="I9" s="114"/>
      <c r="J9" s="43"/>
      <c r="K9" s="46"/>
    </row>
    <row r="10" spans="1:70" s="1" customFormat="1" ht="13.5">
      <c r="B10" s="42"/>
      <c r="C10" s="43"/>
      <c r="D10" s="43"/>
      <c r="E10" s="43"/>
      <c r="F10" s="43"/>
      <c r="G10" s="43"/>
      <c r="H10" s="43"/>
      <c r="I10" s="114"/>
      <c r="J10" s="43"/>
      <c r="K10" s="46"/>
    </row>
    <row r="11" spans="1:70" s="1" customFormat="1" ht="14.45" customHeight="1">
      <c r="B11" s="42"/>
      <c r="C11" s="43"/>
      <c r="D11" s="37" t="s">
        <v>21</v>
      </c>
      <c r="E11" s="43"/>
      <c r="F11" s="35" t="s">
        <v>136</v>
      </c>
      <c r="G11" s="43"/>
      <c r="H11" s="43"/>
      <c r="I11" s="115" t="s">
        <v>23</v>
      </c>
      <c r="J11" s="35" t="s">
        <v>1437</v>
      </c>
      <c r="K11" s="46"/>
    </row>
    <row r="12" spans="1:70" s="1" customFormat="1" ht="14.45" customHeight="1">
      <c r="B12" s="42"/>
      <c r="C12" s="43"/>
      <c r="D12" s="37" t="s">
        <v>25</v>
      </c>
      <c r="E12" s="43"/>
      <c r="F12" s="35" t="s">
        <v>26</v>
      </c>
      <c r="G12" s="43"/>
      <c r="H12" s="43"/>
      <c r="I12" s="115" t="s">
        <v>27</v>
      </c>
      <c r="J12" s="116" t="str">
        <f>'Rekapitulace stavby'!AN8</f>
        <v>19. 2. 2018</v>
      </c>
      <c r="K12" s="46"/>
    </row>
    <row r="13" spans="1:70" s="1" customFormat="1" ht="21.75" customHeight="1">
      <c r="B13" s="42"/>
      <c r="C13" s="43"/>
      <c r="D13" s="34" t="s">
        <v>29</v>
      </c>
      <c r="E13" s="43"/>
      <c r="F13" s="39" t="s">
        <v>30</v>
      </c>
      <c r="G13" s="43"/>
      <c r="H13" s="43"/>
      <c r="I13" s="117" t="s">
        <v>31</v>
      </c>
      <c r="J13" s="39" t="s">
        <v>485</v>
      </c>
      <c r="K13" s="46"/>
    </row>
    <row r="14" spans="1:70" s="1" customFormat="1" ht="14.45" customHeight="1">
      <c r="B14" s="42"/>
      <c r="C14" s="43"/>
      <c r="D14" s="37" t="s">
        <v>33</v>
      </c>
      <c r="E14" s="43"/>
      <c r="F14" s="43"/>
      <c r="G14" s="43"/>
      <c r="H14" s="43"/>
      <c r="I14" s="115" t="s">
        <v>34</v>
      </c>
      <c r="J14" s="35" t="s">
        <v>35</v>
      </c>
      <c r="K14" s="46"/>
    </row>
    <row r="15" spans="1:70" s="1" customFormat="1" ht="18" customHeight="1">
      <c r="B15" s="42"/>
      <c r="C15" s="43"/>
      <c r="D15" s="43"/>
      <c r="E15" s="35" t="s">
        <v>36</v>
      </c>
      <c r="F15" s="43"/>
      <c r="G15" s="43"/>
      <c r="H15" s="43"/>
      <c r="I15" s="115" t="s">
        <v>37</v>
      </c>
      <c r="J15" s="35" t="s">
        <v>5</v>
      </c>
      <c r="K15" s="46"/>
    </row>
    <row r="16" spans="1:70" s="1" customFormat="1" ht="6.95" customHeight="1">
      <c r="B16" s="42"/>
      <c r="C16" s="43"/>
      <c r="D16" s="43"/>
      <c r="E16" s="43"/>
      <c r="F16" s="43"/>
      <c r="G16" s="43"/>
      <c r="H16" s="43"/>
      <c r="I16" s="114"/>
      <c r="J16" s="43"/>
      <c r="K16" s="46"/>
    </row>
    <row r="17" spans="2:11" s="1" customFormat="1" ht="14.45" customHeight="1">
      <c r="B17" s="42"/>
      <c r="C17" s="43"/>
      <c r="D17" s="37" t="s">
        <v>38</v>
      </c>
      <c r="E17" s="43"/>
      <c r="F17" s="43"/>
      <c r="G17" s="43"/>
      <c r="H17" s="43"/>
      <c r="I17" s="115" t="s">
        <v>34</v>
      </c>
      <c r="J17" s="35" t="str">
        <f>IF('Rekapitulace stavby'!AN13="Vyplň údaj","",IF('Rekapitulace stavby'!AN13="","",'Rekapitulace stavby'!AN13))</f>
        <v/>
      </c>
      <c r="K17" s="46"/>
    </row>
    <row r="18" spans="2:11" s="1" customFormat="1" ht="18" customHeight="1">
      <c r="B18" s="42"/>
      <c r="C18" s="43"/>
      <c r="D18" s="43"/>
      <c r="E18" s="35" t="str">
        <f>IF('Rekapitulace stavby'!E14="Vyplň údaj","",IF('Rekapitulace stavby'!E14="","",'Rekapitulace stavby'!E14))</f>
        <v/>
      </c>
      <c r="F18" s="43"/>
      <c r="G18" s="43"/>
      <c r="H18" s="43"/>
      <c r="I18" s="115" t="s">
        <v>37</v>
      </c>
      <c r="J18" s="35" t="str">
        <f>IF('Rekapitulace stavby'!AN14="Vyplň údaj","",IF('Rekapitulace stavby'!AN14="","",'Rekapitulace stavby'!AN14))</f>
        <v/>
      </c>
      <c r="K18" s="46"/>
    </row>
    <row r="19" spans="2:11" s="1" customFormat="1" ht="6.95" customHeight="1">
      <c r="B19" s="42"/>
      <c r="C19" s="43"/>
      <c r="D19" s="43"/>
      <c r="E19" s="43"/>
      <c r="F19" s="43"/>
      <c r="G19" s="43"/>
      <c r="H19" s="43"/>
      <c r="I19" s="114"/>
      <c r="J19" s="43"/>
      <c r="K19" s="46"/>
    </row>
    <row r="20" spans="2:11" s="1" customFormat="1" ht="14.45" customHeight="1">
      <c r="B20" s="42"/>
      <c r="C20" s="43"/>
      <c r="D20" s="37" t="s">
        <v>40</v>
      </c>
      <c r="E20" s="43"/>
      <c r="F20" s="43"/>
      <c r="G20" s="43"/>
      <c r="H20" s="43"/>
      <c r="I20" s="115" t="s">
        <v>34</v>
      </c>
      <c r="J20" s="35" t="s">
        <v>41</v>
      </c>
      <c r="K20" s="46"/>
    </row>
    <row r="21" spans="2:11" s="1" customFormat="1" ht="18" customHeight="1">
      <c r="B21" s="42"/>
      <c r="C21" s="43"/>
      <c r="D21" s="43"/>
      <c r="E21" s="35" t="s">
        <v>42</v>
      </c>
      <c r="F21" s="43"/>
      <c r="G21" s="43"/>
      <c r="H21" s="43"/>
      <c r="I21" s="115" t="s">
        <v>37</v>
      </c>
      <c r="J21" s="35" t="s">
        <v>43</v>
      </c>
      <c r="K21" s="46"/>
    </row>
    <row r="22" spans="2:11" s="1" customFormat="1" ht="6.95" customHeight="1">
      <c r="B22" s="42"/>
      <c r="C22" s="43"/>
      <c r="D22" s="43"/>
      <c r="E22" s="43"/>
      <c r="F22" s="43"/>
      <c r="G22" s="43"/>
      <c r="H22" s="43"/>
      <c r="I22" s="114"/>
      <c r="J22" s="43"/>
      <c r="K22" s="46"/>
    </row>
    <row r="23" spans="2:11" s="1" customFormat="1" ht="14.45" customHeight="1">
      <c r="B23" s="42"/>
      <c r="C23" s="43"/>
      <c r="D23" s="37" t="s">
        <v>45</v>
      </c>
      <c r="E23" s="43"/>
      <c r="F23" s="43"/>
      <c r="G23" s="43"/>
      <c r="H23" s="43"/>
      <c r="I23" s="114"/>
      <c r="J23" s="43"/>
      <c r="K23" s="46"/>
    </row>
    <row r="24" spans="2:11" s="7" customFormat="1" ht="16.5" customHeight="1">
      <c r="B24" s="118"/>
      <c r="C24" s="119"/>
      <c r="D24" s="119"/>
      <c r="E24" s="326" t="s">
        <v>5</v>
      </c>
      <c r="F24" s="326"/>
      <c r="G24" s="326"/>
      <c r="H24" s="326"/>
      <c r="I24" s="120"/>
      <c r="J24" s="119"/>
      <c r="K24" s="121"/>
    </row>
    <row r="25" spans="2:11" s="1" customFormat="1" ht="6.95" customHeight="1">
      <c r="B25" s="42"/>
      <c r="C25" s="43"/>
      <c r="D25" s="43"/>
      <c r="E25" s="43"/>
      <c r="F25" s="43"/>
      <c r="G25" s="43"/>
      <c r="H25" s="43"/>
      <c r="I25" s="114"/>
      <c r="J25" s="43"/>
      <c r="K25" s="46"/>
    </row>
    <row r="26" spans="2:11" s="1" customFormat="1" ht="6.95" customHeight="1">
      <c r="B26" s="42"/>
      <c r="C26" s="43"/>
      <c r="D26" s="69"/>
      <c r="E26" s="69"/>
      <c r="F26" s="69"/>
      <c r="G26" s="69"/>
      <c r="H26" s="69"/>
      <c r="I26" s="122"/>
      <c r="J26" s="69"/>
      <c r="K26" s="123"/>
    </row>
    <row r="27" spans="2:11" s="1" customFormat="1" ht="25.35" customHeight="1">
      <c r="B27" s="42"/>
      <c r="C27" s="43"/>
      <c r="D27" s="124" t="s">
        <v>47</v>
      </c>
      <c r="E27" s="43"/>
      <c r="F27" s="43"/>
      <c r="G27" s="43"/>
      <c r="H27" s="43"/>
      <c r="I27" s="114"/>
      <c r="J27" s="125">
        <f>ROUND(J78,2)</f>
        <v>0</v>
      </c>
      <c r="K27" s="46"/>
    </row>
    <row r="28" spans="2:11" s="1" customFormat="1" ht="6.95" customHeight="1">
      <c r="B28" s="42"/>
      <c r="C28" s="43"/>
      <c r="D28" s="69"/>
      <c r="E28" s="69"/>
      <c r="F28" s="69"/>
      <c r="G28" s="69"/>
      <c r="H28" s="69"/>
      <c r="I28" s="122"/>
      <c r="J28" s="69"/>
      <c r="K28" s="123"/>
    </row>
    <row r="29" spans="2:11" s="1" customFormat="1" ht="14.45" customHeight="1">
      <c r="B29" s="42"/>
      <c r="C29" s="43"/>
      <c r="D29" s="43"/>
      <c r="E29" s="43"/>
      <c r="F29" s="47" t="s">
        <v>49</v>
      </c>
      <c r="G29" s="43"/>
      <c r="H29" s="43"/>
      <c r="I29" s="126" t="s">
        <v>48</v>
      </c>
      <c r="J29" s="47" t="s">
        <v>50</v>
      </c>
      <c r="K29" s="46"/>
    </row>
    <row r="30" spans="2:11" s="1" customFormat="1" ht="14.45" customHeight="1">
      <c r="B30" s="42"/>
      <c r="C30" s="43"/>
      <c r="D30" s="50" t="s">
        <v>51</v>
      </c>
      <c r="E30" s="50" t="s">
        <v>52</v>
      </c>
      <c r="F30" s="127">
        <f>ROUND(SUM(BE78:BE81), 2)</f>
        <v>0</v>
      </c>
      <c r="G30" s="43"/>
      <c r="H30" s="43"/>
      <c r="I30" s="128">
        <v>0.21</v>
      </c>
      <c r="J30" s="127">
        <f>ROUND(ROUND((SUM(BE78:BE81)), 2)*I30, 2)</f>
        <v>0</v>
      </c>
      <c r="K30" s="46"/>
    </row>
    <row r="31" spans="2:11" s="1" customFormat="1" ht="14.45" customHeight="1">
      <c r="B31" s="42"/>
      <c r="C31" s="43"/>
      <c r="D31" s="43"/>
      <c r="E31" s="50" t="s">
        <v>53</v>
      </c>
      <c r="F31" s="127">
        <f>ROUND(SUM(BF78:BF81), 2)</f>
        <v>0</v>
      </c>
      <c r="G31" s="43"/>
      <c r="H31" s="43"/>
      <c r="I31" s="128">
        <v>0.15</v>
      </c>
      <c r="J31" s="127">
        <f>ROUND(ROUND((SUM(BF78:BF81)), 2)*I31, 2)</f>
        <v>0</v>
      </c>
      <c r="K31" s="46"/>
    </row>
    <row r="32" spans="2:11" s="1" customFormat="1" ht="14.45" hidden="1" customHeight="1">
      <c r="B32" s="42"/>
      <c r="C32" s="43"/>
      <c r="D32" s="43"/>
      <c r="E32" s="50" t="s">
        <v>54</v>
      </c>
      <c r="F32" s="127">
        <f>ROUND(SUM(BG78:BG81), 2)</f>
        <v>0</v>
      </c>
      <c r="G32" s="43"/>
      <c r="H32" s="43"/>
      <c r="I32" s="128">
        <v>0.21</v>
      </c>
      <c r="J32" s="127">
        <v>0</v>
      </c>
      <c r="K32" s="46"/>
    </row>
    <row r="33" spans="2:11" s="1" customFormat="1" ht="14.45" hidden="1" customHeight="1">
      <c r="B33" s="42"/>
      <c r="C33" s="43"/>
      <c r="D33" s="43"/>
      <c r="E33" s="50" t="s">
        <v>55</v>
      </c>
      <c r="F33" s="127">
        <f>ROUND(SUM(BH78:BH81), 2)</f>
        <v>0</v>
      </c>
      <c r="G33" s="43"/>
      <c r="H33" s="43"/>
      <c r="I33" s="128">
        <v>0.15</v>
      </c>
      <c r="J33" s="127">
        <v>0</v>
      </c>
      <c r="K33" s="46"/>
    </row>
    <row r="34" spans="2:11" s="1" customFormat="1" ht="14.45" hidden="1" customHeight="1">
      <c r="B34" s="42"/>
      <c r="C34" s="43"/>
      <c r="D34" s="43"/>
      <c r="E34" s="50" t="s">
        <v>56</v>
      </c>
      <c r="F34" s="127">
        <f>ROUND(SUM(BI78:BI81), 2)</f>
        <v>0</v>
      </c>
      <c r="G34" s="43"/>
      <c r="H34" s="43"/>
      <c r="I34" s="128">
        <v>0</v>
      </c>
      <c r="J34" s="127">
        <v>0</v>
      </c>
      <c r="K34" s="46"/>
    </row>
    <row r="35" spans="2:11" s="1" customFormat="1" ht="6.95" customHeight="1">
      <c r="B35" s="42"/>
      <c r="C35" s="43"/>
      <c r="D35" s="43"/>
      <c r="E35" s="43"/>
      <c r="F35" s="43"/>
      <c r="G35" s="43"/>
      <c r="H35" s="43"/>
      <c r="I35" s="114"/>
      <c r="J35" s="43"/>
      <c r="K35" s="46"/>
    </row>
    <row r="36" spans="2:11" s="1" customFormat="1" ht="25.35" customHeight="1">
      <c r="B36" s="42"/>
      <c r="C36" s="129"/>
      <c r="D36" s="130" t="s">
        <v>57</v>
      </c>
      <c r="E36" s="72"/>
      <c r="F36" s="72"/>
      <c r="G36" s="131" t="s">
        <v>58</v>
      </c>
      <c r="H36" s="132" t="s">
        <v>59</v>
      </c>
      <c r="I36" s="133"/>
      <c r="J36" s="134">
        <f>SUM(J27:J34)</f>
        <v>0</v>
      </c>
      <c r="K36" s="135"/>
    </row>
    <row r="37" spans="2:11" s="1" customFormat="1" ht="14.45" customHeight="1">
      <c r="B37" s="57"/>
      <c r="C37" s="58"/>
      <c r="D37" s="58"/>
      <c r="E37" s="58"/>
      <c r="F37" s="58"/>
      <c r="G37" s="58"/>
      <c r="H37" s="58"/>
      <c r="I37" s="136"/>
      <c r="J37" s="58"/>
      <c r="K37" s="59"/>
    </row>
    <row r="41" spans="2:11" s="1" customFormat="1" ht="6.95" customHeight="1">
      <c r="B41" s="60"/>
      <c r="C41" s="61"/>
      <c r="D41" s="61"/>
      <c r="E41" s="61"/>
      <c r="F41" s="61"/>
      <c r="G41" s="61"/>
      <c r="H41" s="61"/>
      <c r="I41" s="137"/>
      <c r="J41" s="61"/>
      <c r="K41" s="138"/>
    </row>
    <row r="42" spans="2:11" s="1" customFormat="1" ht="36.950000000000003" customHeight="1">
      <c r="B42" s="42"/>
      <c r="C42" s="30" t="s">
        <v>149</v>
      </c>
      <c r="D42" s="43"/>
      <c r="E42" s="43"/>
      <c r="F42" s="43"/>
      <c r="G42" s="43"/>
      <c r="H42" s="43"/>
      <c r="I42" s="114"/>
      <c r="J42" s="43"/>
      <c r="K42" s="46"/>
    </row>
    <row r="43" spans="2:11" s="1" customFormat="1" ht="6.95" customHeight="1">
      <c r="B43" s="42"/>
      <c r="C43" s="43"/>
      <c r="D43" s="43"/>
      <c r="E43" s="43"/>
      <c r="F43" s="43"/>
      <c r="G43" s="43"/>
      <c r="H43" s="43"/>
      <c r="I43" s="114"/>
      <c r="J43" s="43"/>
      <c r="K43" s="46"/>
    </row>
    <row r="44" spans="2:11" s="1" customFormat="1" ht="14.45" customHeight="1">
      <c r="B44" s="42"/>
      <c r="C44" s="37" t="s">
        <v>19</v>
      </c>
      <c r="D44" s="43"/>
      <c r="E44" s="43"/>
      <c r="F44" s="43"/>
      <c r="G44" s="43"/>
      <c r="H44" s="43"/>
      <c r="I44" s="114"/>
      <c r="J44" s="43"/>
      <c r="K44" s="46"/>
    </row>
    <row r="45" spans="2:11" s="1" customFormat="1" ht="16.5" customHeight="1">
      <c r="B45" s="42"/>
      <c r="C45" s="43"/>
      <c r="D45" s="43"/>
      <c r="E45" s="360" t="str">
        <f>E7</f>
        <v>Kanalizace a ČOV Jankov</v>
      </c>
      <c r="F45" s="361"/>
      <c r="G45" s="361"/>
      <c r="H45" s="361"/>
      <c r="I45" s="114"/>
      <c r="J45" s="43"/>
      <c r="K45" s="46"/>
    </row>
    <row r="46" spans="2:11" s="1" customFormat="1" ht="14.45" customHeight="1">
      <c r="B46" s="42"/>
      <c r="C46" s="37" t="s">
        <v>146</v>
      </c>
      <c r="D46" s="43"/>
      <c r="E46" s="43"/>
      <c r="F46" s="43"/>
      <c r="G46" s="43"/>
      <c r="H46" s="43"/>
      <c r="I46" s="114"/>
      <c r="J46" s="43"/>
      <c r="K46" s="46"/>
    </row>
    <row r="47" spans="2:11" s="1" customFormat="1" ht="17.25" customHeight="1">
      <c r="B47" s="42"/>
      <c r="C47" s="43"/>
      <c r="D47" s="43"/>
      <c r="E47" s="362" t="str">
        <f>E9</f>
        <v>PS-02 - Přípojka NN, elektroinstalace, MaR</v>
      </c>
      <c r="F47" s="363"/>
      <c r="G47" s="363"/>
      <c r="H47" s="363"/>
      <c r="I47" s="114"/>
      <c r="J47" s="43"/>
      <c r="K47" s="46"/>
    </row>
    <row r="48" spans="2:11" s="1" customFormat="1" ht="6.95" customHeight="1">
      <c r="B48" s="42"/>
      <c r="C48" s="43"/>
      <c r="D48" s="43"/>
      <c r="E48" s="43"/>
      <c r="F48" s="43"/>
      <c r="G48" s="43"/>
      <c r="H48" s="43"/>
      <c r="I48" s="114"/>
      <c r="J48" s="43"/>
      <c r="K48" s="46"/>
    </row>
    <row r="49" spans="2:47" s="1" customFormat="1" ht="18" customHeight="1">
      <c r="B49" s="42"/>
      <c r="C49" s="37" t="s">
        <v>25</v>
      </c>
      <c r="D49" s="43"/>
      <c r="E49" s="43"/>
      <c r="F49" s="35" t="str">
        <f>F12</f>
        <v>Jankov u Českých Budějovic</v>
      </c>
      <c r="G49" s="43"/>
      <c r="H49" s="43"/>
      <c r="I49" s="115" t="s">
        <v>27</v>
      </c>
      <c r="J49" s="116" t="str">
        <f>IF(J12="","",J12)</f>
        <v>19. 2. 2018</v>
      </c>
      <c r="K49" s="46"/>
    </row>
    <row r="50" spans="2:47" s="1" customFormat="1" ht="6.95" customHeight="1">
      <c r="B50" s="42"/>
      <c r="C50" s="43"/>
      <c r="D50" s="43"/>
      <c r="E50" s="43"/>
      <c r="F50" s="43"/>
      <c r="G50" s="43"/>
      <c r="H50" s="43"/>
      <c r="I50" s="114"/>
      <c r="J50" s="43"/>
      <c r="K50" s="46"/>
    </row>
    <row r="51" spans="2:47" s="1" customFormat="1">
      <c r="B51" s="42"/>
      <c r="C51" s="37" t="s">
        <v>33</v>
      </c>
      <c r="D51" s="43"/>
      <c r="E51" s="43"/>
      <c r="F51" s="35" t="str">
        <f>E15</f>
        <v>Obec Jankov</v>
      </c>
      <c r="G51" s="43"/>
      <c r="H51" s="43"/>
      <c r="I51" s="115" t="s">
        <v>40</v>
      </c>
      <c r="J51" s="326" t="str">
        <f>E21</f>
        <v>VAK projekt s.r.o.</v>
      </c>
      <c r="K51" s="46"/>
    </row>
    <row r="52" spans="2:47" s="1" customFormat="1" ht="14.45" customHeight="1">
      <c r="B52" s="42"/>
      <c r="C52" s="37" t="s">
        <v>38</v>
      </c>
      <c r="D52" s="43"/>
      <c r="E52" s="43"/>
      <c r="F52" s="35" t="str">
        <f>IF(E18="","",E18)</f>
        <v/>
      </c>
      <c r="G52" s="43"/>
      <c r="H52" s="43"/>
      <c r="I52" s="114"/>
      <c r="J52" s="364"/>
      <c r="K52" s="46"/>
    </row>
    <row r="53" spans="2:47" s="1" customFormat="1" ht="10.35" customHeight="1">
      <c r="B53" s="42"/>
      <c r="C53" s="43"/>
      <c r="D53" s="43"/>
      <c r="E53" s="43"/>
      <c r="F53" s="43"/>
      <c r="G53" s="43"/>
      <c r="H53" s="43"/>
      <c r="I53" s="114"/>
      <c r="J53" s="43"/>
      <c r="K53" s="46"/>
    </row>
    <row r="54" spans="2:47" s="1" customFormat="1" ht="29.25" customHeight="1">
      <c r="B54" s="42"/>
      <c r="C54" s="139" t="s">
        <v>150</v>
      </c>
      <c r="D54" s="129"/>
      <c r="E54" s="129"/>
      <c r="F54" s="129"/>
      <c r="G54" s="129"/>
      <c r="H54" s="129"/>
      <c r="I54" s="140"/>
      <c r="J54" s="141" t="s">
        <v>151</v>
      </c>
      <c r="K54" s="142"/>
    </row>
    <row r="55" spans="2:47" s="1" customFormat="1" ht="10.35" customHeight="1">
      <c r="B55" s="42"/>
      <c r="C55" s="43"/>
      <c r="D55" s="43"/>
      <c r="E55" s="43"/>
      <c r="F55" s="43"/>
      <c r="G55" s="43"/>
      <c r="H55" s="43"/>
      <c r="I55" s="114"/>
      <c r="J55" s="43"/>
      <c r="K55" s="46"/>
    </row>
    <row r="56" spans="2:47" s="1" customFormat="1" ht="29.25" customHeight="1">
      <c r="B56" s="42"/>
      <c r="C56" s="143" t="s">
        <v>152</v>
      </c>
      <c r="D56" s="43"/>
      <c r="E56" s="43"/>
      <c r="F56" s="43"/>
      <c r="G56" s="43"/>
      <c r="H56" s="43"/>
      <c r="I56" s="114"/>
      <c r="J56" s="125">
        <f>J78</f>
        <v>0</v>
      </c>
      <c r="K56" s="46"/>
      <c r="AU56" s="24" t="s">
        <v>153</v>
      </c>
    </row>
    <row r="57" spans="2:47" s="8" customFormat="1" ht="24.95" customHeight="1">
      <c r="B57" s="144"/>
      <c r="C57" s="145"/>
      <c r="D57" s="146" t="s">
        <v>914</v>
      </c>
      <c r="E57" s="147"/>
      <c r="F57" s="147"/>
      <c r="G57" s="147"/>
      <c r="H57" s="147"/>
      <c r="I57" s="148"/>
      <c r="J57" s="149">
        <f>J79</f>
        <v>0</v>
      </c>
      <c r="K57" s="150"/>
    </row>
    <row r="58" spans="2:47" s="9" customFormat="1" ht="19.899999999999999" customHeight="1">
      <c r="B58" s="151"/>
      <c r="C58" s="152"/>
      <c r="D58" s="153" t="s">
        <v>915</v>
      </c>
      <c r="E58" s="154"/>
      <c r="F58" s="154"/>
      <c r="G58" s="154"/>
      <c r="H58" s="154"/>
      <c r="I58" s="155"/>
      <c r="J58" s="156">
        <f>J80</f>
        <v>0</v>
      </c>
      <c r="K58" s="157"/>
    </row>
    <row r="59" spans="2:47" s="1" customFormat="1" ht="21.75" customHeight="1">
      <c r="B59" s="42"/>
      <c r="C59" s="43"/>
      <c r="D59" s="43"/>
      <c r="E59" s="43"/>
      <c r="F59" s="43"/>
      <c r="G59" s="43"/>
      <c r="H59" s="43"/>
      <c r="I59" s="114"/>
      <c r="J59" s="43"/>
      <c r="K59" s="46"/>
    </row>
    <row r="60" spans="2:47" s="1" customFormat="1" ht="6.95" customHeight="1">
      <c r="B60" s="57"/>
      <c r="C60" s="58"/>
      <c r="D60" s="58"/>
      <c r="E60" s="58"/>
      <c r="F60" s="58"/>
      <c r="G60" s="58"/>
      <c r="H60" s="58"/>
      <c r="I60" s="136"/>
      <c r="J60" s="58"/>
      <c r="K60" s="59"/>
    </row>
    <row r="64" spans="2:47" s="1" customFormat="1" ht="6.95" customHeight="1">
      <c r="B64" s="60"/>
      <c r="C64" s="61"/>
      <c r="D64" s="61"/>
      <c r="E64" s="61"/>
      <c r="F64" s="61"/>
      <c r="G64" s="61"/>
      <c r="H64" s="61"/>
      <c r="I64" s="137"/>
      <c r="J64" s="61"/>
      <c r="K64" s="61"/>
      <c r="L64" s="42"/>
    </row>
    <row r="65" spans="2:63" s="1" customFormat="1" ht="36.950000000000003" customHeight="1">
      <c r="B65" s="42"/>
      <c r="C65" s="62" t="s">
        <v>158</v>
      </c>
      <c r="L65" s="42"/>
    </row>
    <row r="66" spans="2:63" s="1" customFormat="1" ht="6.95" customHeight="1">
      <c r="B66" s="42"/>
      <c r="L66" s="42"/>
    </row>
    <row r="67" spans="2:63" s="1" customFormat="1" ht="14.45" customHeight="1">
      <c r="B67" s="42"/>
      <c r="C67" s="64" t="s">
        <v>19</v>
      </c>
      <c r="L67" s="42"/>
    </row>
    <row r="68" spans="2:63" s="1" customFormat="1" ht="16.5" customHeight="1">
      <c r="B68" s="42"/>
      <c r="E68" s="365" t="str">
        <f>E7</f>
        <v>Kanalizace a ČOV Jankov</v>
      </c>
      <c r="F68" s="366"/>
      <c r="G68" s="366"/>
      <c r="H68" s="366"/>
      <c r="L68" s="42"/>
    </row>
    <row r="69" spans="2:63" s="1" customFormat="1" ht="14.45" customHeight="1">
      <c r="B69" s="42"/>
      <c r="C69" s="64" t="s">
        <v>146</v>
      </c>
      <c r="L69" s="42"/>
    </row>
    <row r="70" spans="2:63" s="1" customFormat="1" ht="17.25" customHeight="1">
      <c r="B70" s="42"/>
      <c r="E70" s="337" t="str">
        <f>E9</f>
        <v>PS-02 - Přípojka NN, elektroinstalace, MaR</v>
      </c>
      <c r="F70" s="367"/>
      <c r="G70" s="367"/>
      <c r="H70" s="367"/>
      <c r="L70" s="42"/>
    </row>
    <row r="71" spans="2:63" s="1" customFormat="1" ht="6.95" customHeight="1">
      <c r="B71" s="42"/>
      <c r="L71" s="42"/>
    </row>
    <row r="72" spans="2:63" s="1" customFormat="1" ht="18" customHeight="1">
      <c r="B72" s="42"/>
      <c r="C72" s="64" t="s">
        <v>25</v>
      </c>
      <c r="F72" s="158" t="str">
        <f>F12</f>
        <v>Jankov u Českých Budějovic</v>
      </c>
      <c r="I72" s="159" t="s">
        <v>27</v>
      </c>
      <c r="J72" s="68" t="str">
        <f>IF(J12="","",J12)</f>
        <v>19. 2. 2018</v>
      </c>
      <c r="L72" s="42"/>
    </row>
    <row r="73" spans="2:63" s="1" customFormat="1" ht="6.95" customHeight="1">
      <c r="B73" s="42"/>
      <c r="L73" s="42"/>
    </row>
    <row r="74" spans="2:63" s="1" customFormat="1">
      <c r="B74" s="42"/>
      <c r="C74" s="64" t="s">
        <v>33</v>
      </c>
      <c r="F74" s="158" t="str">
        <f>E15</f>
        <v>Obec Jankov</v>
      </c>
      <c r="I74" s="159" t="s">
        <v>40</v>
      </c>
      <c r="J74" s="158" t="str">
        <f>E21</f>
        <v>VAK projekt s.r.o.</v>
      </c>
      <c r="L74" s="42"/>
    </row>
    <row r="75" spans="2:63" s="1" customFormat="1" ht="14.45" customHeight="1">
      <c r="B75" s="42"/>
      <c r="C75" s="64" t="s">
        <v>38</v>
      </c>
      <c r="F75" s="158" t="str">
        <f>IF(E18="","",E18)</f>
        <v/>
      </c>
      <c r="L75" s="42"/>
    </row>
    <row r="76" spans="2:63" s="1" customFormat="1" ht="10.35" customHeight="1">
      <c r="B76" s="42"/>
      <c r="L76" s="42"/>
    </row>
    <row r="77" spans="2:63" s="10" customFormat="1" ht="29.25" customHeight="1">
      <c r="B77" s="160"/>
      <c r="C77" s="161" t="s">
        <v>159</v>
      </c>
      <c r="D77" s="162" t="s">
        <v>66</v>
      </c>
      <c r="E77" s="162" t="s">
        <v>62</v>
      </c>
      <c r="F77" s="162" t="s">
        <v>160</v>
      </c>
      <c r="G77" s="162" t="s">
        <v>161</v>
      </c>
      <c r="H77" s="162" t="s">
        <v>162</v>
      </c>
      <c r="I77" s="163" t="s">
        <v>163</v>
      </c>
      <c r="J77" s="162" t="s">
        <v>151</v>
      </c>
      <c r="K77" s="164" t="s">
        <v>164</v>
      </c>
      <c r="L77" s="160"/>
      <c r="M77" s="74" t="s">
        <v>165</v>
      </c>
      <c r="N77" s="75" t="s">
        <v>51</v>
      </c>
      <c r="O77" s="75" t="s">
        <v>166</v>
      </c>
      <c r="P77" s="75" t="s">
        <v>167</v>
      </c>
      <c r="Q77" s="75" t="s">
        <v>168</v>
      </c>
      <c r="R77" s="75" t="s">
        <v>169</v>
      </c>
      <c r="S77" s="75" t="s">
        <v>170</v>
      </c>
      <c r="T77" s="76" t="s">
        <v>171</v>
      </c>
    </row>
    <row r="78" spans="2:63" s="1" customFormat="1" ht="29.25" customHeight="1">
      <c r="B78" s="42"/>
      <c r="C78" s="78" t="s">
        <v>152</v>
      </c>
      <c r="J78" s="165">
        <f>BK78</f>
        <v>0</v>
      </c>
      <c r="L78" s="42"/>
      <c r="M78" s="77"/>
      <c r="N78" s="69"/>
      <c r="O78" s="69"/>
      <c r="P78" s="166">
        <f>P79</f>
        <v>0</v>
      </c>
      <c r="Q78" s="69"/>
      <c r="R78" s="166">
        <f>R79</f>
        <v>0</v>
      </c>
      <c r="S78" s="69"/>
      <c r="T78" s="167">
        <f>T79</f>
        <v>0</v>
      </c>
      <c r="AT78" s="24" t="s">
        <v>80</v>
      </c>
      <c r="AU78" s="24" t="s">
        <v>153</v>
      </c>
      <c r="BK78" s="168">
        <f>BK79</f>
        <v>0</v>
      </c>
    </row>
    <row r="79" spans="2:63" s="11" customFormat="1" ht="37.35" customHeight="1">
      <c r="B79" s="169"/>
      <c r="D79" s="170" t="s">
        <v>80</v>
      </c>
      <c r="E79" s="171" t="s">
        <v>447</v>
      </c>
      <c r="F79" s="171" t="s">
        <v>1992</v>
      </c>
      <c r="I79" s="172"/>
      <c r="J79" s="173">
        <f>BK79</f>
        <v>0</v>
      </c>
      <c r="L79" s="169"/>
      <c r="M79" s="174"/>
      <c r="N79" s="175"/>
      <c r="O79" s="175"/>
      <c r="P79" s="176">
        <f>P80</f>
        <v>0</v>
      </c>
      <c r="Q79" s="175"/>
      <c r="R79" s="176">
        <f>R80</f>
        <v>0</v>
      </c>
      <c r="S79" s="175"/>
      <c r="T79" s="177">
        <f>T80</f>
        <v>0</v>
      </c>
      <c r="AR79" s="170" t="s">
        <v>190</v>
      </c>
      <c r="AT79" s="178" t="s">
        <v>80</v>
      </c>
      <c r="AU79" s="178" t="s">
        <v>81</v>
      </c>
      <c r="AY79" s="170" t="s">
        <v>174</v>
      </c>
      <c r="BK79" s="179">
        <f>BK80</f>
        <v>0</v>
      </c>
    </row>
    <row r="80" spans="2:63" s="11" customFormat="1" ht="19.899999999999999" customHeight="1">
      <c r="B80" s="169"/>
      <c r="D80" s="170" t="s">
        <v>80</v>
      </c>
      <c r="E80" s="180" t="s">
        <v>1993</v>
      </c>
      <c r="F80" s="180" t="s">
        <v>1994</v>
      </c>
      <c r="I80" s="172"/>
      <c r="J80" s="181">
        <f>BK80</f>
        <v>0</v>
      </c>
      <c r="L80" s="169"/>
      <c r="M80" s="174"/>
      <c r="N80" s="175"/>
      <c r="O80" s="175"/>
      <c r="P80" s="176">
        <f>P81</f>
        <v>0</v>
      </c>
      <c r="Q80" s="175"/>
      <c r="R80" s="176">
        <f>R81</f>
        <v>0</v>
      </c>
      <c r="S80" s="175"/>
      <c r="T80" s="177">
        <f>T81</f>
        <v>0</v>
      </c>
      <c r="AR80" s="170" t="s">
        <v>190</v>
      </c>
      <c r="AT80" s="178" t="s">
        <v>80</v>
      </c>
      <c r="AU80" s="178" t="s">
        <v>89</v>
      </c>
      <c r="AY80" s="170" t="s">
        <v>174</v>
      </c>
      <c r="BK80" s="179">
        <f>BK81</f>
        <v>0</v>
      </c>
    </row>
    <row r="81" spans="2:65" s="1" customFormat="1" ht="16.5" customHeight="1">
      <c r="B81" s="182"/>
      <c r="C81" s="183" t="s">
        <v>89</v>
      </c>
      <c r="D81" s="183" t="s">
        <v>177</v>
      </c>
      <c r="E81" s="184" t="s">
        <v>2739</v>
      </c>
      <c r="F81" s="185" t="s">
        <v>2743</v>
      </c>
      <c r="G81" s="186" t="s">
        <v>180</v>
      </c>
      <c r="H81" s="187">
        <v>1</v>
      </c>
      <c r="I81" s="188">
        <f>Rekapitulace!H12</f>
        <v>0</v>
      </c>
      <c r="J81" s="189">
        <f>ROUND(I81*H81,2)</f>
        <v>0</v>
      </c>
      <c r="K81" s="185" t="s">
        <v>5</v>
      </c>
      <c r="L81" s="42"/>
      <c r="M81" s="190" t="s">
        <v>5</v>
      </c>
      <c r="N81" s="229" t="s">
        <v>52</v>
      </c>
      <c r="O81" s="230"/>
      <c r="P81" s="231">
        <f>O81*H81</f>
        <v>0</v>
      </c>
      <c r="Q81" s="231">
        <v>0</v>
      </c>
      <c r="R81" s="231">
        <f>Q81*H81</f>
        <v>0</v>
      </c>
      <c r="S81" s="231">
        <v>0</v>
      </c>
      <c r="T81" s="232">
        <f>S81*H81</f>
        <v>0</v>
      </c>
      <c r="AR81" s="24" t="s">
        <v>606</v>
      </c>
      <c r="AT81" s="24" t="s">
        <v>177</v>
      </c>
      <c r="AU81" s="24" t="s">
        <v>24</v>
      </c>
      <c r="AY81" s="24" t="s">
        <v>174</v>
      </c>
      <c r="BE81" s="194">
        <f>IF(N81="základní",J81,0)</f>
        <v>0</v>
      </c>
      <c r="BF81" s="194">
        <f>IF(N81="snížená",J81,0)</f>
        <v>0</v>
      </c>
      <c r="BG81" s="194">
        <f>IF(N81="zákl. přenesená",J81,0)</f>
        <v>0</v>
      </c>
      <c r="BH81" s="194">
        <f>IF(N81="sníž. přenesená",J81,0)</f>
        <v>0</v>
      </c>
      <c r="BI81" s="194">
        <f>IF(N81="nulová",J81,0)</f>
        <v>0</v>
      </c>
      <c r="BJ81" s="24" t="s">
        <v>89</v>
      </c>
      <c r="BK81" s="194">
        <f>ROUND(I81*H81,2)</f>
        <v>0</v>
      </c>
      <c r="BL81" s="24" t="s">
        <v>606</v>
      </c>
      <c r="BM81" s="24" t="s">
        <v>2744</v>
      </c>
    </row>
    <row r="82" spans="2:65" s="1" customFormat="1" ht="6.95" customHeight="1">
      <c r="B82" s="57"/>
      <c r="C82" s="58"/>
      <c r="D82" s="58"/>
      <c r="E82" s="58"/>
      <c r="F82" s="58"/>
      <c r="G82" s="58"/>
      <c r="H82" s="58"/>
      <c r="I82" s="136"/>
      <c r="J82" s="58"/>
      <c r="K82" s="58"/>
      <c r="L82" s="42"/>
    </row>
  </sheetData>
  <autoFilter ref="C77:K81"/>
  <mergeCells count="10">
    <mergeCell ref="J51:J52"/>
    <mergeCell ref="E68:H68"/>
    <mergeCell ref="E70:H70"/>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7"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H56"/>
  <sheetViews>
    <sheetView view="pageLayout" zoomScale="115" zoomScaleNormal="115" zoomScalePageLayoutView="115" workbookViewId="0">
      <selection activeCell="H12" sqref="H12"/>
    </sheetView>
  </sheetViews>
  <sheetFormatPr defaultRowHeight="12.75" customHeight="1"/>
  <cols>
    <col min="1" max="1" width="11" style="538" customWidth="1"/>
    <col min="2" max="7" width="11" style="537" customWidth="1"/>
    <col min="8" max="8" width="24.33203125" style="537" customWidth="1"/>
    <col min="9" max="255" width="10.6640625" style="537" customWidth="1"/>
    <col min="256" max="16384" width="9.33203125" style="537"/>
  </cols>
  <sheetData>
    <row r="1" spans="1:8" ht="12.75" customHeight="1">
      <c r="A1" s="593" t="s">
        <v>3168</v>
      </c>
      <c r="B1" s="592"/>
      <c r="C1" s="592"/>
      <c r="D1" s="592"/>
      <c r="E1" s="592"/>
      <c r="F1" s="592"/>
      <c r="G1" s="592"/>
      <c r="H1" s="591"/>
    </row>
    <row r="2" spans="1:8" ht="6.75" customHeight="1">
      <c r="A2" s="590"/>
      <c r="B2" s="589"/>
      <c r="C2" s="589"/>
      <c r="D2" s="589"/>
      <c r="E2" s="589"/>
      <c r="F2" s="589"/>
      <c r="G2" s="589"/>
      <c r="H2" s="588"/>
    </row>
    <row r="3" spans="1:8" s="562" customFormat="1" ht="49.5" customHeight="1">
      <c r="A3" s="587" t="s">
        <v>3167</v>
      </c>
      <c r="B3" s="586"/>
      <c r="C3" s="586"/>
      <c r="D3" s="586"/>
      <c r="E3" s="586"/>
      <c r="F3" s="586"/>
      <c r="G3" s="586"/>
      <c r="H3" s="585"/>
    </row>
    <row r="4" spans="1:8" ht="6.75" customHeight="1">
      <c r="A4" s="584"/>
      <c r="B4" s="583"/>
      <c r="C4" s="583"/>
      <c r="D4" s="583"/>
      <c r="E4" s="583"/>
      <c r="F4" s="583"/>
      <c r="G4" s="583"/>
      <c r="H4" s="582"/>
    </row>
    <row r="5" spans="1:8" ht="12.75" customHeight="1">
      <c r="A5" s="578" t="s">
        <v>3166</v>
      </c>
      <c r="B5" s="577"/>
      <c r="C5" s="580" t="s">
        <v>42</v>
      </c>
      <c r="D5" s="580"/>
      <c r="E5" s="580"/>
      <c r="F5" s="580"/>
      <c r="G5" s="580"/>
      <c r="H5" s="579"/>
    </row>
    <row r="6" spans="1:8" ht="12.75" customHeight="1">
      <c r="A6" s="578" t="s">
        <v>3165</v>
      </c>
      <c r="B6" s="577"/>
      <c r="C6" s="577" t="s">
        <v>3164</v>
      </c>
      <c r="D6" s="577"/>
      <c r="E6" s="577"/>
      <c r="F6" s="577"/>
      <c r="G6" s="577"/>
      <c r="H6" s="581"/>
    </row>
    <row r="7" spans="1:8" ht="12.75" customHeight="1">
      <c r="A7" s="578" t="s">
        <v>3163</v>
      </c>
      <c r="B7" s="577"/>
      <c r="C7" s="580" t="s">
        <v>3162</v>
      </c>
      <c r="D7" s="580"/>
      <c r="E7" s="580"/>
      <c r="F7" s="580"/>
      <c r="G7" s="580"/>
      <c r="H7" s="579"/>
    </row>
    <row r="8" spans="1:8" ht="12.75" customHeight="1">
      <c r="A8" s="578" t="s">
        <v>3161</v>
      </c>
      <c r="B8" s="577"/>
      <c r="C8" s="576">
        <v>42901</v>
      </c>
      <c r="D8" s="576"/>
      <c r="E8" s="576"/>
      <c r="F8" s="576"/>
      <c r="G8" s="576"/>
      <c r="H8" s="575"/>
    </row>
    <row r="9" spans="1:8" ht="6.75" customHeight="1">
      <c r="A9" s="574"/>
      <c r="B9" s="573"/>
      <c r="C9" s="573"/>
      <c r="D9" s="573"/>
      <c r="E9" s="573"/>
      <c r="F9" s="573"/>
      <c r="G9" s="573"/>
      <c r="H9" s="572"/>
    </row>
    <row r="10" spans="1:8" ht="13.5" customHeight="1">
      <c r="A10" s="571"/>
      <c r="B10" s="571"/>
      <c r="C10" s="571"/>
      <c r="D10" s="571"/>
      <c r="E10" s="571"/>
      <c r="F10" s="571"/>
      <c r="G10" s="571"/>
      <c r="H10" s="570"/>
    </row>
    <row r="11" spans="1:8" s="416" customFormat="1" ht="21.95" customHeight="1">
      <c r="A11" s="569" t="s">
        <v>3160</v>
      </c>
      <c r="B11" s="568"/>
      <c r="C11" s="568"/>
      <c r="D11" s="568"/>
      <c r="E11" s="568"/>
      <c r="F11" s="568"/>
      <c r="G11" s="568"/>
      <c r="H11" s="567"/>
    </row>
    <row r="12" spans="1:8" s="562" customFormat="1" ht="21.95" customHeight="1">
      <c r="A12" s="566" t="s">
        <v>2969</v>
      </c>
      <c r="B12" s="565"/>
      <c r="C12" s="565"/>
      <c r="D12" s="565"/>
      <c r="E12" s="565"/>
      <c r="F12" s="565"/>
      <c r="G12" s="564"/>
      <c r="H12" s="563">
        <f>H14+H22</f>
        <v>0</v>
      </c>
    </row>
    <row r="13" spans="1:8" ht="16.350000000000001" customHeight="1">
      <c r="A13" s="561" t="s">
        <v>160</v>
      </c>
      <c r="B13" s="561"/>
      <c r="C13" s="561"/>
      <c r="D13" s="561"/>
      <c r="E13" s="561"/>
      <c r="F13" s="561"/>
      <c r="G13" s="561"/>
      <c r="H13" s="560" t="s">
        <v>2963</v>
      </c>
    </row>
    <row r="14" spans="1:8" ht="11.25" customHeight="1">
      <c r="A14" s="553" t="s">
        <v>2968</v>
      </c>
      <c r="B14" s="559" t="str">
        <f>Dodávky!A1</f>
        <v>Dodávky</v>
      </c>
      <c r="C14" s="558"/>
      <c r="D14" s="558"/>
      <c r="E14" s="558"/>
      <c r="F14" s="558"/>
      <c r="G14" s="557"/>
      <c r="H14" s="551">
        <f>Dodávky!H2</f>
        <v>0</v>
      </c>
    </row>
    <row r="15" spans="1:8" ht="11.25" customHeight="1">
      <c r="A15" s="521" t="str">
        <f>Dodávky!A4</f>
        <v>1</v>
      </c>
      <c r="B15" s="556" t="str">
        <f>Dodávky!B4</f>
        <v>Dodávka rozvaděče RM1</v>
      </c>
      <c r="C15" s="555"/>
      <c r="D15" s="555"/>
      <c r="E15" s="555"/>
      <c r="F15" s="555"/>
      <c r="G15" s="554"/>
      <c r="H15" s="549">
        <f>Dodávky!H4</f>
        <v>0</v>
      </c>
    </row>
    <row r="16" spans="1:8" ht="11.25" customHeight="1">
      <c r="A16" s="521">
        <f>Dodávky!A24</f>
        <v>2</v>
      </c>
      <c r="B16" s="556" t="str">
        <f>Dodávky!B24</f>
        <v>Dodávka rozvaděče DT1</v>
      </c>
      <c r="C16" s="555"/>
      <c r="D16" s="555"/>
      <c r="E16" s="555"/>
      <c r="F16" s="555"/>
      <c r="G16" s="554"/>
      <c r="H16" s="549">
        <f>Dodávky!H24</f>
        <v>0</v>
      </c>
    </row>
    <row r="17" spans="1:8" ht="11.25" customHeight="1">
      <c r="A17" s="521" t="str">
        <f>Dodávky!A28</f>
        <v>3</v>
      </c>
      <c r="B17" s="556" t="str">
        <f>Dodávky!B28</f>
        <v>Dodávka EZS</v>
      </c>
      <c r="C17" s="555"/>
      <c r="D17" s="555"/>
      <c r="E17" s="555"/>
      <c r="F17" s="555"/>
      <c r="G17" s="554"/>
      <c r="H17" s="549">
        <f>Dodávky!H28</f>
        <v>0</v>
      </c>
    </row>
    <row r="18" spans="1:8" ht="11.25" customHeight="1">
      <c r="A18" s="521" t="str">
        <f>Dodávky!A34</f>
        <v>4</v>
      </c>
      <c r="B18" s="556" t="str">
        <f>Dodávky!B34</f>
        <v>Dodávka polní instrumentace M+R</v>
      </c>
      <c r="C18" s="555"/>
      <c r="D18" s="555"/>
      <c r="E18" s="555"/>
      <c r="F18" s="555"/>
      <c r="G18" s="554"/>
      <c r="H18" s="549">
        <f>Dodávky!H34</f>
        <v>0</v>
      </c>
    </row>
    <row r="19" spans="1:8" ht="11.25" customHeight="1">
      <c r="A19" s="521" t="str">
        <f>Dodávky!A40</f>
        <v>5</v>
      </c>
      <c r="B19" s="556" t="str">
        <f>Dodávky!B40</f>
        <v>Zemnící síť a hromosvod</v>
      </c>
      <c r="C19" s="555"/>
      <c r="D19" s="555"/>
      <c r="E19" s="555"/>
      <c r="F19" s="555"/>
      <c r="G19" s="554"/>
      <c r="H19" s="549">
        <f>Dodávky!H40</f>
        <v>0</v>
      </c>
    </row>
    <row r="20" spans="1:8" ht="11.25" customHeight="1">
      <c r="A20" s="521" t="str">
        <f>Dodávky!A54</f>
        <v>6</v>
      </c>
      <c r="B20" s="556" t="str">
        <f>Dodávky!B54</f>
        <v xml:space="preserve">Kabely, kabelové trasy a elektromontážní materiál </v>
      </c>
      <c r="C20" s="555"/>
      <c r="D20" s="555"/>
      <c r="E20" s="555"/>
      <c r="F20" s="555"/>
      <c r="G20" s="554"/>
      <c r="H20" s="549">
        <f>Dodávky!H54</f>
        <v>0</v>
      </c>
    </row>
    <row r="21" spans="1:8" ht="11.25" customHeight="1">
      <c r="A21" s="505"/>
      <c r="B21" s="556"/>
      <c r="C21" s="555"/>
      <c r="D21" s="555"/>
      <c r="E21" s="555"/>
      <c r="F21" s="555"/>
      <c r="G21" s="554"/>
      <c r="H21" s="549"/>
    </row>
    <row r="22" spans="1:8" ht="11.25" customHeight="1">
      <c r="A22" s="553" t="s">
        <v>2968</v>
      </c>
      <c r="B22" s="552" t="str">
        <f>'Elektromontáže a služby'!A1</f>
        <v xml:space="preserve">Elektromontáže a služby                 </v>
      </c>
      <c r="C22" s="552"/>
      <c r="D22" s="552"/>
      <c r="E22" s="552"/>
      <c r="F22" s="552"/>
      <c r="G22" s="552"/>
      <c r="H22" s="551">
        <f>'Elektromontáže a služby'!G2</f>
        <v>0</v>
      </c>
    </row>
    <row r="23" spans="1:8" ht="11.25">
      <c r="A23" s="521" t="str">
        <f>'Elektromontáže a služby'!A4</f>
        <v>7</v>
      </c>
      <c r="B23" s="550" t="str">
        <f>'Elektromontáže a služby'!B4</f>
        <v>Elektromontáže</v>
      </c>
      <c r="C23" s="550"/>
      <c r="D23" s="550"/>
      <c r="E23" s="550"/>
      <c r="F23" s="550"/>
      <c r="G23" s="550"/>
      <c r="H23" s="549">
        <f>'Elektromontáže a služby'!G4</f>
        <v>0</v>
      </c>
    </row>
    <row r="24" spans="1:8" ht="11.25">
      <c r="A24" s="444" t="str">
        <f>'Elektromontáže a služby'!A8</f>
        <v>8</v>
      </c>
      <c r="B24" s="550" t="str">
        <f>'Elektromontáže a služby'!B8</f>
        <v>Služby</v>
      </c>
      <c r="C24" s="550"/>
      <c r="D24" s="550"/>
      <c r="E24" s="550"/>
      <c r="F24" s="550"/>
      <c r="G24" s="550"/>
      <c r="H24" s="549">
        <f>'Elektromontáže a služby'!G8</f>
        <v>0</v>
      </c>
    </row>
    <row r="25" spans="1:8" ht="12.75" customHeight="1">
      <c r="A25" s="548"/>
      <c r="B25" s="547"/>
      <c r="C25" s="546"/>
      <c r="D25" s="546"/>
      <c r="E25" s="546"/>
      <c r="F25" s="546"/>
      <c r="G25" s="545"/>
      <c r="H25" s="544"/>
    </row>
    <row r="26" spans="1:8" ht="12.75" customHeight="1">
      <c r="A26" s="543"/>
      <c r="B26" s="543"/>
      <c r="C26" s="543"/>
      <c r="D26" s="542"/>
      <c r="E26" s="542"/>
      <c r="F26" s="542"/>
      <c r="G26" s="542"/>
    </row>
    <row r="27" spans="1:8" ht="93.75" customHeight="1">
      <c r="A27" s="541" t="s">
        <v>3159</v>
      </c>
      <c r="B27" s="541"/>
      <c r="C27" s="541"/>
      <c r="D27" s="541"/>
      <c r="E27" s="541"/>
      <c r="F27" s="541"/>
      <c r="G27" s="541"/>
      <c r="H27" s="541"/>
    </row>
    <row r="28" spans="1:8" ht="12.75" customHeight="1">
      <c r="A28" s="540"/>
      <c r="B28" s="539"/>
      <c r="C28" s="539"/>
      <c r="D28" s="539"/>
    </row>
    <row r="29" spans="1:8" ht="12.75" customHeight="1">
      <c r="A29" s="540"/>
      <c r="B29" s="539"/>
      <c r="C29" s="539"/>
      <c r="D29" s="539"/>
    </row>
    <row r="30" spans="1:8" ht="12.75" customHeight="1">
      <c r="A30" s="540"/>
      <c r="B30" s="539"/>
      <c r="C30" s="539"/>
      <c r="D30" s="539"/>
      <c r="E30" s="539"/>
      <c r="F30" s="539"/>
      <c r="G30" s="539"/>
      <c r="H30" s="539"/>
    </row>
    <row r="31" spans="1:8" ht="12.75" customHeight="1">
      <c r="A31" s="540"/>
      <c r="B31" s="539"/>
      <c r="C31" s="539"/>
      <c r="D31" s="539"/>
      <c r="E31" s="539"/>
      <c r="F31" s="539"/>
      <c r="G31" s="539"/>
      <c r="H31" s="539"/>
    </row>
    <row r="32" spans="1:8" ht="12.75" customHeight="1">
      <c r="A32" s="540"/>
      <c r="B32" s="539"/>
      <c r="C32" s="539"/>
      <c r="D32" s="539"/>
      <c r="E32" s="539"/>
      <c r="F32" s="539"/>
      <c r="G32" s="539"/>
      <c r="H32" s="539"/>
    </row>
    <row r="33" spans="1:8" ht="12.75" customHeight="1">
      <c r="A33" s="540"/>
      <c r="B33" s="539"/>
      <c r="C33" s="539"/>
      <c r="D33" s="539"/>
      <c r="E33" s="539"/>
      <c r="F33" s="539"/>
      <c r="G33" s="539"/>
      <c r="H33" s="539"/>
    </row>
    <row r="34" spans="1:8" ht="12.75" customHeight="1">
      <c r="A34" s="540"/>
      <c r="B34" s="539"/>
      <c r="C34" s="539"/>
      <c r="D34" s="539"/>
      <c r="E34" s="539"/>
      <c r="F34" s="539"/>
      <c r="G34" s="539"/>
      <c r="H34" s="539"/>
    </row>
    <row r="35" spans="1:8" ht="12.75" customHeight="1">
      <c r="A35" s="540"/>
      <c r="B35" s="539"/>
      <c r="C35" s="539"/>
      <c r="D35" s="539"/>
      <c r="E35" s="539"/>
      <c r="F35" s="539"/>
      <c r="G35" s="539"/>
      <c r="H35" s="539"/>
    </row>
    <row r="36" spans="1:8" ht="12.75" customHeight="1">
      <c r="A36" s="540"/>
      <c r="B36" s="539"/>
      <c r="C36" s="539"/>
      <c r="D36" s="539"/>
      <c r="E36" s="539"/>
      <c r="F36" s="539"/>
      <c r="G36" s="539"/>
      <c r="H36" s="539"/>
    </row>
    <row r="37" spans="1:8" ht="12.75" customHeight="1">
      <c r="A37" s="540"/>
      <c r="B37" s="539"/>
      <c r="C37" s="539"/>
      <c r="D37" s="539"/>
      <c r="E37" s="539"/>
      <c r="F37" s="539"/>
      <c r="G37" s="539"/>
      <c r="H37" s="539"/>
    </row>
    <row r="38" spans="1:8" ht="12.75" customHeight="1">
      <c r="A38" s="540"/>
      <c r="B38" s="539"/>
      <c r="C38" s="539"/>
      <c r="D38" s="539"/>
      <c r="E38" s="539"/>
      <c r="F38" s="539"/>
      <c r="G38" s="539"/>
      <c r="H38" s="539"/>
    </row>
    <row r="39" spans="1:8" ht="12.75" customHeight="1">
      <c r="A39" s="540"/>
      <c r="B39" s="539"/>
      <c r="C39" s="539"/>
      <c r="D39" s="539"/>
      <c r="E39" s="539"/>
      <c r="F39" s="539"/>
      <c r="G39" s="539"/>
      <c r="H39" s="539"/>
    </row>
    <row r="40" spans="1:8" ht="12.75" customHeight="1">
      <c r="A40" s="540"/>
      <c r="B40" s="539"/>
      <c r="C40" s="539"/>
      <c r="D40" s="539"/>
      <c r="E40" s="539"/>
      <c r="F40" s="539"/>
      <c r="G40" s="539"/>
      <c r="H40" s="539"/>
    </row>
    <row r="41" spans="1:8" ht="12.75" customHeight="1">
      <c r="A41" s="540"/>
      <c r="B41" s="539"/>
      <c r="C41" s="539"/>
      <c r="D41" s="539"/>
      <c r="E41" s="539"/>
      <c r="F41" s="539"/>
      <c r="G41" s="539"/>
      <c r="H41" s="539"/>
    </row>
    <row r="42" spans="1:8" ht="12.75" customHeight="1">
      <c r="A42" s="540"/>
      <c r="B42" s="539"/>
      <c r="C42" s="539"/>
      <c r="D42" s="539"/>
      <c r="E42" s="539"/>
      <c r="F42" s="539"/>
      <c r="G42" s="539"/>
      <c r="H42" s="539"/>
    </row>
    <row r="43" spans="1:8" ht="12.75" customHeight="1">
      <c r="A43" s="540"/>
      <c r="B43" s="539"/>
      <c r="C43" s="539"/>
      <c r="D43" s="539"/>
      <c r="E43" s="539"/>
      <c r="F43" s="539"/>
      <c r="G43" s="539"/>
      <c r="H43" s="539"/>
    </row>
    <row r="44" spans="1:8" ht="12.75" customHeight="1">
      <c r="A44" s="540"/>
      <c r="B44" s="539"/>
      <c r="C44" s="539"/>
      <c r="D44" s="539"/>
      <c r="E44" s="539"/>
      <c r="F44" s="539"/>
      <c r="G44" s="539"/>
      <c r="H44" s="539"/>
    </row>
    <row r="45" spans="1:8" ht="12.75" customHeight="1">
      <c r="A45" s="540"/>
      <c r="B45" s="539"/>
      <c r="C45" s="539"/>
      <c r="D45" s="539"/>
      <c r="E45" s="539"/>
      <c r="F45" s="539"/>
      <c r="G45" s="539"/>
      <c r="H45" s="539"/>
    </row>
    <row r="46" spans="1:8" ht="12.75" customHeight="1">
      <c r="A46" s="540"/>
      <c r="B46" s="539"/>
      <c r="C46" s="539"/>
      <c r="D46" s="539"/>
      <c r="E46" s="539"/>
      <c r="F46" s="539"/>
      <c r="G46" s="539"/>
      <c r="H46" s="539"/>
    </row>
    <row r="47" spans="1:8" ht="12.75" customHeight="1">
      <c r="A47" s="540"/>
      <c r="B47" s="539"/>
      <c r="C47" s="539"/>
      <c r="D47" s="539"/>
      <c r="E47" s="539"/>
      <c r="F47" s="539"/>
      <c r="G47" s="539"/>
      <c r="H47" s="539"/>
    </row>
    <row r="48" spans="1:8" ht="12.75" customHeight="1">
      <c r="A48" s="540"/>
      <c r="B48" s="539"/>
      <c r="C48" s="539"/>
      <c r="D48" s="539"/>
      <c r="E48" s="539"/>
      <c r="F48" s="539"/>
      <c r="G48" s="539"/>
      <c r="H48" s="539"/>
    </row>
    <row r="49" spans="1:8" ht="12.75" customHeight="1">
      <c r="A49" s="540"/>
      <c r="B49" s="539"/>
      <c r="C49" s="539"/>
      <c r="D49" s="539"/>
      <c r="E49" s="539"/>
      <c r="F49" s="539"/>
      <c r="G49" s="539"/>
      <c r="H49" s="539"/>
    </row>
    <row r="50" spans="1:8" ht="12.75" customHeight="1">
      <c r="A50" s="540"/>
      <c r="B50" s="539"/>
      <c r="C50" s="539"/>
      <c r="D50" s="539"/>
      <c r="E50" s="539"/>
      <c r="F50" s="539"/>
      <c r="G50" s="539"/>
      <c r="H50" s="539"/>
    </row>
    <row r="51" spans="1:8" ht="12.75" customHeight="1">
      <c r="A51" s="540"/>
      <c r="B51" s="539"/>
      <c r="C51" s="539"/>
      <c r="D51" s="539"/>
      <c r="E51" s="539"/>
      <c r="F51" s="539"/>
      <c r="G51" s="539"/>
      <c r="H51" s="539"/>
    </row>
    <row r="52" spans="1:8" ht="12.75" customHeight="1">
      <c r="A52" s="540"/>
      <c r="B52" s="539"/>
      <c r="C52" s="539"/>
      <c r="D52" s="539"/>
      <c r="E52" s="539"/>
      <c r="F52" s="539"/>
      <c r="G52" s="539"/>
      <c r="H52" s="539"/>
    </row>
    <row r="53" spans="1:8" ht="12.75" customHeight="1">
      <c r="A53" s="540"/>
      <c r="B53" s="539"/>
      <c r="C53" s="539"/>
      <c r="D53" s="539"/>
      <c r="E53" s="539"/>
      <c r="F53" s="539"/>
      <c r="G53" s="539"/>
      <c r="H53" s="539"/>
    </row>
    <row r="54" spans="1:8" ht="12.75" customHeight="1">
      <c r="A54" s="540"/>
      <c r="B54" s="539"/>
      <c r="C54" s="539"/>
      <c r="D54" s="539"/>
      <c r="E54" s="539"/>
      <c r="F54" s="539"/>
      <c r="G54" s="539"/>
      <c r="H54" s="539"/>
    </row>
    <row r="55" spans="1:8" ht="12.75" customHeight="1">
      <c r="A55" s="540"/>
      <c r="B55" s="539"/>
      <c r="C55" s="539"/>
      <c r="D55" s="539"/>
      <c r="E55" s="539"/>
      <c r="F55" s="539"/>
      <c r="G55" s="539"/>
      <c r="H55" s="539"/>
    </row>
    <row r="56" spans="1:8" ht="12.75" customHeight="1">
      <c r="A56" s="540"/>
      <c r="B56" s="539"/>
      <c r="C56" s="539"/>
      <c r="D56" s="539"/>
      <c r="E56" s="539"/>
      <c r="F56" s="539"/>
      <c r="G56" s="539"/>
      <c r="H56" s="539"/>
    </row>
  </sheetData>
  <sheetProtection insertRows="0" selectLockedCells="1"/>
  <mergeCells count="31">
    <mergeCell ref="A27:H27"/>
    <mergeCell ref="B19:G19"/>
    <mergeCell ref="B25:G25"/>
    <mergeCell ref="B22:G22"/>
    <mergeCell ref="B23:G23"/>
    <mergeCell ref="B24:G24"/>
    <mergeCell ref="B14:G14"/>
    <mergeCell ref="B15:G15"/>
    <mergeCell ref="B21:G21"/>
    <mergeCell ref="B20:G20"/>
    <mergeCell ref="B18:G18"/>
    <mergeCell ref="B16:G16"/>
    <mergeCell ref="B17:G17"/>
    <mergeCell ref="A1:B1"/>
    <mergeCell ref="C1:H1"/>
    <mergeCell ref="C6:H6"/>
    <mergeCell ref="C7:H7"/>
    <mergeCell ref="A7:B7"/>
    <mergeCell ref="C5:H5"/>
    <mergeCell ref="A3:H3"/>
    <mergeCell ref="A2:H2"/>
    <mergeCell ref="A4:H4"/>
    <mergeCell ref="A13:G13"/>
    <mergeCell ref="A11:H11"/>
    <mergeCell ref="A12:G12"/>
    <mergeCell ref="A8:B8"/>
    <mergeCell ref="C8:H8"/>
    <mergeCell ref="A5:B5"/>
    <mergeCell ref="A10:H10"/>
    <mergeCell ref="A9:H9"/>
    <mergeCell ref="A6:B6"/>
  </mergeCells>
  <printOptions horizontalCentered="1"/>
  <pageMargins left="0.70866141732283472" right="0.70866141732283472" top="0.78740157480314965" bottom="0.78740157480314965" header="0.31496062992125984" footer="0.31496062992125984"/>
  <pageSetup paperSize="9" orientation="portrait" r:id="rId1"/>
  <headerFooter>
    <oddHeader>&amp;L&amp;"Arial,Kurzíva"&amp;8ISATS Ing. Prašnička s.r.o.&amp;R&amp;"Arial,Kurzíva"&amp;8Kanalizace a ČOV Jankov
D.2 Dokumentace technických a technologických zařízení
PS-02 Přípojka NN, elektroinstalace, MaR</oddHeader>
    <oddFooter xml:space="preserve">&amp;L&amp;"Arial,Kurzíva"&amp;8Výkaz výměr - &amp;A
&amp;5ISATS - K 0410/2013&amp;R&amp;"Arial,Kurzíva"&amp;8Strana &amp;P z &amp;N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7"/>
  <sheetViews>
    <sheetView view="pageLayout" topLeftCell="A44" zoomScaleNormal="115" zoomScaleSheetLayoutView="85" workbookViewId="0">
      <selection activeCell="G58" sqref="G58"/>
    </sheetView>
  </sheetViews>
  <sheetFormatPr defaultRowHeight="11.25"/>
  <cols>
    <col min="1" max="1" width="8.6640625" style="421" customWidth="1"/>
    <col min="2" max="2" width="61.5" style="422" customWidth="1"/>
    <col min="3" max="3" width="16.1640625" style="421" customWidth="1"/>
    <col min="4" max="4" width="20" style="421" customWidth="1"/>
    <col min="5" max="5" width="5.6640625" style="420" customWidth="1"/>
    <col min="6" max="6" width="9.6640625" style="419" customWidth="1"/>
    <col min="7" max="7" width="14.5" style="418" customWidth="1"/>
    <col min="8" max="8" width="16.33203125" style="417" customWidth="1"/>
    <col min="9" max="16384" width="9.33203125" style="416"/>
  </cols>
  <sheetData>
    <row r="1" spans="1:8" s="533" customFormat="1" ht="15.75">
      <c r="A1" s="536" t="s">
        <v>3158</v>
      </c>
      <c r="B1" s="535"/>
      <c r="C1" s="535"/>
      <c r="D1" s="535"/>
      <c r="E1" s="535"/>
      <c r="F1" s="535"/>
      <c r="G1" s="535"/>
      <c r="H1" s="534"/>
    </row>
    <row r="2" spans="1:8" s="528" customFormat="1" ht="15.75">
      <c r="A2" s="532" t="s">
        <v>2969</v>
      </c>
      <c r="B2" s="531"/>
      <c r="C2" s="531"/>
      <c r="D2" s="531"/>
      <c r="E2" s="531"/>
      <c r="F2" s="531"/>
      <c r="G2" s="530"/>
      <c r="H2" s="529">
        <f>ROUND(H4+H24+H28+H34+H40+H54,0)</f>
        <v>0</v>
      </c>
    </row>
    <row r="3" spans="1:8" ht="12">
      <c r="A3" s="527" t="s">
        <v>2968</v>
      </c>
      <c r="B3" s="527" t="s">
        <v>160</v>
      </c>
      <c r="C3" s="527" t="s">
        <v>3157</v>
      </c>
      <c r="D3" s="527" t="s">
        <v>66</v>
      </c>
      <c r="E3" s="526" t="s">
        <v>2966</v>
      </c>
      <c r="F3" s="525" t="s">
        <v>2965</v>
      </c>
      <c r="G3" s="524" t="s">
        <v>2964</v>
      </c>
      <c r="H3" s="523" t="s">
        <v>2963</v>
      </c>
    </row>
    <row r="4" spans="1:8">
      <c r="A4" s="480" t="s">
        <v>89</v>
      </c>
      <c r="B4" s="498" t="s">
        <v>3156</v>
      </c>
      <c r="C4" s="497"/>
      <c r="D4" s="497"/>
      <c r="E4" s="497"/>
      <c r="F4" s="497"/>
      <c r="G4" s="496"/>
      <c r="H4" s="507">
        <f>ROUND(H5+H6+H7+H8+H9+H10+H11+H12+H13+H14+H15+H16+H17+H18+H19+H20+H21+H22,0)</f>
        <v>0</v>
      </c>
    </row>
    <row r="5" spans="1:8" ht="33.75">
      <c r="A5" s="444" t="s">
        <v>3155</v>
      </c>
      <c r="B5" s="522" t="s">
        <v>3154</v>
      </c>
      <c r="C5" s="442"/>
      <c r="D5" s="442"/>
      <c r="E5" s="465" t="s">
        <v>2925</v>
      </c>
      <c r="F5" s="439">
        <v>1</v>
      </c>
      <c r="G5" s="405"/>
      <c r="H5" s="450">
        <f>F5*G5</f>
        <v>0</v>
      </c>
    </row>
    <row r="6" spans="1:8" ht="78.75">
      <c r="A6" s="444" t="s">
        <v>3153</v>
      </c>
      <c r="B6" s="475" t="s">
        <v>3152</v>
      </c>
      <c r="C6" s="442"/>
      <c r="D6" s="442"/>
      <c r="E6" s="465" t="s">
        <v>2925</v>
      </c>
      <c r="F6" s="439">
        <v>1</v>
      </c>
      <c r="G6" s="405"/>
      <c r="H6" s="450">
        <f>F6*G6</f>
        <v>0</v>
      </c>
    </row>
    <row r="7" spans="1:8" ht="90">
      <c r="A7" s="444" t="s">
        <v>3151</v>
      </c>
      <c r="B7" s="475" t="s">
        <v>3150</v>
      </c>
      <c r="C7" s="442"/>
      <c r="D7" s="442"/>
      <c r="E7" s="465" t="s">
        <v>2925</v>
      </c>
      <c r="F7" s="439">
        <v>1</v>
      </c>
      <c r="G7" s="405"/>
      <c r="H7" s="450">
        <f>F7*G7</f>
        <v>0</v>
      </c>
    </row>
    <row r="8" spans="1:8" ht="22.5">
      <c r="A8" s="444" t="s">
        <v>3149</v>
      </c>
      <c r="B8" s="475" t="s">
        <v>3148</v>
      </c>
      <c r="C8" s="442"/>
      <c r="D8" s="442"/>
      <c r="E8" s="465" t="s">
        <v>2925</v>
      </c>
      <c r="F8" s="439">
        <v>1</v>
      </c>
      <c r="G8" s="405"/>
      <c r="H8" s="450">
        <f>F8*G8</f>
        <v>0</v>
      </c>
    </row>
    <row r="9" spans="1:8" ht="22.5">
      <c r="A9" s="444" t="s">
        <v>3147</v>
      </c>
      <c r="B9" s="475" t="s">
        <v>3146</v>
      </c>
      <c r="C9" s="442"/>
      <c r="D9" s="442"/>
      <c r="E9" s="465" t="s">
        <v>2925</v>
      </c>
      <c r="F9" s="439">
        <v>2</v>
      </c>
      <c r="G9" s="405"/>
      <c r="H9" s="450">
        <f>F9*G9</f>
        <v>0</v>
      </c>
    </row>
    <row r="10" spans="1:8" ht="157.5">
      <c r="A10" s="444" t="s">
        <v>3145</v>
      </c>
      <c r="B10" s="475" t="s">
        <v>3144</v>
      </c>
      <c r="C10" s="442"/>
      <c r="D10" s="442"/>
      <c r="E10" s="465" t="s">
        <v>2925</v>
      </c>
      <c r="F10" s="439">
        <v>1</v>
      </c>
      <c r="G10" s="405"/>
      <c r="H10" s="450">
        <f>F10*G10</f>
        <v>0</v>
      </c>
    </row>
    <row r="11" spans="1:8" ht="22.5">
      <c r="A11" s="444" t="s">
        <v>3143</v>
      </c>
      <c r="B11" s="443" t="s">
        <v>3142</v>
      </c>
      <c r="C11" s="442"/>
      <c r="D11" s="442"/>
      <c r="E11" s="465" t="s">
        <v>2925</v>
      </c>
      <c r="F11" s="439">
        <v>1</v>
      </c>
      <c r="G11" s="405"/>
      <c r="H11" s="450">
        <f>F11*G11</f>
        <v>0</v>
      </c>
    </row>
    <row r="12" spans="1:8" s="436" customFormat="1" ht="22.5">
      <c r="A12" s="444" t="s">
        <v>3141</v>
      </c>
      <c r="B12" s="443" t="s">
        <v>3140</v>
      </c>
      <c r="C12" s="442"/>
      <c r="D12" s="442"/>
      <c r="E12" s="465" t="s">
        <v>2925</v>
      </c>
      <c r="F12" s="439">
        <v>1</v>
      </c>
      <c r="G12" s="405"/>
      <c r="H12" s="450">
        <f>F12*G12</f>
        <v>0</v>
      </c>
    </row>
    <row r="13" spans="1:8" ht="33.75">
      <c r="A13" s="444" t="s">
        <v>3139</v>
      </c>
      <c r="B13" s="449" t="s">
        <v>3138</v>
      </c>
      <c r="C13" s="457"/>
      <c r="D13" s="457"/>
      <c r="E13" s="465" t="s">
        <v>2925</v>
      </c>
      <c r="F13" s="439">
        <v>2</v>
      </c>
      <c r="G13" s="405"/>
      <c r="H13" s="450">
        <f>F13*G13</f>
        <v>0</v>
      </c>
    </row>
    <row r="14" spans="1:8" s="469" customFormat="1" ht="22.5">
      <c r="A14" s="444" t="s">
        <v>3137</v>
      </c>
      <c r="B14" s="449" t="s">
        <v>3136</v>
      </c>
      <c r="C14" s="457"/>
      <c r="D14" s="457"/>
      <c r="E14" s="465" t="s">
        <v>2925</v>
      </c>
      <c r="F14" s="439">
        <v>2</v>
      </c>
      <c r="G14" s="405"/>
      <c r="H14" s="450">
        <f>F14*G14</f>
        <v>0</v>
      </c>
    </row>
    <row r="15" spans="1:8" s="436" customFormat="1" ht="56.25">
      <c r="A15" s="444" t="s">
        <v>3135</v>
      </c>
      <c r="B15" s="449" t="s">
        <v>3134</v>
      </c>
      <c r="C15" s="457"/>
      <c r="D15" s="457"/>
      <c r="E15" s="465" t="s">
        <v>2925</v>
      </c>
      <c r="F15" s="439">
        <v>2</v>
      </c>
      <c r="G15" s="405"/>
      <c r="H15" s="450">
        <f>F15*G15</f>
        <v>0</v>
      </c>
    </row>
    <row r="16" spans="1:8" s="436" customFormat="1" ht="56.25">
      <c r="A16" s="444" t="s">
        <v>3133</v>
      </c>
      <c r="B16" s="449" t="s">
        <v>3132</v>
      </c>
      <c r="C16" s="457"/>
      <c r="D16" s="457"/>
      <c r="E16" s="465" t="s">
        <v>2925</v>
      </c>
      <c r="F16" s="439">
        <v>2</v>
      </c>
      <c r="G16" s="405"/>
      <c r="H16" s="450">
        <f>F16*G16</f>
        <v>0</v>
      </c>
    </row>
    <row r="17" spans="1:8" s="436" customFormat="1" ht="45">
      <c r="A17" s="444" t="s">
        <v>3131</v>
      </c>
      <c r="B17" s="449" t="s">
        <v>3130</v>
      </c>
      <c r="C17" s="457"/>
      <c r="D17" s="457"/>
      <c r="E17" s="465" t="s">
        <v>2925</v>
      </c>
      <c r="F17" s="439">
        <v>2</v>
      </c>
      <c r="G17" s="405"/>
      <c r="H17" s="450">
        <f>F17*G17</f>
        <v>0</v>
      </c>
    </row>
    <row r="18" spans="1:8" s="436" customFormat="1" ht="33.75">
      <c r="A18" s="444" t="s">
        <v>3129</v>
      </c>
      <c r="B18" s="449" t="s">
        <v>3128</v>
      </c>
      <c r="C18" s="457"/>
      <c r="D18" s="457"/>
      <c r="E18" s="465" t="s">
        <v>2925</v>
      </c>
      <c r="F18" s="439">
        <v>1</v>
      </c>
      <c r="G18" s="405"/>
      <c r="H18" s="450">
        <f>F18*G18</f>
        <v>0</v>
      </c>
    </row>
    <row r="19" spans="1:8" s="436" customFormat="1" ht="33.75">
      <c r="A19" s="444" t="s">
        <v>3127</v>
      </c>
      <c r="B19" s="449" t="s">
        <v>3126</v>
      </c>
      <c r="C19" s="457"/>
      <c r="D19" s="457"/>
      <c r="E19" s="465" t="s">
        <v>2925</v>
      </c>
      <c r="F19" s="439">
        <v>2</v>
      </c>
      <c r="G19" s="405"/>
      <c r="H19" s="450">
        <f>F19*G19</f>
        <v>0</v>
      </c>
    </row>
    <row r="20" spans="1:8" s="436" customFormat="1" ht="45">
      <c r="A20" s="444" t="s">
        <v>3125</v>
      </c>
      <c r="B20" s="449" t="s">
        <v>3124</v>
      </c>
      <c r="C20" s="457"/>
      <c r="D20" s="457"/>
      <c r="E20" s="465" t="s">
        <v>2925</v>
      </c>
      <c r="F20" s="439">
        <v>1</v>
      </c>
      <c r="G20" s="405"/>
      <c r="H20" s="450">
        <f>F20*G20</f>
        <v>0</v>
      </c>
    </row>
    <row r="21" spans="1:8" s="469" customFormat="1" ht="22.5">
      <c r="A21" s="444" t="s">
        <v>3123</v>
      </c>
      <c r="B21" s="454" t="s">
        <v>3122</v>
      </c>
      <c r="C21" s="442"/>
      <c r="D21" s="442"/>
      <c r="E21" s="465" t="s">
        <v>2925</v>
      </c>
      <c r="F21" s="439">
        <v>1</v>
      </c>
      <c r="G21" s="405"/>
      <c r="H21" s="450">
        <f>F21*G21</f>
        <v>0</v>
      </c>
    </row>
    <row r="22" spans="1:8" s="469" customFormat="1" ht="22.5">
      <c r="A22" s="444" t="s">
        <v>3121</v>
      </c>
      <c r="B22" s="454" t="s">
        <v>3120</v>
      </c>
      <c r="C22" s="442"/>
      <c r="D22" s="442"/>
      <c r="E22" s="465" t="s">
        <v>2925</v>
      </c>
      <c r="F22" s="439">
        <v>1</v>
      </c>
      <c r="G22" s="405"/>
      <c r="H22" s="450">
        <f>F22*G22</f>
        <v>0</v>
      </c>
    </row>
    <row r="23" spans="1:8" s="436" customFormat="1">
      <c r="A23" s="521"/>
      <c r="B23" s="468"/>
      <c r="C23" s="459"/>
      <c r="D23" s="442"/>
      <c r="E23" s="520"/>
      <c r="F23" s="505"/>
      <c r="G23" s="405"/>
      <c r="H23" s="437"/>
    </row>
    <row r="24" spans="1:8" s="436" customFormat="1">
      <c r="A24" s="480">
        <v>2</v>
      </c>
      <c r="B24" s="498" t="s">
        <v>3119</v>
      </c>
      <c r="C24" s="497"/>
      <c r="D24" s="497"/>
      <c r="E24" s="497"/>
      <c r="F24" s="497"/>
      <c r="G24" s="496"/>
      <c r="H24" s="507">
        <f>ROUND(H25+H26,0)</f>
        <v>0</v>
      </c>
    </row>
    <row r="25" spans="1:8" s="469" customFormat="1" ht="56.25">
      <c r="A25" s="444" t="s">
        <v>3118</v>
      </c>
      <c r="B25" s="449" t="s">
        <v>3117</v>
      </c>
      <c r="C25" s="442"/>
      <c r="D25" s="442"/>
      <c r="E25" s="465" t="s">
        <v>2925</v>
      </c>
      <c r="F25" s="439">
        <v>1</v>
      </c>
      <c r="G25" s="405"/>
      <c r="H25" s="450">
        <f>F25*G25</f>
        <v>0</v>
      </c>
    </row>
    <row r="26" spans="1:8" s="436" customFormat="1" ht="33.75">
      <c r="A26" s="444" t="s">
        <v>3116</v>
      </c>
      <c r="B26" s="454" t="s">
        <v>3115</v>
      </c>
      <c r="C26" s="442"/>
      <c r="D26" s="442"/>
      <c r="E26" s="465" t="s">
        <v>2925</v>
      </c>
      <c r="F26" s="439">
        <v>1</v>
      </c>
      <c r="G26" s="405"/>
      <c r="H26" s="450">
        <f>F26*G26</f>
        <v>0</v>
      </c>
    </row>
    <row r="27" spans="1:8">
      <c r="A27" s="519"/>
      <c r="B27" s="518"/>
      <c r="C27" s="517"/>
      <c r="D27" s="502"/>
      <c r="E27" s="516"/>
      <c r="F27" s="515"/>
      <c r="G27" s="509"/>
      <c r="H27" s="514"/>
    </row>
    <row r="28" spans="1:8">
      <c r="A28" s="480" t="s">
        <v>190</v>
      </c>
      <c r="B28" s="498" t="s">
        <v>3114</v>
      </c>
      <c r="C28" s="497"/>
      <c r="D28" s="497"/>
      <c r="E28" s="497"/>
      <c r="F28" s="497"/>
      <c r="G28" s="496"/>
      <c r="H28" s="507">
        <f>ROUND(SUM(H29:H33),0)</f>
        <v>0</v>
      </c>
    </row>
    <row r="29" spans="1:8" s="436" customFormat="1" ht="22.5">
      <c r="A29" s="466" t="s">
        <v>3113</v>
      </c>
      <c r="B29" s="454" t="s">
        <v>3112</v>
      </c>
      <c r="C29" s="457"/>
      <c r="D29" s="457"/>
      <c r="E29" s="442" t="s">
        <v>2488</v>
      </c>
      <c r="F29" s="455">
        <v>3</v>
      </c>
      <c r="G29" s="438"/>
      <c r="H29" s="437">
        <f>F29*G29</f>
        <v>0</v>
      </c>
    </row>
    <row r="30" spans="1:8" s="436" customFormat="1" ht="22.5">
      <c r="A30" s="466" t="s">
        <v>3111</v>
      </c>
      <c r="B30" s="406" t="s">
        <v>3110</v>
      </c>
      <c r="C30" s="466"/>
      <c r="D30" s="466"/>
      <c r="E30" s="465" t="s">
        <v>2488</v>
      </c>
      <c r="F30" s="455">
        <v>1</v>
      </c>
      <c r="G30" s="438"/>
      <c r="H30" s="437">
        <f>F30*G30</f>
        <v>0</v>
      </c>
    </row>
    <row r="31" spans="1:8" s="436" customFormat="1" ht="33.75">
      <c r="A31" s="466" t="s">
        <v>3109</v>
      </c>
      <c r="B31" s="406" t="s">
        <v>3108</v>
      </c>
      <c r="C31" s="466"/>
      <c r="D31" s="466"/>
      <c r="E31" s="465" t="s">
        <v>2488</v>
      </c>
      <c r="F31" s="455">
        <v>1</v>
      </c>
      <c r="G31" s="438"/>
      <c r="H31" s="437">
        <f>F31*G31</f>
        <v>0</v>
      </c>
    </row>
    <row r="32" spans="1:8" s="436" customFormat="1">
      <c r="A32" s="466" t="s">
        <v>3107</v>
      </c>
      <c r="B32" s="406" t="s">
        <v>3106</v>
      </c>
      <c r="C32" s="466"/>
      <c r="D32" s="466"/>
      <c r="E32" s="465" t="s">
        <v>2488</v>
      </c>
      <c r="F32" s="455">
        <v>1</v>
      </c>
      <c r="G32" s="438"/>
      <c r="H32" s="437">
        <f>F32*G32</f>
        <v>0</v>
      </c>
    </row>
    <row r="33" spans="1:8" s="436" customFormat="1">
      <c r="A33" s="434"/>
      <c r="B33" s="513"/>
      <c r="C33" s="502"/>
      <c r="D33" s="512"/>
      <c r="E33" s="511"/>
      <c r="F33" s="510"/>
      <c r="G33" s="509"/>
      <c r="H33" s="429"/>
    </row>
    <row r="34" spans="1:8" s="469" customFormat="1">
      <c r="A34" s="508" t="s">
        <v>194</v>
      </c>
      <c r="B34" s="498" t="s">
        <v>3105</v>
      </c>
      <c r="C34" s="497"/>
      <c r="D34" s="497"/>
      <c r="E34" s="497"/>
      <c r="F34" s="497"/>
      <c r="G34" s="496"/>
      <c r="H34" s="507">
        <f>ROUND(SUM(H35:H39),0)</f>
        <v>0</v>
      </c>
    </row>
    <row r="35" spans="1:8" s="469" customFormat="1" ht="33.75">
      <c r="A35" s="444" t="s">
        <v>3104</v>
      </c>
      <c r="B35" s="454" t="s">
        <v>3103</v>
      </c>
      <c r="C35" s="457"/>
      <c r="D35" s="457"/>
      <c r="E35" s="442" t="s">
        <v>2488</v>
      </c>
      <c r="F35" s="506">
        <v>3</v>
      </c>
      <c r="G35" s="405"/>
      <c r="H35" s="437">
        <f>F35*G35</f>
        <v>0</v>
      </c>
    </row>
    <row r="36" spans="1:8" s="469" customFormat="1" ht="22.5">
      <c r="A36" s="444" t="s">
        <v>3102</v>
      </c>
      <c r="B36" s="454" t="s">
        <v>3101</v>
      </c>
      <c r="C36" s="457"/>
      <c r="D36" s="457"/>
      <c r="E36" s="442" t="s">
        <v>2488</v>
      </c>
      <c r="F36" s="506">
        <v>3</v>
      </c>
      <c r="G36" s="405"/>
      <c r="H36" s="437">
        <f>F36*G36</f>
        <v>0</v>
      </c>
    </row>
    <row r="37" spans="1:8" s="469" customFormat="1" ht="101.25">
      <c r="A37" s="444" t="s">
        <v>3100</v>
      </c>
      <c r="B37" s="443" t="s">
        <v>3099</v>
      </c>
      <c r="C37" s="466"/>
      <c r="D37" s="466"/>
      <c r="E37" s="445" t="s">
        <v>2925</v>
      </c>
      <c r="F37" s="505">
        <v>1</v>
      </c>
      <c r="G37" s="438"/>
      <c r="H37" s="437">
        <f>F37*G37</f>
        <v>0</v>
      </c>
    </row>
    <row r="38" spans="1:8" s="469" customFormat="1" ht="22.5">
      <c r="A38" s="444" t="s">
        <v>3098</v>
      </c>
      <c r="B38" s="468" t="s">
        <v>3097</v>
      </c>
      <c r="C38" s="466"/>
      <c r="D38" s="466"/>
      <c r="E38" s="465" t="s">
        <v>2925</v>
      </c>
      <c r="F38" s="465">
        <v>1</v>
      </c>
      <c r="G38" s="405"/>
      <c r="H38" s="437">
        <f>F38*G38</f>
        <v>0</v>
      </c>
    </row>
    <row r="39" spans="1:8" s="436" customFormat="1">
      <c r="A39" s="434"/>
      <c r="B39" s="504"/>
      <c r="C39" s="503"/>
      <c r="D39" s="433"/>
      <c r="E39" s="502"/>
      <c r="F39" s="501"/>
      <c r="G39" s="500"/>
      <c r="H39" s="499"/>
    </row>
    <row r="40" spans="1:8">
      <c r="A40" s="480" t="s">
        <v>173</v>
      </c>
      <c r="B40" s="498" t="s">
        <v>3096</v>
      </c>
      <c r="C40" s="497"/>
      <c r="D40" s="497"/>
      <c r="E40" s="497"/>
      <c r="F40" s="497"/>
      <c r="G40" s="496"/>
      <c r="H40" s="477">
        <f>ROUND(SUM(H41:H53),0)</f>
        <v>0</v>
      </c>
    </row>
    <row r="41" spans="1:8">
      <c r="A41" s="444" t="s">
        <v>3095</v>
      </c>
      <c r="B41" s="454" t="s">
        <v>3094</v>
      </c>
      <c r="C41" s="442"/>
      <c r="D41" s="442"/>
      <c r="E41" s="442" t="s">
        <v>2488</v>
      </c>
      <c r="F41" s="389">
        <v>1</v>
      </c>
      <c r="G41" s="458"/>
      <c r="H41" s="437">
        <f>F41*G41</f>
        <v>0</v>
      </c>
    </row>
    <row r="42" spans="1:8">
      <c r="A42" s="444" t="s">
        <v>3093</v>
      </c>
      <c r="B42" s="494" t="s">
        <v>3092</v>
      </c>
      <c r="C42" s="444"/>
      <c r="D42" s="495"/>
      <c r="E42" s="440" t="s">
        <v>287</v>
      </c>
      <c r="F42" s="484">
        <v>32</v>
      </c>
      <c r="G42" s="476"/>
      <c r="H42" s="437">
        <f>F42*G42</f>
        <v>0</v>
      </c>
    </row>
    <row r="43" spans="1:8">
      <c r="A43" s="444" t="s">
        <v>3091</v>
      </c>
      <c r="B43" s="494" t="s">
        <v>3090</v>
      </c>
      <c r="C43" s="444"/>
      <c r="D43" s="444"/>
      <c r="E43" s="440" t="s">
        <v>287</v>
      </c>
      <c r="F43" s="389">
        <v>70</v>
      </c>
      <c r="G43" s="405"/>
      <c r="H43" s="437">
        <f>F43*G43</f>
        <v>0</v>
      </c>
    </row>
    <row r="44" spans="1:8" ht="22.5">
      <c r="A44" s="444" t="s">
        <v>3089</v>
      </c>
      <c r="B44" s="493" t="s">
        <v>3088</v>
      </c>
      <c r="C44" s="444"/>
      <c r="D44" s="457"/>
      <c r="E44" s="440" t="s">
        <v>464</v>
      </c>
      <c r="F44" s="484">
        <v>1.5</v>
      </c>
      <c r="G44" s="458"/>
      <c r="H44" s="437">
        <f>F44*G44</f>
        <v>0</v>
      </c>
    </row>
    <row r="45" spans="1:8">
      <c r="A45" s="444" t="s">
        <v>3087</v>
      </c>
      <c r="B45" s="391" t="s">
        <v>3086</v>
      </c>
      <c r="C45" s="459"/>
      <c r="D45" s="457"/>
      <c r="E45" s="465" t="s">
        <v>2925</v>
      </c>
      <c r="F45" s="484">
        <v>1</v>
      </c>
      <c r="G45" s="476"/>
      <c r="H45" s="437">
        <f>F45*G45</f>
        <v>0</v>
      </c>
    </row>
    <row r="46" spans="1:8">
      <c r="A46" s="444" t="s">
        <v>3085</v>
      </c>
      <c r="B46" s="391" t="s">
        <v>3084</v>
      </c>
      <c r="C46" s="486"/>
      <c r="D46" s="488"/>
      <c r="E46" s="440" t="s">
        <v>287</v>
      </c>
      <c r="F46" s="389">
        <v>50</v>
      </c>
      <c r="G46" s="476"/>
      <c r="H46" s="437">
        <f>F46*G46</f>
        <v>0</v>
      </c>
    </row>
    <row r="47" spans="1:8">
      <c r="A47" s="444" t="s">
        <v>3083</v>
      </c>
      <c r="B47" s="492" t="s">
        <v>3082</v>
      </c>
      <c r="C47" s="486"/>
      <c r="D47" s="491"/>
      <c r="E47" s="490" t="s">
        <v>2488</v>
      </c>
      <c r="F47" s="484">
        <v>4</v>
      </c>
      <c r="G47" s="476"/>
      <c r="H47" s="437">
        <f>F47*G47</f>
        <v>0</v>
      </c>
    </row>
    <row r="48" spans="1:8">
      <c r="A48" s="444" t="s">
        <v>3081</v>
      </c>
      <c r="B48" s="489" t="s">
        <v>3080</v>
      </c>
      <c r="C48" s="486"/>
      <c r="D48" s="488"/>
      <c r="E48" s="465" t="s">
        <v>2488</v>
      </c>
      <c r="F48" s="484">
        <v>4</v>
      </c>
      <c r="G48" s="476"/>
      <c r="H48" s="437">
        <f>F48*G48</f>
        <v>0</v>
      </c>
    </row>
    <row r="49" spans="1:8">
      <c r="A49" s="444" t="s">
        <v>3079</v>
      </c>
      <c r="B49" s="487" t="s">
        <v>3078</v>
      </c>
      <c r="C49" s="486"/>
      <c r="D49" s="457"/>
      <c r="E49" s="465" t="s">
        <v>2488</v>
      </c>
      <c r="F49" s="484">
        <v>4</v>
      </c>
      <c r="G49" s="476"/>
      <c r="H49" s="437">
        <f>F49*G49</f>
        <v>0</v>
      </c>
    </row>
    <row r="50" spans="1:8">
      <c r="A50" s="444" t="s">
        <v>3077</v>
      </c>
      <c r="B50" s="485" t="s">
        <v>3076</v>
      </c>
      <c r="C50" s="457"/>
      <c r="D50" s="471"/>
      <c r="E50" s="459" t="s">
        <v>2488</v>
      </c>
      <c r="F50" s="484">
        <v>34</v>
      </c>
      <c r="G50" s="476"/>
      <c r="H50" s="437">
        <f>F50*G50</f>
        <v>0</v>
      </c>
    </row>
    <row r="51" spans="1:8">
      <c r="A51" s="444" t="s">
        <v>3075</v>
      </c>
      <c r="B51" s="485" t="s">
        <v>3074</v>
      </c>
      <c r="C51" s="457"/>
      <c r="D51" s="471"/>
      <c r="E51" s="459" t="s">
        <v>2488</v>
      </c>
      <c r="F51" s="484">
        <v>16</v>
      </c>
      <c r="G51" s="476"/>
      <c r="H51" s="437">
        <f>F51*G51</f>
        <v>0</v>
      </c>
    </row>
    <row r="52" spans="1:8">
      <c r="A52" s="444" t="s">
        <v>3073</v>
      </c>
      <c r="B52" s="391" t="s">
        <v>3072</v>
      </c>
      <c r="C52" s="459"/>
      <c r="D52" s="457"/>
      <c r="E52" s="465" t="s">
        <v>2925</v>
      </c>
      <c r="F52" s="484">
        <v>1</v>
      </c>
      <c r="G52" s="476"/>
      <c r="H52" s="437">
        <f>F52*G52</f>
        <v>0</v>
      </c>
    </row>
    <row r="53" spans="1:8">
      <c r="A53" s="483"/>
      <c r="B53" s="482"/>
      <c r="C53" s="482"/>
      <c r="D53" s="482"/>
      <c r="E53" s="482"/>
      <c r="F53" s="482"/>
      <c r="G53" s="481"/>
      <c r="H53" s="481"/>
    </row>
    <row r="54" spans="1:8" s="436" customFormat="1">
      <c r="A54" s="480" t="s">
        <v>201</v>
      </c>
      <c r="B54" s="478" t="s">
        <v>3071</v>
      </c>
      <c r="C54" s="478"/>
      <c r="D54" s="478"/>
      <c r="E54" s="479"/>
      <c r="F54" s="478"/>
      <c r="G54" s="478"/>
      <c r="H54" s="477">
        <f>ROUND(SUM(H55:H105),0)</f>
        <v>0</v>
      </c>
    </row>
    <row r="55" spans="1:8" s="436" customFormat="1">
      <c r="A55" s="444" t="s">
        <v>3070</v>
      </c>
      <c r="B55" s="460" t="s">
        <v>3069</v>
      </c>
      <c r="C55" s="459"/>
      <c r="D55" s="457"/>
      <c r="E55" s="442" t="s">
        <v>2925</v>
      </c>
      <c r="F55" s="440">
        <v>1</v>
      </c>
      <c r="G55" s="458"/>
      <c r="H55" s="437">
        <f>F55*G55</f>
        <v>0</v>
      </c>
    </row>
    <row r="56" spans="1:8" s="436" customFormat="1">
      <c r="A56" s="444" t="s">
        <v>3068</v>
      </c>
      <c r="B56" s="449" t="s">
        <v>3067</v>
      </c>
      <c r="C56" s="474"/>
      <c r="D56" s="442"/>
      <c r="E56" s="461" t="s">
        <v>287</v>
      </c>
      <c r="F56" s="389">
        <v>50</v>
      </c>
      <c r="G56" s="476"/>
      <c r="H56" s="437">
        <f>F56*G56</f>
        <v>0</v>
      </c>
    </row>
    <row r="57" spans="1:8" s="436" customFormat="1" ht="56.25">
      <c r="A57" s="444" t="s">
        <v>3066</v>
      </c>
      <c r="B57" s="475" t="s">
        <v>3065</v>
      </c>
      <c r="C57" s="474"/>
      <c r="D57" s="473"/>
      <c r="E57" s="442" t="s">
        <v>2925</v>
      </c>
      <c r="F57" s="440">
        <v>1</v>
      </c>
      <c r="G57" s="458"/>
      <c r="H57" s="437">
        <f>F57*G57</f>
        <v>0</v>
      </c>
    </row>
    <row r="58" spans="1:8" s="436" customFormat="1" ht="45">
      <c r="A58" s="444" t="s">
        <v>3064</v>
      </c>
      <c r="B58" s="475" t="s">
        <v>3063</v>
      </c>
      <c r="C58" s="474"/>
      <c r="D58" s="473"/>
      <c r="E58" s="442" t="s">
        <v>2925</v>
      </c>
      <c r="F58" s="440">
        <v>2</v>
      </c>
      <c r="G58" s="458"/>
      <c r="H58" s="437">
        <f>F58*G58</f>
        <v>0</v>
      </c>
    </row>
    <row r="59" spans="1:8" s="436" customFormat="1" ht="45">
      <c r="A59" s="444" t="s">
        <v>3062</v>
      </c>
      <c r="B59" s="475" t="s">
        <v>3061</v>
      </c>
      <c r="C59" s="474"/>
      <c r="D59" s="473"/>
      <c r="E59" s="442" t="s">
        <v>2925</v>
      </c>
      <c r="F59" s="440">
        <v>2</v>
      </c>
      <c r="G59" s="458"/>
      <c r="H59" s="437">
        <f>F59*G59</f>
        <v>0</v>
      </c>
    </row>
    <row r="60" spans="1:8" s="436" customFormat="1" ht="45">
      <c r="A60" s="444" t="s">
        <v>3060</v>
      </c>
      <c r="B60" s="475" t="s">
        <v>3059</v>
      </c>
      <c r="C60" s="474"/>
      <c r="D60" s="473"/>
      <c r="E60" s="442" t="s">
        <v>2925</v>
      </c>
      <c r="F60" s="440">
        <v>1</v>
      </c>
      <c r="G60" s="458"/>
      <c r="H60" s="437">
        <f>F60*G60</f>
        <v>0</v>
      </c>
    </row>
    <row r="61" spans="1:8" s="436" customFormat="1" ht="45">
      <c r="A61" s="444" t="s">
        <v>3058</v>
      </c>
      <c r="B61" s="475" t="s">
        <v>3057</v>
      </c>
      <c r="C61" s="474"/>
      <c r="D61" s="473"/>
      <c r="E61" s="442" t="s">
        <v>2925</v>
      </c>
      <c r="F61" s="440">
        <v>2</v>
      </c>
      <c r="G61" s="458"/>
      <c r="H61" s="437">
        <f>F61*G61</f>
        <v>0</v>
      </c>
    </row>
    <row r="62" spans="1:8" s="436" customFormat="1">
      <c r="A62" s="444" t="s">
        <v>3056</v>
      </c>
      <c r="B62" s="443" t="s">
        <v>3055</v>
      </c>
      <c r="C62" s="442"/>
      <c r="D62" s="441"/>
      <c r="E62" s="461" t="s">
        <v>2488</v>
      </c>
      <c r="F62" s="389">
        <v>5</v>
      </c>
      <c r="G62" s="405"/>
      <c r="H62" s="437">
        <f>F62*G62</f>
        <v>0</v>
      </c>
    </row>
    <row r="63" spans="1:8" s="436" customFormat="1">
      <c r="A63" s="444" t="s">
        <v>3054</v>
      </c>
      <c r="B63" s="462" t="s">
        <v>3053</v>
      </c>
      <c r="C63" s="459"/>
      <c r="D63" s="467"/>
      <c r="E63" s="461" t="s">
        <v>2488</v>
      </c>
      <c r="F63" s="389">
        <v>4</v>
      </c>
      <c r="G63" s="458"/>
      <c r="H63" s="437">
        <f>F63*G63</f>
        <v>0</v>
      </c>
    </row>
    <row r="64" spans="1:8" s="436" customFormat="1">
      <c r="A64" s="444" t="s">
        <v>3052</v>
      </c>
      <c r="B64" s="462" t="s">
        <v>3051</v>
      </c>
      <c r="C64" s="459"/>
      <c r="D64" s="467"/>
      <c r="E64" s="461" t="s">
        <v>2488</v>
      </c>
      <c r="F64" s="389">
        <v>1</v>
      </c>
      <c r="G64" s="458"/>
      <c r="H64" s="437">
        <f>F64*G64</f>
        <v>0</v>
      </c>
    </row>
    <row r="65" spans="1:8" s="436" customFormat="1" ht="22.5">
      <c r="A65" s="444" t="s">
        <v>3050</v>
      </c>
      <c r="B65" s="454" t="s">
        <v>3049</v>
      </c>
      <c r="C65" s="442"/>
      <c r="D65" s="442"/>
      <c r="E65" s="440" t="s">
        <v>287</v>
      </c>
      <c r="F65" s="472">
        <v>25</v>
      </c>
      <c r="G65" s="458"/>
      <c r="H65" s="437">
        <f>F65*G65</f>
        <v>0</v>
      </c>
    </row>
    <row r="66" spans="1:8" s="436" customFormat="1" ht="22.5">
      <c r="A66" s="444" t="s">
        <v>3048</v>
      </c>
      <c r="B66" s="454" t="s">
        <v>3047</v>
      </c>
      <c r="C66" s="442"/>
      <c r="D66" s="442"/>
      <c r="E66" s="440" t="s">
        <v>287</v>
      </c>
      <c r="F66" s="472">
        <v>10</v>
      </c>
      <c r="G66" s="458"/>
      <c r="H66" s="437">
        <f>F66*G66</f>
        <v>0</v>
      </c>
    </row>
    <row r="67" spans="1:8" s="436" customFormat="1" ht="22.5">
      <c r="A67" s="444" t="s">
        <v>3046</v>
      </c>
      <c r="B67" s="470" t="s">
        <v>3045</v>
      </c>
      <c r="C67" s="442"/>
      <c r="D67" s="471"/>
      <c r="E67" s="445" t="s">
        <v>287</v>
      </c>
      <c r="F67" s="439">
        <v>3</v>
      </c>
      <c r="G67" s="438"/>
      <c r="H67" s="437">
        <f>F67*G67</f>
        <v>0</v>
      </c>
    </row>
    <row r="68" spans="1:8" s="436" customFormat="1" ht="22.5">
      <c r="A68" s="444" t="s">
        <v>3044</v>
      </c>
      <c r="B68" s="470" t="s">
        <v>3043</v>
      </c>
      <c r="C68" s="442"/>
      <c r="D68" s="457"/>
      <c r="E68" s="445" t="s">
        <v>287</v>
      </c>
      <c r="F68" s="439">
        <v>20</v>
      </c>
      <c r="G68" s="438"/>
      <c r="H68" s="437">
        <f>F68*G68</f>
        <v>0</v>
      </c>
    </row>
    <row r="69" spans="1:8" s="436" customFormat="1" ht="22.5">
      <c r="A69" s="444" t="s">
        <v>3042</v>
      </c>
      <c r="B69" s="470" t="s">
        <v>3041</v>
      </c>
      <c r="C69" s="442"/>
      <c r="D69" s="457"/>
      <c r="E69" s="445" t="s">
        <v>287</v>
      </c>
      <c r="F69" s="439">
        <v>20</v>
      </c>
      <c r="G69" s="438"/>
      <c r="H69" s="437">
        <f>F69*G69</f>
        <v>0</v>
      </c>
    </row>
    <row r="70" spans="1:8" s="469" customFormat="1" ht="22.5">
      <c r="A70" s="444" t="s">
        <v>3040</v>
      </c>
      <c r="B70" s="443" t="s">
        <v>3039</v>
      </c>
      <c r="C70" s="442"/>
      <c r="D70" s="442"/>
      <c r="E70" s="461" t="s">
        <v>287</v>
      </c>
      <c r="F70" s="389">
        <v>30</v>
      </c>
      <c r="G70" s="405"/>
      <c r="H70" s="437">
        <f>F70*G70</f>
        <v>0</v>
      </c>
    </row>
    <row r="71" spans="1:8" s="469" customFormat="1" ht="22.5">
      <c r="A71" s="444" t="s">
        <v>3038</v>
      </c>
      <c r="B71" s="462" t="s">
        <v>3037</v>
      </c>
      <c r="C71" s="442"/>
      <c r="D71" s="459"/>
      <c r="E71" s="461" t="s">
        <v>287</v>
      </c>
      <c r="F71" s="389">
        <v>25</v>
      </c>
      <c r="G71" s="458"/>
      <c r="H71" s="437">
        <f>F71*G71</f>
        <v>0</v>
      </c>
    </row>
    <row r="72" spans="1:8" s="436" customFormat="1" ht="22.5">
      <c r="A72" s="444" t="s">
        <v>3036</v>
      </c>
      <c r="B72" s="462" t="s">
        <v>3035</v>
      </c>
      <c r="C72" s="459"/>
      <c r="D72" s="457"/>
      <c r="E72" s="461" t="s">
        <v>287</v>
      </c>
      <c r="F72" s="389">
        <v>42</v>
      </c>
      <c r="G72" s="458"/>
      <c r="H72" s="437">
        <f>F72*G72</f>
        <v>0</v>
      </c>
    </row>
    <row r="73" spans="1:8" s="436" customFormat="1" ht="22.5">
      <c r="A73" s="444" t="s">
        <v>3034</v>
      </c>
      <c r="B73" s="462" t="s">
        <v>3033</v>
      </c>
      <c r="C73" s="459"/>
      <c r="D73" s="457"/>
      <c r="E73" s="461" t="s">
        <v>287</v>
      </c>
      <c r="F73" s="389">
        <v>85</v>
      </c>
      <c r="G73" s="458"/>
      <c r="H73" s="437">
        <f>F73*G73</f>
        <v>0</v>
      </c>
    </row>
    <row r="74" spans="1:8" s="469" customFormat="1">
      <c r="A74" s="444" t="s">
        <v>3032</v>
      </c>
      <c r="B74" s="462" t="s">
        <v>3031</v>
      </c>
      <c r="C74" s="442"/>
      <c r="D74" s="459"/>
      <c r="E74" s="461" t="s">
        <v>287</v>
      </c>
      <c r="F74" s="389">
        <v>16</v>
      </c>
      <c r="G74" s="458"/>
      <c r="H74" s="437">
        <f>F74*G74</f>
        <v>0</v>
      </c>
    </row>
    <row r="75" spans="1:8" s="469" customFormat="1">
      <c r="A75" s="444" t="s">
        <v>3030</v>
      </c>
      <c r="B75" s="462" t="s">
        <v>3029</v>
      </c>
      <c r="C75" s="442"/>
      <c r="D75" s="459"/>
      <c r="E75" s="461" t="s">
        <v>287</v>
      </c>
      <c r="F75" s="389">
        <v>30</v>
      </c>
      <c r="G75" s="458"/>
      <c r="H75" s="437">
        <f>F75*G75</f>
        <v>0</v>
      </c>
    </row>
    <row r="76" spans="1:8" s="469" customFormat="1">
      <c r="A76" s="444" t="s">
        <v>3028</v>
      </c>
      <c r="B76" s="443" t="s">
        <v>3027</v>
      </c>
      <c r="C76" s="442"/>
      <c r="D76" s="442"/>
      <c r="E76" s="461" t="s">
        <v>287</v>
      </c>
      <c r="F76" s="389">
        <v>10</v>
      </c>
      <c r="G76" s="458"/>
      <c r="H76" s="437">
        <f>F76*G76</f>
        <v>0</v>
      </c>
    </row>
    <row r="77" spans="1:8" s="469" customFormat="1">
      <c r="A77" s="444" t="s">
        <v>3026</v>
      </c>
      <c r="B77" s="443" t="s">
        <v>3025</v>
      </c>
      <c r="C77" s="442"/>
      <c r="D77" s="442"/>
      <c r="E77" s="461" t="s">
        <v>287</v>
      </c>
      <c r="F77" s="389">
        <v>15</v>
      </c>
      <c r="G77" s="458"/>
      <c r="H77" s="437">
        <f>F77*G77</f>
        <v>0</v>
      </c>
    </row>
    <row r="78" spans="1:8" s="469" customFormat="1">
      <c r="A78" s="444" t="s">
        <v>3024</v>
      </c>
      <c r="B78" s="443" t="s">
        <v>3023</v>
      </c>
      <c r="C78" s="442"/>
      <c r="D78" s="442"/>
      <c r="E78" s="461" t="s">
        <v>287</v>
      </c>
      <c r="F78" s="389">
        <v>58</v>
      </c>
      <c r="G78" s="458"/>
      <c r="H78" s="437">
        <f>F78*G78</f>
        <v>0</v>
      </c>
    </row>
    <row r="79" spans="1:8" s="469" customFormat="1">
      <c r="A79" s="444" t="s">
        <v>3022</v>
      </c>
      <c r="B79" s="443" t="s">
        <v>3021</v>
      </c>
      <c r="C79" s="442"/>
      <c r="D79" s="442"/>
      <c r="E79" s="461" t="s">
        <v>287</v>
      </c>
      <c r="F79" s="389">
        <v>150</v>
      </c>
      <c r="G79" s="458"/>
      <c r="H79" s="437">
        <f>F79*G79</f>
        <v>0</v>
      </c>
    </row>
    <row r="80" spans="1:8" s="469" customFormat="1">
      <c r="A80" s="444" t="s">
        <v>3020</v>
      </c>
      <c r="B80" s="443" t="s">
        <v>3019</v>
      </c>
      <c r="C80" s="442"/>
      <c r="D80" s="442"/>
      <c r="E80" s="461" t="s">
        <v>287</v>
      </c>
      <c r="F80" s="389">
        <v>80</v>
      </c>
      <c r="G80" s="458"/>
      <c r="H80" s="437">
        <f>F80*G80</f>
        <v>0</v>
      </c>
    </row>
    <row r="81" spans="1:8" s="436" customFormat="1" ht="22.5">
      <c r="A81" s="444" t="s">
        <v>3018</v>
      </c>
      <c r="B81" s="449" t="s">
        <v>3017</v>
      </c>
      <c r="C81" s="457"/>
      <c r="D81" s="441"/>
      <c r="E81" s="461" t="s">
        <v>287</v>
      </c>
      <c r="F81" s="389">
        <v>120</v>
      </c>
      <c r="G81" s="458"/>
      <c r="H81" s="437">
        <f>F81*G81</f>
        <v>0</v>
      </c>
    </row>
    <row r="82" spans="1:8" s="436" customFormat="1" ht="22.5">
      <c r="A82" s="444" t="s">
        <v>3016</v>
      </c>
      <c r="B82" s="449" t="s">
        <v>3015</v>
      </c>
      <c r="C82" s="457"/>
      <c r="D82" s="441"/>
      <c r="E82" s="461" t="s">
        <v>287</v>
      </c>
      <c r="F82" s="389">
        <v>30</v>
      </c>
      <c r="G82" s="458"/>
      <c r="H82" s="437">
        <f>F82*G82</f>
        <v>0</v>
      </c>
    </row>
    <row r="83" spans="1:8" s="436" customFormat="1" ht="22.5">
      <c r="A83" s="444" t="s">
        <v>3014</v>
      </c>
      <c r="B83" s="449" t="s">
        <v>3013</v>
      </c>
      <c r="C83" s="457"/>
      <c r="D83" s="441"/>
      <c r="E83" s="461" t="s">
        <v>287</v>
      </c>
      <c r="F83" s="389">
        <v>40</v>
      </c>
      <c r="G83" s="458"/>
      <c r="H83" s="437">
        <f>F83*G83</f>
        <v>0</v>
      </c>
    </row>
    <row r="84" spans="1:8" s="436" customFormat="1" ht="22.5">
      <c r="A84" s="444" t="s">
        <v>3012</v>
      </c>
      <c r="B84" s="468" t="s">
        <v>3011</v>
      </c>
      <c r="C84" s="457"/>
      <c r="D84" s="467"/>
      <c r="E84" s="461" t="s">
        <v>287</v>
      </c>
      <c r="F84" s="389">
        <v>55</v>
      </c>
      <c r="G84" s="458"/>
      <c r="H84" s="437">
        <f>F84*G84</f>
        <v>0</v>
      </c>
    </row>
    <row r="85" spans="1:8" s="436" customFormat="1" ht="22.5">
      <c r="A85" s="444" t="s">
        <v>3010</v>
      </c>
      <c r="B85" s="462" t="s">
        <v>3009</v>
      </c>
      <c r="C85" s="442"/>
      <c r="D85" s="467"/>
      <c r="E85" s="461" t="s">
        <v>287</v>
      </c>
      <c r="F85" s="389">
        <v>2</v>
      </c>
      <c r="G85" s="458"/>
      <c r="H85" s="437">
        <f>F85*G85</f>
        <v>0</v>
      </c>
    </row>
    <row r="86" spans="1:8" s="436" customFormat="1" ht="22.5">
      <c r="A86" s="444" t="s">
        <v>3008</v>
      </c>
      <c r="B86" s="443" t="s">
        <v>3007</v>
      </c>
      <c r="C86" s="442"/>
      <c r="D86" s="441"/>
      <c r="E86" s="461" t="s">
        <v>287</v>
      </c>
      <c r="F86" s="389">
        <v>40</v>
      </c>
      <c r="G86" s="458"/>
      <c r="H86" s="437">
        <f>F86*G86</f>
        <v>0</v>
      </c>
    </row>
    <row r="87" spans="1:8" s="436" customFormat="1" ht="67.5">
      <c r="A87" s="444" t="s">
        <v>3006</v>
      </c>
      <c r="B87" s="449" t="s">
        <v>3005</v>
      </c>
      <c r="C87" s="444"/>
      <c r="D87" s="466"/>
      <c r="E87" s="465" t="s">
        <v>287</v>
      </c>
      <c r="F87" s="439">
        <v>8</v>
      </c>
      <c r="G87" s="464"/>
      <c r="H87" s="450">
        <f>F87*G87</f>
        <v>0</v>
      </c>
    </row>
    <row r="88" spans="1:8" s="436" customFormat="1" ht="22.5">
      <c r="A88" s="444" t="s">
        <v>3004</v>
      </c>
      <c r="B88" s="463" t="s">
        <v>3003</v>
      </c>
      <c r="C88" s="457"/>
      <c r="D88" s="457"/>
      <c r="E88" s="461" t="s">
        <v>287</v>
      </c>
      <c r="F88" s="389">
        <v>35</v>
      </c>
      <c r="G88" s="458"/>
      <c r="H88" s="437">
        <f>F88*G88</f>
        <v>0</v>
      </c>
    </row>
    <row r="89" spans="1:8" s="436" customFormat="1">
      <c r="A89" s="444" t="s">
        <v>3002</v>
      </c>
      <c r="B89" s="462" t="s">
        <v>3001</v>
      </c>
      <c r="C89" s="442"/>
      <c r="D89" s="459"/>
      <c r="E89" s="461" t="s">
        <v>2488</v>
      </c>
      <c r="F89" s="389">
        <v>10</v>
      </c>
      <c r="G89" s="458"/>
      <c r="H89" s="437">
        <f>F89*G89</f>
        <v>0</v>
      </c>
    </row>
    <row r="90" spans="1:8" s="436" customFormat="1" ht="22.5">
      <c r="A90" s="444" t="s">
        <v>3000</v>
      </c>
      <c r="B90" s="443" t="s">
        <v>2999</v>
      </c>
      <c r="C90" s="442"/>
      <c r="D90" s="441"/>
      <c r="E90" s="440" t="s">
        <v>2488</v>
      </c>
      <c r="F90" s="389">
        <v>2</v>
      </c>
      <c r="G90" s="458"/>
      <c r="H90" s="437">
        <f>F90*G90</f>
        <v>0</v>
      </c>
    </row>
    <row r="91" spans="1:8" s="436" customFormat="1">
      <c r="A91" s="444" t="s">
        <v>2998</v>
      </c>
      <c r="B91" s="460" t="s">
        <v>2997</v>
      </c>
      <c r="C91" s="459"/>
      <c r="D91" s="457"/>
      <c r="E91" s="461" t="s">
        <v>464</v>
      </c>
      <c r="F91" s="389">
        <v>5</v>
      </c>
      <c r="G91" s="458"/>
      <c r="H91" s="437">
        <f>F91*G91</f>
        <v>0</v>
      </c>
    </row>
    <row r="92" spans="1:8" s="436" customFormat="1" ht="22.5">
      <c r="A92" s="444" t="s">
        <v>2996</v>
      </c>
      <c r="B92" s="460" t="s">
        <v>2995</v>
      </c>
      <c r="C92" s="459"/>
      <c r="D92" s="457"/>
      <c r="E92" s="461" t="s">
        <v>464</v>
      </c>
      <c r="F92" s="389">
        <v>10</v>
      </c>
      <c r="G92" s="458"/>
      <c r="H92" s="437">
        <f>F92*G92</f>
        <v>0</v>
      </c>
    </row>
    <row r="93" spans="1:8" s="436" customFormat="1" ht="22.5">
      <c r="A93" s="444" t="s">
        <v>2994</v>
      </c>
      <c r="B93" s="460" t="s">
        <v>2993</v>
      </c>
      <c r="C93" s="459"/>
      <c r="D93" s="457"/>
      <c r="E93" s="456" t="s">
        <v>287</v>
      </c>
      <c r="F93" s="389">
        <v>10</v>
      </c>
      <c r="G93" s="458"/>
      <c r="H93" s="437">
        <f>F93*G93</f>
        <v>0</v>
      </c>
    </row>
    <row r="94" spans="1:8" s="436" customFormat="1">
      <c r="A94" s="444" t="s">
        <v>2992</v>
      </c>
      <c r="B94" s="449" t="s">
        <v>2991</v>
      </c>
      <c r="C94" s="442"/>
      <c r="D94" s="441"/>
      <c r="E94" s="456" t="s">
        <v>2488</v>
      </c>
      <c r="F94" s="455">
        <v>2</v>
      </c>
      <c r="G94" s="438"/>
      <c r="H94" s="437">
        <f>F94*G94</f>
        <v>0</v>
      </c>
    </row>
    <row r="95" spans="1:8" s="436" customFormat="1">
      <c r="A95" s="444" t="s">
        <v>2990</v>
      </c>
      <c r="B95" s="449" t="s">
        <v>2989</v>
      </c>
      <c r="C95" s="442"/>
      <c r="D95" s="457"/>
      <c r="E95" s="456" t="s">
        <v>2488</v>
      </c>
      <c r="F95" s="455">
        <v>2</v>
      </c>
      <c r="G95" s="438"/>
      <c r="H95" s="437">
        <f>F95*G95</f>
        <v>0</v>
      </c>
    </row>
    <row r="96" spans="1:8" s="436" customFormat="1" ht="22.5">
      <c r="A96" s="444" t="s">
        <v>2988</v>
      </c>
      <c r="B96" s="449" t="s">
        <v>2987</v>
      </c>
      <c r="C96" s="442"/>
      <c r="D96" s="457"/>
      <c r="E96" s="456" t="s">
        <v>2488</v>
      </c>
      <c r="F96" s="455">
        <v>1</v>
      </c>
      <c r="G96" s="438"/>
      <c r="H96" s="437">
        <f>F96*G96</f>
        <v>0</v>
      </c>
    </row>
    <row r="97" spans="1:8" s="436" customFormat="1" ht="22.5">
      <c r="A97" s="444" t="s">
        <v>2986</v>
      </c>
      <c r="B97" s="449" t="s">
        <v>2985</v>
      </c>
      <c r="C97" s="442"/>
      <c r="D97" s="457"/>
      <c r="E97" s="456" t="s">
        <v>2488</v>
      </c>
      <c r="F97" s="455">
        <v>1</v>
      </c>
      <c r="G97" s="438"/>
      <c r="H97" s="437">
        <f>F97*G97</f>
        <v>0</v>
      </c>
    </row>
    <row r="98" spans="1:8" s="436" customFormat="1">
      <c r="A98" s="444" t="s">
        <v>2984</v>
      </c>
      <c r="B98" s="449" t="s">
        <v>2983</v>
      </c>
      <c r="C98" s="442"/>
      <c r="D98" s="457"/>
      <c r="E98" s="456" t="s">
        <v>2488</v>
      </c>
      <c r="F98" s="455">
        <v>2</v>
      </c>
      <c r="G98" s="438"/>
      <c r="H98" s="437">
        <f>F98*G98</f>
        <v>0</v>
      </c>
    </row>
    <row r="99" spans="1:8" s="436" customFormat="1" ht="22.5">
      <c r="A99" s="444" t="s">
        <v>2982</v>
      </c>
      <c r="B99" s="454" t="s">
        <v>2981</v>
      </c>
      <c r="C99" s="452"/>
      <c r="D99" s="453"/>
      <c r="E99" s="452" t="s">
        <v>2488</v>
      </c>
      <c r="F99" s="452">
        <v>7</v>
      </c>
      <c r="G99" s="451"/>
      <c r="H99" s="437">
        <f>F99*G99</f>
        <v>0</v>
      </c>
    </row>
    <row r="100" spans="1:8" s="436" customFormat="1" ht="22.5">
      <c r="A100" s="444" t="s">
        <v>2980</v>
      </c>
      <c r="B100" s="449" t="s">
        <v>2979</v>
      </c>
      <c r="C100" s="442"/>
      <c r="D100" s="442"/>
      <c r="E100" s="445" t="s">
        <v>2488</v>
      </c>
      <c r="F100" s="439">
        <v>1</v>
      </c>
      <c r="G100" s="438"/>
      <c r="H100" s="450">
        <f>F100*G100</f>
        <v>0</v>
      </c>
    </row>
    <row r="101" spans="1:8" s="436" customFormat="1" ht="45">
      <c r="A101" s="444" t="s">
        <v>2978</v>
      </c>
      <c r="B101" s="449" t="s">
        <v>2977</v>
      </c>
      <c r="C101" s="448"/>
      <c r="D101" s="442"/>
      <c r="E101" s="447" t="s">
        <v>2488</v>
      </c>
      <c r="F101" s="446">
        <v>1</v>
      </c>
      <c r="G101" s="438"/>
      <c r="H101" s="437">
        <f>F101*G101</f>
        <v>0</v>
      </c>
    </row>
    <row r="102" spans="1:8" s="436" customFormat="1" ht="33.75">
      <c r="A102" s="444" t="s">
        <v>2976</v>
      </c>
      <c r="B102" s="443" t="s">
        <v>2975</v>
      </c>
      <c r="C102" s="442"/>
      <c r="D102" s="441"/>
      <c r="E102" s="440" t="s">
        <v>287</v>
      </c>
      <c r="F102" s="439">
        <v>16</v>
      </c>
      <c r="G102" s="438"/>
      <c r="H102" s="437">
        <f>F102*G102</f>
        <v>0</v>
      </c>
    </row>
    <row r="103" spans="1:8" s="436" customFormat="1" ht="22.5">
      <c r="A103" s="444" t="s">
        <v>2974</v>
      </c>
      <c r="B103" s="443" t="s">
        <v>2973</v>
      </c>
      <c r="C103" s="442"/>
      <c r="D103" s="442"/>
      <c r="E103" s="445" t="s">
        <v>2488</v>
      </c>
      <c r="F103" s="439">
        <v>2</v>
      </c>
      <c r="G103" s="438"/>
      <c r="H103" s="437">
        <f>F103*G103</f>
        <v>0</v>
      </c>
    </row>
    <row r="104" spans="1:8" s="436" customFormat="1">
      <c r="A104" s="444" t="s">
        <v>2972</v>
      </c>
      <c r="B104" s="443" t="s">
        <v>2971</v>
      </c>
      <c r="C104" s="442"/>
      <c r="D104" s="441"/>
      <c r="E104" s="440" t="s">
        <v>2488</v>
      </c>
      <c r="F104" s="439">
        <v>3</v>
      </c>
      <c r="G104" s="438"/>
      <c r="H104" s="437">
        <f>F104*G104</f>
        <v>0</v>
      </c>
    </row>
    <row r="105" spans="1:8">
      <c r="A105" s="434"/>
      <c r="B105" s="435"/>
      <c r="C105" s="434"/>
      <c r="D105" s="433"/>
      <c r="E105" s="432"/>
      <c r="F105" s="431"/>
      <c r="G105" s="430"/>
      <c r="H105" s="429"/>
    </row>
    <row r="106" spans="1:8">
      <c r="A106" s="427"/>
      <c r="B106" s="428"/>
      <c r="C106" s="427"/>
      <c r="D106" s="427"/>
      <c r="E106" s="426"/>
      <c r="F106" s="425"/>
      <c r="G106" s="424"/>
      <c r="H106" s="423"/>
    </row>
    <row r="107" spans="1:8">
      <c r="A107" s="427"/>
      <c r="B107" s="428"/>
      <c r="C107" s="427"/>
      <c r="D107" s="427"/>
      <c r="E107" s="426"/>
      <c r="F107" s="425"/>
      <c r="G107" s="424"/>
      <c r="H107" s="423"/>
    </row>
  </sheetData>
  <sheetProtection insertColumns="0" insertRows="0" deleteColumns="0" deleteRows="0" selectLockedCells="1" autoFilter="0"/>
  <autoFilter ref="A1:H105"/>
  <printOptions horizontalCentered="1"/>
  <pageMargins left="0.70866141732283472" right="0.70866141732283472" top="1.2598425196850394" bottom="0.78740157480314965" header="0.78740157480314965" footer="0.31496062992125984"/>
  <pageSetup paperSize="9" orientation="landscape" useFirstPageNumber="1" r:id="rId1"/>
  <headerFooter>
    <oddHeader>&amp;L&amp;"Arial,Kurzíva"&amp;8ISATS Ing. Prašnička s.r.o.&amp;R&amp;"Arial,Kurzíva"&amp;8Kanalizace a ČOV Jankov
D.2 Dokumentace technických a technologických zařízení
PS-02 Přípojka NN, elektroinstalace, MaR</oddHeader>
    <oddFooter>&amp;L&amp;"Arial,Kurzíva"&amp;8Výkaz výměr - &amp;A &amp;R
&amp;"Arial,Kurzíva"&amp;8Strana &amp;P z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G29"/>
  <sheetViews>
    <sheetView view="pageLayout" topLeftCell="A4" zoomScale="115" zoomScaleNormal="130" zoomScalePageLayoutView="115" workbookViewId="0">
      <selection activeCell="F9" sqref="F9"/>
    </sheetView>
  </sheetViews>
  <sheetFormatPr defaultRowHeight="11.25"/>
  <cols>
    <col min="1" max="1" width="8.6640625" style="382" customWidth="1"/>
    <col min="2" max="2" width="81.5" style="381" customWidth="1"/>
    <col min="3" max="3" width="16.1640625" style="380" customWidth="1"/>
    <col min="4" max="4" width="5.6640625" style="379" customWidth="1"/>
    <col min="5" max="5" width="9.6640625" style="378" customWidth="1"/>
    <col min="6" max="6" width="14.5" style="377" customWidth="1"/>
    <col min="7" max="7" width="16.33203125" style="377" customWidth="1"/>
    <col min="8" max="16384" width="9.33203125" style="377"/>
  </cols>
  <sheetData>
    <row r="1" spans="1:7" ht="15.75">
      <c r="A1" s="415" t="s">
        <v>2970</v>
      </c>
      <c r="B1" s="414"/>
      <c r="C1" s="414"/>
      <c r="D1" s="414"/>
      <c r="E1" s="414"/>
      <c r="F1" s="414"/>
      <c r="G1" s="413"/>
    </row>
    <row r="2" spans="1:7" ht="15.75">
      <c r="A2" s="412" t="s">
        <v>2969</v>
      </c>
      <c r="B2" s="412"/>
      <c r="C2" s="412"/>
      <c r="D2" s="412"/>
      <c r="E2" s="412"/>
      <c r="F2" s="412"/>
      <c r="G2" s="411">
        <f>ROUND(G4+G8,0)</f>
        <v>0</v>
      </c>
    </row>
    <row r="3" spans="1:7" ht="12">
      <c r="A3" s="410" t="s">
        <v>2968</v>
      </c>
      <c r="B3" s="410" t="s">
        <v>160</v>
      </c>
      <c r="C3" s="410" t="s">
        <v>2967</v>
      </c>
      <c r="D3" s="409" t="s">
        <v>2966</v>
      </c>
      <c r="E3" s="408" t="s">
        <v>2965</v>
      </c>
      <c r="F3" s="407" t="s">
        <v>2964</v>
      </c>
      <c r="G3" s="407" t="s">
        <v>2963</v>
      </c>
    </row>
    <row r="4" spans="1:7">
      <c r="A4" s="401" t="s">
        <v>206</v>
      </c>
      <c r="B4" s="400" t="s">
        <v>1994</v>
      </c>
      <c r="C4" s="400"/>
      <c r="D4" s="400"/>
      <c r="E4" s="400"/>
      <c r="F4" s="400"/>
      <c r="G4" s="399">
        <f>ROUND(SUM(G5:G7),0)</f>
        <v>0</v>
      </c>
    </row>
    <row r="5" spans="1:7">
      <c r="A5" s="392" t="s">
        <v>2962</v>
      </c>
      <c r="B5" s="397" t="s">
        <v>2961</v>
      </c>
      <c r="C5" s="406"/>
      <c r="D5" s="390" t="s">
        <v>2925</v>
      </c>
      <c r="E5" s="394">
        <v>1</v>
      </c>
      <c r="F5" s="405"/>
      <c r="G5" s="393">
        <f>E5*F5</f>
        <v>0</v>
      </c>
    </row>
    <row r="6" spans="1:7" ht="22.5">
      <c r="A6" s="392" t="s">
        <v>2960</v>
      </c>
      <c r="B6" s="397" t="s">
        <v>2959</v>
      </c>
      <c r="C6" s="406"/>
      <c r="D6" s="390" t="s">
        <v>2925</v>
      </c>
      <c r="E6" s="394">
        <v>4</v>
      </c>
      <c r="F6" s="405"/>
      <c r="G6" s="393">
        <f>E6*F6</f>
        <v>0</v>
      </c>
    </row>
    <row r="7" spans="1:7">
      <c r="A7" s="392"/>
      <c r="B7" s="404"/>
      <c r="C7" s="404"/>
      <c r="D7" s="403"/>
      <c r="E7" s="394"/>
      <c r="F7" s="402"/>
      <c r="G7" s="393"/>
    </row>
    <row r="8" spans="1:7">
      <c r="A8" s="401" t="s">
        <v>211</v>
      </c>
      <c r="B8" s="400" t="s">
        <v>2958</v>
      </c>
      <c r="C8" s="400"/>
      <c r="D8" s="400"/>
      <c r="E8" s="400"/>
      <c r="F8" s="400"/>
      <c r="G8" s="399">
        <f>ROUND(SUM(G9:G25),0)</f>
        <v>0</v>
      </c>
    </row>
    <row r="9" spans="1:7" ht="11.25" customHeight="1">
      <c r="A9" s="392" t="s">
        <v>2957</v>
      </c>
      <c r="B9" s="391" t="s">
        <v>2956</v>
      </c>
      <c r="C9" s="395"/>
      <c r="D9" s="395" t="s">
        <v>2925</v>
      </c>
      <c r="E9" s="394">
        <v>1</v>
      </c>
      <c r="F9" s="387"/>
      <c r="G9" s="393">
        <f>E9*F9</f>
        <v>0</v>
      </c>
    </row>
    <row r="10" spans="1:7" ht="11.25" customHeight="1">
      <c r="A10" s="392" t="s">
        <v>2955</v>
      </c>
      <c r="B10" s="386" t="s">
        <v>2954</v>
      </c>
      <c r="C10" s="395"/>
      <c r="D10" s="395" t="s">
        <v>2925</v>
      </c>
      <c r="E10" s="394">
        <v>1</v>
      </c>
      <c r="F10" s="387"/>
      <c r="G10" s="393">
        <f>E10*F10</f>
        <v>0</v>
      </c>
    </row>
    <row r="11" spans="1:7" ht="11.25" customHeight="1">
      <c r="A11" s="392" t="s">
        <v>2953</v>
      </c>
      <c r="B11" s="386" t="s">
        <v>2952</v>
      </c>
      <c r="C11" s="395"/>
      <c r="D11" s="395" t="s">
        <v>2925</v>
      </c>
      <c r="E11" s="394">
        <v>1</v>
      </c>
      <c r="F11" s="387"/>
      <c r="G11" s="393">
        <f>E11*F11</f>
        <v>0</v>
      </c>
    </row>
    <row r="12" spans="1:7" ht="11.25" customHeight="1">
      <c r="A12" s="392" t="s">
        <v>2951</v>
      </c>
      <c r="B12" s="386" t="s">
        <v>2950</v>
      </c>
      <c r="C12" s="395"/>
      <c r="D12" s="395" t="s">
        <v>2925</v>
      </c>
      <c r="E12" s="394">
        <v>1</v>
      </c>
      <c r="F12" s="387"/>
      <c r="G12" s="393">
        <f>E12*F12</f>
        <v>0</v>
      </c>
    </row>
    <row r="13" spans="1:7" ht="11.25" customHeight="1">
      <c r="A13" s="392" t="s">
        <v>2949</v>
      </c>
      <c r="B13" s="386" t="s">
        <v>2948</v>
      </c>
      <c r="C13" s="395"/>
      <c r="D13" s="395" t="s">
        <v>2925</v>
      </c>
      <c r="E13" s="394">
        <v>1</v>
      </c>
      <c r="F13" s="387"/>
      <c r="G13" s="393">
        <f>E13*F13</f>
        <v>0</v>
      </c>
    </row>
    <row r="14" spans="1:7" ht="11.25" customHeight="1">
      <c r="A14" s="392" t="s">
        <v>2947</v>
      </c>
      <c r="B14" s="386" t="s">
        <v>2946</v>
      </c>
      <c r="C14" s="395"/>
      <c r="D14" s="395" t="s">
        <v>2925</v>
      </c>
      <c r="E14" s="394">
        <v>1</v>
      </c>
      <c r="F14" s="387"/>
      <c r="G14" s="393">
        <f>E14*F14</f>
        <v>0</v>
      </c>
    </row>
    <row r="15" spans="1:7" ht="11.25" customHeight="1">
      <c r="A15" s="392" t="s">
        <v>2945</v>
      </c>
      <c r="B15" s="386" t="s">
        <v>2944</v>
      </c>
      <c r="C15" s="395"/>
      <c r="D15" s="395" t="s">
        <v>2925</v>
      </c>
      <c r="E15" s="394">
        <v>1</v>
      </c>
      <c r="F15" s="387"/>
      <c r="G15" s="393">
        <f>E15*F15</f>
        <v>0</v>
      </c>
    </row>
    <row r="16" spans="1:7" ht="11.25" customHeight="1">
      <c r="A16" s="392" t="s">
        <v>2943</v>
      </c>
      <c r="B16" s="398" t="s">
        <v>2942</v>
      </c>
      <c r="C16" s="395"/>
      <c r="D16" s="395" t="s">
        <v>2925</v>
      </c>
      <c r="E16" s="394">
        <v>1</v>
      </c>
      <c r="F16" s="387"/>
      <c r="G16" s="393">
        <f>E16*F16</f>
        <v>0</v>
      </c>
    </row>
    <row r="17" spans="1:7" ht="11.25" customHeight="1">
      <c r="A17" s="392" t="s">
        <v>2941</v>
      </c>
      <c r="B17" s="398" t="s">
        <v>2940</v>
      </c>
      <c r="C17" s="395"/>
      <c r="D17" s="395" t="s">
        <v>2925</v>
      </c>
      <c r="E17" s="394">
        <v>1</v>
      </c>
      <c r="F17" s="387"/>
      <c r="G17" s="393">
        <f>E17*F17</f>
        <v>0</v>
      </c>
    </row>
    <row r="18" spans="1:7" ht="11.25" customHeight="1">
      <c r="A18" s="392" t="s">
        <v>2939</v>
      </c>
      <c r="B18" s="386" t="s">
        <v>2938</v>
      </c>
      <c r="C18" s="395"/>
      <c r="D18" s="395" t="s">
        <v>2925</v>
      </c>
      <c r="E18" s="394">
        <v>1</v>
      </c>
      <c r="F18" s="387"/>
      <c r="G18" s="393">
        <f>E18*F18</f>
        <v>0</v>
      </c>
    </row>
    <row r="19" spans="1:7" ht="11.25" customHeight="1">
      <c r="A19" s="392" t="s">
        <v>2937</v>
      </c>
      <c r="B19" s="398" t="s">
        <v>2936</v>
      </c>
      <c r="C19" s="395"/>
      <c r="D19" s="395" t="s">
        <v>2925</v>
      </c>
      <c r="E19" s="394">
        <v>1</v>
      </c>
      <c r="F19" s="387"/>
      <c r="G19" s="393">
        <f>E19*F19</f>
        <v>0</v>
      </c>
    </row>
    <row r="20" spans="1:7" ht="11.25" customHeight="1">
      <c r="A20" s="392" t="s">
        <v>2935</v>
      </c>
      <c r="B20" s="398" t="s">
        <v>2934</v>
      </c>
      <c r="C20" s="395"/>
      <c r="D20" s="395" t="s">
        <v>2925</v>
      </c>
      <c r="E20" s="394">
        <v>1</v>
      </c>
      <c r="F20" s="387"/>
      <c r="G20" s="393">
        <f>E20*F20</f>
        <v>0</v>
      </c>
    </row>
    <row r="21" spans="1:7" ht="11.25" customHeight="1">
      <c r="A21" s="392" t="s">
        <v>2933</v>
      </c>
      <c r="B21" s="398" t="s">
        <v>2932</v>
      </c>
      <c r="C21" s="395"/>
      <c r="D21" s="395" t="s">
        <v>2925</v>
      </c>
      <c r="E21" s="394">
        <v>1</v>
      </c>
      <c r="F21" s="387"/>
      <c r="G21" s="393">
        <f>E21*F21</f>
        <v>0</v>
      </c>
    </row>
    <row r="22" spans="1:7" ht="11.25" customHeight="1">
      <c r="A22" s="392" t="s">
        <v>2931</v>
      </c>
      <c r="B22" s="397" t="s">
        <v>2930</v>
      </c>
      <c r="C22" s="395"/>
      <c r="D22" s="395" t="s">
        <v>2925</v>
      </c>
      <c r="E22" s="394">
        <v>1</v>
      </c>
      <c r="F22" s="387"/>
      <c r="G22" s="393">
        <f>E22*F22</f>
        <v>0</v>
      </c>
    </row>
    <row r="23" spans="1:7" ht="11.25" customHeight="1">
      <c r="A23" s="392" t="s">
        <v>2929</v>
      </c>
      <c r="B23" s="396" t="s">
        <v>2928</v>
      </c>
      <c r="C23" s="395"/>
      <c r="D23" s="395" t="s">
        <v>2925</v>
      </c>
      <c r="E23" s="394">
        <v>1</v>
      </c>
      <c r="F23" s="387"/>
      <c r="G23" s="393">
        <f>E23*F23</f>
        <v>0</v>
      </c>
    </row>
    <row r="24" spans="1:7">
      <c r="A24" s="392" t="s">
        <v>2927</v>
      </c>
      <c r="B24" s="396" t="s">
        <v>2926</v>
      </c>
      <c r="C24" s="395"/>
      <c r="D24" s="395" t="s">
        <v>2925</v>
      </c>
      <c r="E24" s="394">
        <v>1</v>
      </c>
      <c r="F24" s="387"/>
      <c r="G24" s="393">
        <f>E24*F24</f>
        <v>0</v>
      </c>
    </row>
    <row r="25" spans="1:7">
      <c r="A25" s="392"/>
      <c r="B25" s="391"/>
      <c r="C25" s="390"/>
      <c r="D25" s="389"/>
      <c r="E25" s="388"/>
      <c r="F25" s="387"/>
      <c r="G25" s="386"/>
    </row>
    <row r="26" spans="1:7">
      <c r="B26" s="384"/>
      <c r="C26" s="385"/>
      <c r="D26" s="384"/>
      <c r="E26" s="384"/>
      <c r="F26" s="383"/>
    </row>
    <row r="27" spans="1:7">
      <c r="B27" s="377"/>
      <c r="C27" s="377"/>
      <c r="D27" s="377"/>
      <c r="E27" s="377"/>
    </row>
    <row r="28" spans="1:7">
      <c r="B28" s="384"/>
      <c r="C28" s="385"/>
      <c r="D28" s="384"/>
      <c r="E28" s="384"/>
      <c r="F28" s="383"/>
    </row>
    <row r="29" spans="1:7">
      <c r="B29" s="384"/>
      <c r="C29" s="385"/>
      <c r="D29" s="384"/>
      <c r="E29" s="384"/>
      <c r="F29" s="383"/>
    </row>
  </sheetData>
  <mergeCells count="2">
    <mergeCell ref="A2:F2"/>
    <mergeCell ref="A1:G1"/>
  </mergeCells>
  <printOptions horizontalCentered="1"/>
  <pageMargins left="0.70866141732283472" right="0.70866141732283472" top="1.2598425196850394" bottom="0.78740157480314965" header="0.78740157480314965" footer="0.31496062992125984"/>
  <pageSetup paperSize="9" orientation="landscape" useFirstPageNumber="1" r:id="rId1"/>
  <headerFooter>
    <oddHeader>&amp;L&amp;"Arial,Kurzíva"&amp;8ISATS Ing. Prašnička s.r.o.&amp;R&amp;"Arial,Kurzíva"&amp;8Kanalizace a ČOV Jankov
D.2 Dokumentace technických a technologických zařízení
PS-02 Přípojka NN, elektroinstalace, MaR</oddHeader>
    <oddFooter>&amp;L&amp;"Arial,Kurzíva"&amp;8Výkaz výměr - &amp;A &amp;R
&amp;"Arial,Kurzíva"&amp;8Strana &amp;P z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showGridLines="0" zoomScaleNormal="100" workbookViewId="0"/>
  </sheetViews>
  <sheetFormatPr defaultRowHeight="13.5"/>
  <cols>
    <col min="1" max="1" width="8.33203125" style="241" customWidth="1"/>
    <col min="2" max="2" width="1.6640625" style="241" customWidth="1"/>
    <col min="3" max="4" width="5" style="241" customWidth="1"/>
    <col min="5" max="5" width="11.6640625" style="241" customWidth="1"/>
    <col min="6" max="6" width="9.1640625" style="241" customWidth="1"/>
    <col min="7" max="7" width="5" style="241" customWidth="1"/>
    <col min="8" max="8" width="77.83203125" style="241" customWidth="1"/>
    <col min="9" max="10" width="20" style="241" customWidth="1"/>
    <col min="11" max="11" width="1.6640625" style="241" customWidth="1"/>
  </cols>
  <sheetData>
    <row r="1" spans="2:11" ht="37.5" customHeight="1"/>
    <row r="2" spans="2:11" ht="7.5" customHeight="1">
      <c r="B2" s="242"/>
      <c r="C2" s="243"/>
      <c r="D2" s="243"/>
      <c r="E2" s="243"/>
      <c r="F2" s="243"/>
      <c r="G2" s="243"/>
      <c r="H2" s="243"/>
      <c r="I2" s="243"/>
      <c r="J2" s="243"/>
      <c r="K2" s="244"/>
    </row>
    <row r="3" spans="2:11" s="15" customFormat="1" ht="45" customHeight="1">
      <c r="B3" s="245"/>
      <c r="C3" s="372" t="s">
        <v>2745</v>
      </c>
      <c r="D3" s="372"/>
      <c r="E3" s="372"/>
      <c r="F3" s="372"/>
      <c r="G3" s="372"/>
      <c r="H3" s="372"/>
      <c r="I3" s="372"/>
      <c r="J3" s="372"/>
      <c r="K3" s="246"/>
    </row>
    <row r="4" spans="2:11" ht="25.5" customHeight="1">
      <c r="B4" s="247"/>
      <c r="C4" s="376" t="s">
        <v>2746</v>
      </c>
      <c r="D4" s="376"/>
      <c r="E4" s="376"/>
      <c r="F4" s="376"/>
      <c r="G4" s="376"/>
      <c r="H4" s="376"/>
      <c r="I4" s="376"/>
      <c r="J4" s="376"/>
      <c r="K4" s="248"/>
    </row>
    <row r="5" spans="2:11" ht="5.25" customHeight="1">
      <c r="B5" s="247"/>
      <c r="C5" s="249"/>
      <c r="D5" s="249"/>
      <c r="E5" s="249"/>
      <c r="F5" s="249"/>
      <c r="G5" s="249"/>
      <c r="H5" s="249"/>
      <c r="I5" s="249"/>
      <c r="J5" s="249"/>
      <c r="K5" s="248"/>
    </row>
    <row r="6" spans="2:11" ht="15" customHeight="1">
      <c r="B6" s="247"/>
      <c r="C6" s="375" t="s">
        <v>2747</v>
      </c>
      <c r="D6" s="375"/>
      <c r="E6" s="375"/>
      <c r="F6" s="375"/>
      <c r="G6" s="375"/>
      <c r="H6" s="375"/>
      <c r="I6" s="375"/>
      <c r="J6" s="375"/>
      <c r="K6" s="248"/>
    </row>
    <row r="7" spans="2:11" ht="15" customHeight="1">
      <c r="B7" s="251"/>
      <c r="C7" s="375" t="s">
        <v>2748</v>
      </c>
      <c r="D7" s="375"/>
      <c r="E7" s="375"/>
      <c r="F7" s="375"/>
      <c r="G7" s="375"/>
      <c r="H7" s="375"/>
      <c r="I7" s="375"/>
      <c r="J7" s="375"/>
      <c r="K7" s="248"/>
    </row>
    <row r="8" spans="2:11" ht="12.75" customHeight="1">
      <c r="B8" s="251"/>
      <c r="C8" s="250"/>
      <c r="D8" s="250"/>
      <c r="E8" s="250"/>
      <c r="F8" s="250"/>
      <c r="G8" s="250"/>
      <c r="H8" s="250"/>
      <c r="I8" s="250"/>
      <c r="J8" s="250"/>
      <c r="K8" s="248"/>
    </row>
    <row r="9" spans="2:11" ht="15" customHeight="1">
      <c r="B9" s="251"/>
      <c r="C9" s="375" t="s">
        <v>2749</v>
      </c>
      <c r="D9" s="375"/>
      <c r="E9" s="375"/>
      <c r="F9" s="375"/>
      <c r="G9" s="375"/>
      <c r="H9" s="375"/>
      <c r="I9" s="375"/>
      <c r="J9" s="375"/>
      <c r="K9" s="248"/>
    </row>
    <row r="10" spans="2:11" ht="15" customHeight="1">
      <c r="B10" s="251"/>
      <c r="C10" s="250"/>
      <c r="D10" s="375" t="s">
        <v>2750</v>
      </c>
      <c r="E10" s="375"/>
      <c r="F10" s="375"/>
      <c r="G10" s="375"/>
      <c r="H10" s="375"/>
      <c r="I10" s="375"/>
      <c r="J10" s="375"/>
      <c r="K10" s="248"/>
    </row>
    <row r="11" spans="2:11" ht="15" customHeight="1">
      <c r="B11" s="251"/>
      <c r="C11" s="252"/>
      <c r="D11" s="375" t="s">
        <v>2751</v>
      </c>
      <c r="E11" s="375"/>
      <c r="F11" s="375"/>
      <c r="G11" s="375"/>
      <c r="H11" s="375"/>
      <c r="I11" s="375"/>
      <c r="J11" s="375"/>
      <c r="K11" s="248"/>
    </row>
    <row r="12" spans="2:11" ht="12.75" customHeight="1">
      <c r="B12" s="251"/>
      <c r="C12" s="252"/>
      <c r="D12" s="252"/>
      <c r="E12" s="252"/>
      <c r="F12" s="252"/>
      <c r="G12" s="252"/>
      <c r="H12" s="252"/>
      <c r="I12" s="252"/>
      <c r="J12" s="252"/>
      <c r="K12" s="248"/>
    </row>
    <row r="13" spans="2:11" ht="15" customHeight="1">
      <c r="B13" s="251"/>
      <c r="C13" s="252"/>
      <c r="D13" s="375" t="s">
        <v>2752</v>
      </c>
      <c r="E13" s="375"/>
      <c r="F13" s="375"/>
      <c r="G13" s="375"/>
      <c r="H13" s="375"/>
      <c r="I13" s="375"/>
      <c r="J13" s="375"/>
      <c r="K13" s="248"/>
    </row>
    <row r="14" spans="2:11" ht="15" customHeight="1">
      <c r="B14" s="251"/>
      <c r="C14" s="252"/>
      <c r="D14" s="375" t="s">
        <v>2753</v>
      </c>
      <c r="E14" s="375"/>
      <c r="F14" s="375"/>
      <c r="G14" s="375"/>
      <c r="H14" s="375"/>
      <c r="I14" s="375"/>
      <c r="J14" s="375"/>
      <c r="K14" s="248"/>
    </row>
    <row r="15" spans="2:11" ht="15" customHeight="1">
      <c r="B15" s="251"/>
      <c r="C15" s="252"/>
      <c r="D15" s="375" t="s">
        <v>2754</v>
      </c>
      <c r="E15" s="375"/>
      <c r="F15" s="375"/>
      <c r="G15" s="375"/>
      <c r="H15" s="375"/>
      <c r="I15" s="375"/>
      <c r="J15" s="375"/>
      <c r="K15" s="248"/>
    </row>
    <row r="16" spans="2:11" ht="15" customHeight="1">
      <c r="B16" s="251"/>
      <c r="C16" s="252"/>
      <c r="D16" s="252"/>
      <c r="E16" s="253" t="s">
        <v>94</v>
      </c>
      <c r="F16" s="375" t="s">
        <v>2755</v>
      </c>
      <c r="G16" s="375"/>
      <c r="H16" s="375"/>
      <c r="I16" s="375"/>
      <c r="J16" s="375"/>
      <c r="K16" s="248"/>
    </row>
    <row r="17" spans="2:11" ht="15" customHeight="1">
      <c r="B17" s="251"/>
      <c r="C17" s="252"/>
      <c r="D17" s="252"/>
      <c r="E17" s="253" t="s">
        <v>2756</v>
      </c>
      <c r="F17" s="375" t="s">
        <v>2757</v>
      </c>
      <c r="G17" s="375"/>
      <c r="H17" s="375"/>
      <c r="I17" s="375"/>
      <c r="J17" s="375"/>
      <c r="K17" s="248"/>
    </row>
    <row r="18" spans="2:11" ht="15" customHeight="1">
      <c r="B18" s="251"/>
      <c r="C18" s="252"/>
      <c r="D18" s="252"/>
      <c r="E18" s="253" t="s">
        <v>134</v>
      </c>
      <c r="F18" s="375" t="s">
        <v>2758</v>
      </c>
      <c r="G18" s="375"/>
      <c r="H18" s="375"/>
      <c r="I18" s="375"/>
      <c r="J18" s="375"/>
      <c r="K18" s="248"/>
    </row>
    <row r="19" spans="2:11" ht="15" customHeight="1">
      <c r="B19" s="251"/>
      <c r="C19" s="252"/>
      <c r="D19" s="252"/>
      <c r="E19" s="253" t="s">
        <v>88</v>
      </c>
      <c r="F19" s="375" t="s">
        <v>2759</v>
      </c>
      <c r="G19" s="375"/>
      <c r="H19" s="375"/>
      <c r="I19" s="375"/>
      <c r="J19" s="375"/>
      <c r="K19" s="248"/>
    </row>
    <row r="20" spans="2:11" ht="15" customHeight="1">
      <c r="B20" s="251"/>
      <c r="C20" s="252"/>
      <c r="D20" s="252"/>
      <c r="E20" s="253" t="s">
        <v>2760</v>
      </c>
      <c r="F20" s="375" t="s">
        <v>2761</v>
      </c>
      <c r="G20" s="375"/>
      <c r="H20" s="375"/>
      <c r="I20" s="375"/>
      <c r="J20" s="375"/>
      <c r="K20" s="248"/>
    </row>
    <row r="21" spans="2:11" ht="15" customHeight="1">
      <c r="B21" s="251"/>
      <c r="C21" s="252"/>
      <c r="D21" s="252"/>
      <c r="E21" s="253" t="s">
        <v>106</v>
      </c>
      <c r="F21" s="375" t="s">
        <v>2762</v>
      </c>
      <c r="G21" s="375"/>
      <c r="H21" s="375"/>
      <c r="I21" s="375"/>
      <c r="J21" s="375"/>
      <c r="K21" s="248"/>
    </row>
    <row r="22" spans="2:11" ht="12.75" customHeight="1">
      <c r="B22" s="251"/>
      <c r="C22" s="252"/>
      <c r="D22" s="252"/>
      <c r="E22" s="252"/>
      <c r="F22" s="252"/>
      <c r="G22" s="252"/>
      <c r="H22" s="252"/>
      <c r="I22" s="252"/>
      <c r="J22" s="252"/>
      <c r="K22" s="248"/>
    </row>
    <row r="23" spans="2:11" ht="15" customHeight="1">
      <c r="B23" s="251"/>
      <c r="C23" s="375" t="s">
        <v>2763</v>
      </c>
      <c r="D23" s="375"/>
      <c r="E23" s="375"/>
      <c r="F23" s="375"/>
      <c r="G23" s="375"/>
      <c r="H23" s="375"/>
      <c r="I23" s="375"/>
      <c r="J23" s="375"/>
      <c r="K23" s="248"/>
    </row>
    <row r="24" spans="2:11" ht="15" customHeight="1">
      <c r="B24" s="251"/>
      <c r="C24" s="375" t="s">
        <v>2764</v>
      </c>
      <c r="D24" s="375"/>
      <c r="E24" s="375"/>
      <c r="F24" s="375"/>
      <c r="G24" s="375"/>
      <c r="H24" s="375"/>
      <c r="I24" s="375"/>
      <c r="J24" s="375"/>
      <c r="K24" s="248"/>
    </row>
    <row r="25" spans="2:11" ht="15" customHeight="1">
      <c r="B25" s="251"/>
      <c r="C25" s="250"/>
      <c r="D25" s="375" t="s">
        <v>2765</v>
      </c>
      <c r="E25" s="375"/>
      <c r="F25" s="375"/>
      <c r="G25" s="375"/>
      <c r="H25" s="375"/>
      <c r="I25" s="375"/>
      <c r="J25" s="375"/>
      <c r="K25" s="248"/>
    </row>
    <row r="26" spans="2:11" ht="15" customHeight="1">
      <c r="B26" s="251"/>
      <c r="C26" s="252"/>
      <c r="D26" s="375" t="s">
        <v>2766</v>
      </c>
      <c r="E26" s="375"/>
      <c r="F26" s="375"/>
      <c r="G26" s="375"/>
      <c r="H26" s="375"/>
      <c r="I26" s="375"/>
      <c r="J26" s="375"/>
      <c r="K26" s="248"/>
    </row>
    <row r="27" spans="2:11" ht="12.75" customHeight="1">
      <c r="B27" s="251"/>
      <c r="C27" s="252"/>
      <c r="D27" s="252"/>
      <c r="E27" s="252"/>
      <c r="F27" s="252"/>
      <c r="G27" s="252"/>
      <c r="H27" s="252"/>
      <c r="I27" s="252"/>
      <c r="J27" s="252"/>
      <c r="K27" s="248"/>
    </row>
    <row r="28" spans="2:11" ht="15" customHeight="1">
      <c r="B28" s="251"/>
      <c r="C28" s="252"/>
      <c r="D28" s="375" t="s">
        <v>2767</v>
      </c>
      <c r="E28" s="375"/>
      <c r="F28" s="375"/>
      <c r="G28" s="375"/>
      <c r="H28" s="375"/>
      <c r="I28" s="375"/>
      <c r="J28" s="375"/>
      <c r="K28" s="248"/>
    </row>
    <row r="29" spans="2:11" ht="15" customHeight="1">
      <c r="B29" s="251"/>
      <c r="C29" s="252"/>
      <c r="D29" s="375" t="s">
        <v>2768</v>
      </c>
      <c r="E29" s="375"/>
      <c r="F29" s="375"/>
      <c r="G29" s="375"/>
      <c r="H29" s="375"/>
      <c r="I29" s="375"/>
      <c r="J29" s="375"/>
      <c r="K29" s="248"/>
    </row>
    <row r="30" spans="2:11" ht="12.75" customHeight="1">
      <c r="B30" s="251"/>
      <c r="C30" s="252"/>
      <c r="D30" s="252"/>
      <c r="E30" s="252"/>
      <c r="F30" s="252"/>
      <c r="G30" s="252"/>
      <c r="H30" s="252"/>
      <c r="I30" s="252"/>
      <c r="J30" s="252"/>
      <c r="K30" s="248"/>
    </row>
    <row r="31" spans="2:11" ht="15" customHeight="1">
      <c r="B31" s="251"/>
      <c r="C31" s="252"/>
      <c r="D31" s="375" t="s">
        <v>2769</v>
      </c>
      <c r="E31" s="375"/>
      <c r="F31" s="375"/>
      <c r="G31" s="375"/>
      <c r="H31" s="375"/>
      <c r="I31" s="375"/>
      <c r="J31" s="375"/>
      <c r="K31" s="248"/>
    </row>
    <row r="32" spans="2:11" ht="15" customHeight="1">
      <c r="B32" s="251"/>
      <c r="C32" s="252"/>
      <c r="D32" s="375" t="s">
        <v>2770</v>
      </c>
      <c r="E32" s="375"/>
      <c r="F32" s="375"/>
      <c r="G32" s="375"/>
      <c r="H32" s="375"/>
      <c r="I32" s="375"/>
      <c r="J32" s="375"/>
      <c r="K32" s="248"/>
    </row>
    <row r="33" spans="2:11" ht="15" customHeight="1">
      <c r="B33" s="251"/>
      <c r="C33" s="252"/>
      <c r="D33" s="375" t="s">
        <v>2771</v>
      </c>
      <c r="E33" s="375"/>
      <c r="F33" s="375"/>
      <c r="G33" s="375"/>
      <c r="H33" s="375"/>
      <c r="I33" s="375"/>
      <c r="J33" s="375"/>
      <c r="K33" s="248"/>
    </row>
    <row r="34" spans="2:11" ht="15" customHeight="1">
      <c r="B34" s="251"/>
      <c r="C34" s="252"/>
      <c r="D34" s="250"/>
      <c r="E34" s="254" t="s">
        <v>159</v>
      </c>
      <c r="F34" s="250"/>
      <c r="G34" s="375" t="s">
        <v>2772</v>
      </c>
      <c r="H34" s="375"/>
      <c r="I34" s="375"/>
      <c r="J34" s="375"/>
      <c r="K34" s="248"/>
    </row>
    <row r="35" spans="2:11" ht="30.75" customHeight="1">
      <c r="B35" s="251"/>
      <c r="C35" s="252"/>
      <c r="D35" s="250"/>
      <c r="E35" s="254" t="s">
        <v>2773</v>
      </c>
      <c r="F35" s="250"/>
      <c r="G35" s="375" t="s">
        <v>2774</v>
      </c>
      <c r="H35" s="375"/>
      <c r="I35" s="375"/>
      <c r="J35" s="375"/>
      <c r="K35" s="248"/>
    </row>
    <row r="36" spans="2:11" ht="15" customHeight="1">
      <c r="B36" s="251"/>
      <c r="C36" s="252"/>
      <c r="D36" s="250"/>
      <c r="E36" s="254" t="s">
        <v>62</v>
      </c>
      <c r="F36" s="250"/>
      <c r="G36" s="375" t="s">
        <v>2775</v>
      </c>
      <c r="H36" s="375"/>
      <c r="I36" s="375"/>
      <c r="J36" s="375"/>
      <c r="K36" s="248"/>
    </row>
    <row r="37" spans="2:11" ht="15" customHeight="1">
      <c r="B37" s="251"/>
      <c r="C37" s="252"/>
      <c r="D37" s="250"/>
      <c r="E37" s="254" t="s">
        <v>160</v>
      </c>
      <c r="F37" s="250"/>
      <c r="G37" s="375" t="s">
        <v>2776</v>
      </c>
      <c r="H37" s="375"/>
      <c r="I37" s="375"/>
      <c r="J37" s="375"/>
      <c r="K37" s="248"/>
    </row>
    <row r="38" spans="2:11" ht="15" customHeight="1">
      <c r="B38" s="251"/>
      <c r="C38" s="252"/>
      <c r="D38" s="250"/>
      <c r="E38" s="254" t="s">
        <v>161</v>
      </c>
      <c r="F38" s="250"/>
      <c r="G38" s="375" t="s">
        <v>2777</v>
      </c>
      <c r="H38" s="375"/>
      <c r="I38" s="375"/>
      <c r="J38" s="375"/>
      <c r="K38" s="248"/>
    </row>
    <row r="39" spans="2:11" ht="15" customHeight="1">
      <c r="B39" s="251"/>
      <c r="C39" s="252"/>
      <c r="D39" s="250"/>
      <c r="E39" s="254" t="s">
        <v>162</v>
      </c>
      <c r="F39" s="250"/>
      <c r="G39" s="375" t="s">
        <v>2778</v>
      </c>
      <c r="H39" s="375"/>
      <c r="I39" s="375"/>
      <c r="J39" s="375"/>
      <c r="K39" s="248"/>
    </row>
    <row r="40" spans="2:11" ht="15" customHeight="1">
      <c r="B40" s="251"/>
      <c r="C40" s="252"/>
      <c r="D40" s="250"/>
      <c r="E40" s="254" t="s">
        <v>2779</v>
      </c>
      <c r="F40" s="250"/>
      <c r="G40" s="375" t="s">
        <v>2780</v>
      </c>
      <c r="H40" s="375"/>
      <c r="I40" s="375"/>
      <c r="J40" s="375"/>
      <c r="K40" s="248"/>
    </row>
    <row r="41" spans="2:11" ht="15" customHeight="1">
      <c r="B41" s="251"/>
      <c r="C41" s="252"/>
      <c r="D41" s="250"/>
      <c r="E41" s="254"/>
      <c r="F41" s="250"/>
      <c r="G41" s="375" t="s">
        <v>2781</v>
      </c>
      <c r="H41" s="375"/>
      <c r="I41" s="375"/>
      <c r="J41" s="375"/>
      <c r="K41" s="248"/>
    </row>
    <row r="42" spans="2:11" ht="15" customHeight="1">
      <c r="B42" s="251"/>
      <c r="C42" s="252"/>
      <c r="D42" s="250"/>
      <c r="E42" s="254" t="s">
        <v>2782</v>
      </c>
      <c r="F42" s="250"/>
      <c r="G42" s="375" t="s">
        <v>2783</v>
      </c>
      <c r="H42" s="375"/>
      <c r="I42" s="375"/>
      <c r="J42" s="375"/>
      <c r="K42" s="248"/>
    </row>
    <row r="43" spans="2:11" ht="15" customHeight="1">
      <c r="B43" s="251"/>
      <c r="C43" s="252"/>
      <c r="D43" s="250"/>
      <c r="E43" s="254" t="s">
        <v>164</v>
      </c>
      <c r="F43" s="250"/>
      <c r="G43" s="375" t="s">
        <v>2784</v>
      </c>
      <c r="H43" s="375"/>
      <c r="I43" s="375"/>
      <c r="J43" s="375"/>
      <c r="K43" s="248"/>
    </row>
    <row r="44" spans="2:11" ht="12.75" customHeight="1">
      <c r="B44" s="251"/>
      <c r="C44" s="252"/>
      <c r="D44" s="250"/>
      <c r="E44" s="250"/>
      <c r="F44" s="250"/>
      <c r="G44" s="250"/>
      <c r="H44" s="250"/>
      <c r="I44" s="250"/>
      <c r="J44" s="250"/>
      <c r="K44" s="248"/>
    </row>
    <row r="45" spans="2:11" ht="15" customHeight="1">
      <c r="B45" s="251"/>
      <c r="C45" s="252"/>
      <c r="D45" s="375" t="s">
        <v>2785</v>
      </c>
      <c r="E45" s="375"/>
      <c r="F45" s="375"/>
      <c r="G45" s="375"/>
      <c r="H45" s="375"/>
      <c r="I45" s="375"/>
      <c r="J45" s="375"/>
      <c r="K45" s="248"/>
    </row>
    <row r="46" spans="2:11" ht="15" customHeight="1">
      <c r="B46" s="251"/>
      <c r="C46" s="252"/>
      <c r="D46" s="252"/>
      <c r="E46" s="375" t="s">
        <v>2786</v>
      </c>
      <c r="F46" s="375"/>
      <c r="G46" s="375"/>
      <c r="H46" s="375"/>
      <c r="I46" s="375"/>
      <c r="J46" s="375"/>
      <c r="K46" s="248"/>
    </row>
    <row r="47" spans="2:11" ht="15" customHeight="1">
      <c r="B47" s="251"/>
      <c r="C47" s="252"/>
      <c r="D47" s="252"/>
      <c r="E47" s="375" t="s">
        <v>2787</v>
      </c>
      <c r="F47" s="375"/>
      <c r="G47" s="375"/>
      <c r="H47" s="375"/>
      <c r="I47" s="375"/>
      <c r="J47" s="375"/>
      <c r="K47" s="248"/>
    </row>
    <row r="48" spans="2:11" ht="15" customHeight="1">
      <c r="B48" s="251"/>
      <c r="C48" s="252"/>
      <c r="D48" s="252"/>
      <c r="E48" s="375" t="s">
        <v>2788</v>
      </c>
      <c r="F48" s="375"/>
      <c r="G48" s="375"/>
      <c r="H48" s="375"/>
      <c r="I48" s="375"/>
      <c r="J48" s="375"/>
      <c r="K48" s="248"/>
    </row>
    <row r="49" spans="2:11" ht="15" customHeight="1">
      <c r="B49" s="251"/>
      <c r="C49" s="252"/>
      <c r="D49" s="375" t="s">
        <v>2789</v>
      </c>
      <c r="E49" s="375"/>
      <c r="F49" s="375"/>
      <c r="G49" s="375"/>
      <c r="H49" s="375"/>
      <c r="I49" s="375"/>
      <c r="J49" s="375"/>
      <c r="K49" s="248"/>
    </row>
    <row r="50" spans="2:11" ht="25.5" customHeight="1">
      <c r="B50" s="247"/>
      <c r="C50" s="376" t="s">
        <v>2790</v>
      </c>
      <c r="D50" s="376"/>
      <c r="E50" s="376"/>
      <c r="F50" s="376"/>
      <c r="G50" s="376"/>
      <c r="H50" s="376"/>
      <c r="I50" s="376"/>
      <c r="J50" s="376"/>
      <c r="K50" s="248"/>
    </row>
    <row r="51" spans="2:11" ht="5.25" customHeight="1">
      <c r="B51" s="247"/>
      <c r="C51" s="249"/>
      <c r="D51" s="249"/>
      <c r="E51" s="249"/>
      <c r="F51" s="249"/>
      <c r="G51" s="249"/>
      <c r="H51" s="249"/>
      <c r="I51" s="249"/>
      <c r="J51" s="249"/>
      <c r="K51" s="248"/>
    </row>
    <row r="52" spans="2:11" ht="15" customHeight="1">
      <c r="B52" s="247"/>
      <c r="C52" s="375" t="s">
        <v>2791</v>
      </c>
      <c r="D52" s="375"/>
      <c r="E52" s="375"/>
      <c r="F52" s="375"/>
      <c r="G52" s="375"/>
      <c r="H52" s="375"/>
      <c r="I52" s="375"/>
      <c r="J52" s="375"/>
      <c r="K52" s="248"/>
    </row>
    <row r="53" spans="2:11" ht="15" customHeight="1">
      <c r="B53" s="247"/>
      <c r="C53" s="375" t="s">
        <v>2792</v>
      </c>
      <c r="D53" s="375"/>
      <c r="E53" s="375"/>
      <c r="F53" s="375"/>
      <c r="G53" s="375"/>
      <c r="H53" s="375"/>
      <c r="I53" s="375"/>
      <c r="J53" s="375"/>
      <c r="K53" s="248"/>
    </row>
    <row r="54" spans="2:11" ht="12.75" customHeight="1">
      <c r="B54" s="247"/>
      <c r="C54" s="250"/>
      <c r="D54" s="250"/>
      <c r="E54" s="250"/>
      <c r="F54" s="250"/>
      <c r="G54" s="250"/>
      <c r="H54" s="250"/>
      <c r="I54" s="250"/>
      <c r="J54" s="250"/>
      <c r="K54" s="248"/>
    </row>
    <row r="55" spans="2:11" ht="15" customHeight="1">
      <c r="B55" s="247"/>
      <c r="C55" s="375" t="s">
        <v>2793</v>
      </c>
      <c r="D55" s="375"/>
      <c r="E55" s="375"/>
      <c r="F55" s="375"/>
      <c r="G55" s="375"/>
      <c r="H55" s="375"/>
      <c r="I55" s="375"/>
      <c r="J55" s="375"/>
      <c r="K55" s="248"/>
    </row>
    <row r="56" spans="2:11" ht="15" customHeight="1">
      <c r="B56" s="247"/>
      <c r="C56" s="252"/>
      <c r="D56" s="375" t="s">
        <v>2794</v>
      </c>
      <c r="E56" s="375"/>
      <c r="F56" s="375"/>
      <c r="G56" s="375"/>
      <c r="H56" s="375"/>
      <c r="I56" s="375"/>
      <c r="J56" s="375"/>
      <c r="K56" s="248"/>
    </row>
    <row r="57" spans="2:11" ht="15" customHeight="1">
      <c r="B57" s="247"/>
      <c r="C57" s="252"/>
      <c r="D57" s="375" t="s">
        <v>2795</v>
      </c>
      <c r="E57" s="375"/>
      <c r="F57" s="375"/>
      <c r="G57" s="375"/>
      <c r="H57" s="375"/>
      <c r="I57" s="375"/>
      <c r="J57" s="375"/>
      <c r="K57" s="248"/>
    </row>
    <row r="58" spans="2:11" ht="15" customHeight="1">
      <c r="B58" s="247"/>
      <c r="C58" s="252"/>
      <c r="D58" s="375" t="s">
        <v>2796</v>
      </c>
      <c r="E58" s="375"/>
      <c r="F58" s="375"/>
      <c r="G58" s="375"/>
      <c r="H58" s="375"/>
      <c r="I58" s="375"/>
      <c r="J58" s="375"/>
      <c r="K58" s="248"/>
    </row>
    <row r="59" spans="2:11" ht="15" customHeight="1">
      <c r="B59" s="247"/>
      <c r="C59" s="252"/>
      <c r="D59" s="375" t="s">
        <v>2797</v>
      </c>
      <c r="E59" s="375"/>
      <c r="F59" s="375"/>
      <c r="G59" s="375"/>
      <c r="H59" s="375"/>
      <c r="I59" s="375"/>
      <c r="J59" s="375"/>
      <c r="K59" s="248"/>
    </row>
    <row r="60" spans="2:11" ht="15" customHeight="1">
      <c r="B60" s="247"/>
      <c r="C60" s="252"/>
      <c r="D60" s="374" t="s">
        <v>2798</v>
      </c>
      <c r="E60" s="374"/>
      <c r="F60" s="374"/>
      <c r="G60" s="374"/>
      <c r="H60" s="374"/>
      <c r="I60" s="374"/>
      <c r="J60" s="374"/>
      <c r="K60" s="248"/>
    </row>
    <row r="61" spans="2:11" ht="15" customHeight="1">
      <c r="B61" s="247"/>
      <c r="C61" s="252"/>
      <c r="D61" s="375" t="s">
        <v>2799</v>
      </c>
      <c r="E61" s="375"/>
      <c r="F61" s="375"/>
      <c r="G61" s="375"/>
      <c r="H61" s="375"/>
      <c r="I61" s="375"/>
      <c r="J61" s="375"/>
      <c r="K61" s="248"/>
    </row>
    <row r="62" spans="2:11" ht="12.75" customHeight="1">
      <c r="B62" s="247"/>
      <c r="C62" s="252"/>
      <c r="D62" s="252"/>
      <c r="E62" s="255"/>
      <c r="F62" s="252"/>
      <c r="G62" s="252"/>
      <c r="H62" s="252"/>
      <c r="I62" s="252"/>
      <c r="J62" s="252"/>
      <c r="K62" s="248"/>
    </row>
    <row r="63" spans="2:11" ht="15" customHeight="1">
      <c r="B63" s="247"/>
      <c r="C63" s="252"/>
      <c r="D63" s="375" t="s">
        <v>2800</v>
      </c>
      <c r="E63" s="375"/>
      <c r="F63" s="375"/>
      <c r="G63" s="375"/>
      <c r="H63" s="375"/>
      <c r="I63" s="375"/>
      <c r="J63" s="375"/>
      <c r="K63" s="248"/>
    </row>
    <row r="64" spans="2:11" ht="15" customHeight="1">
      <c r="B64" s="247"/>
      <c r="C64" s="252"/>
      <c r="D64" s="374" t="s">
        <v>2801</v>
      </c>
      <c r="E64" s="374"/>
      <c r="F64" s="374"/>
      <c r="G64" s="374"/>
      <c r="H64" s="374"/>
      <c r="I64" s="374"/>
      <c r="J64" s="374"/>
      <c r="K64" s="248"/>
    </row>
    <row r="65" spans="2:11" ht="15" customHeight="1">
      <c r="B65" s="247"/>
      <c r="C65" s="252"/>
      <c r="D65" s="375" t="s">
        <v>2802</v>
      </c>
      <c r="E65" s="375"/>
      <c r="F65" s="375"/>
      <c r="G65" s="375"/>
      <c r="H65" s="375"/>
      <c r="I65" s="375"/>
      <c r="J65" s="375"/>
      <c r="K65" s="248"/>
    </row>
    <row r="66" spans="2:11" ht="15" customHeight="1">
      <c r="B66" s="247"/>
      <c r="C66" s="252"/>
      <c r="D66" s="375" t="s">
        <v>2803</v>
      </c>
      <c r="E66" s="375"/>
      <c r="F66" s="375"/>
      <c r="G66" s="375"/>
      <c r="H66" s="375"/>
      <c r="I66" s="375"/>
      <c r="J66" s="375"/>
      <c r="K66" s="248"/>
    </row>
    <row r="67" spans="2:11" ht="15" customHeight="1">
      <c r="B67" s="247"/>
      <c r="C67" s="252"/>
      <c r="D67" s="375" t="s">
        <v>2804</v>
      </c>
      <c r="E67" s="375"/>
      <c r="F67" s="375"/>
      <c r="G67" s="375"/>
      <c r="H67" s="375"/>
      <c r="I67" s="375"/>
      <c r="J67" s="375"/>
      <c r="K67" s="248"/>
    </row>
    <row r="68" spans="2:11" ht="15" customHeight="1">
      <c r="B68" s="247"/>
      <c r="C68" s="252"/>
      <c r="D68" s="375" t="s">
        <v>2805</v>
      </c>
      <c r="E68" s="375"/>
      <c r="F68" s="375"/>
      <c r="G68" s="375"/>
      <c r="H68" s="375"/>
      <c r="I68" s="375"/>
      <c r="J68" s="375"/>
      <c r="K68" s="248"/>
    </row>
    <row r="69" spans="2:11" ht="12.75" customHeight="1">
      <c r="B69" s="256"/>
      <c r="C69" s="257"/>
      <c r="D69" s="257"/>
      <c r="E69" s="257"/>
      <c r="F69" s="257"/>
      <c r="G69" s="257"/>
      <c r="H69" s="257"/>
      <c r="I69" s="257"/>
      <c r="J69" s="257"/>
      <c r="K69" s="258"/>
    </row>
    <row r="70" spans="2:11" ht="18.75" customHeight="1">
      <c r="B70" s="259"/>
      <c r="C70" s="259"/>
      <c r="D70" s="259"/>
      <c r="E70" s="259"/>
      <c r="F70" s="259"/>
      <c r="G70" s="259"/>
      <c r="H70" s="259"/>
      <c r="I70" s="259"/>
      <c r="J70" s="259"/>
      <c r="K70" s="260"/>
    </row>
    <row r="71" spans="2:11" ht="18.75" customHeight="1">
      <c r="B71" s="260"/>
      <c r="C71" s="260"/>
      <c r="D71" s="260"/>
      <c r="E71" s="260"/>
      <c r="F71" s="260"/>
      <c r="G71" s="260"/>
      <c r="H71" s="260"/>
      <c r="I71" s="260"/>
      <c r="J71" s="260"/>
      <c r="K71" s="260"/>
    </row>
    <row r="72" spans="2:11" ht="7.5" customHeight="1">
      <c r="B72" s="261"/>
      <c r="C72" s="262"/>
      <c r="D72" s="262"/>
      <c r="E72" s="262"/>
      <c r="F72" s="262"/>
      <c r="G72" s="262"/>
      <c r="H72" s="262"/>
      <c r="I72" s="262"/>
      <c r="J72" s="262"/>
      <c r="K72" s="263"/>
    </row>
    <row r="73" spans="2:11" ht="45" customHeight="1">
      <c r="B73" s="264"/>
      <c r="C73" s="373" t="s">
        <v>144</v>
      </c>
      <c r="D73" s="373"/>
      <c r="E73" s="373"/>
      <c r="F73" s="373"/>
      <c r="G73" s="373"/>
      <c r="H73" s="373"/>
      <c r="I73" s="373"/>
      <c r="J73" s="373"/>
      <c r="K73" s="265"/>
    </row>
    <row r="74" spans="2:11" ht="17.25" customHeight="1">
      <c r="B74" s="264"/>
      <c r="C74" s="266" t="s">
        <v>2806</v>
      </c>
      <c r="D74" s="266"/>
      <c r="E74" s="266"/>
      <c r="F74" s="266" t="s">
        <v>2807</v>
      </c>
      <c r="G74" s="267"/>
      <c r="H74" s="266" t="s">
        <v>160</v>
      </c>
      <c r="I74" s="266" t="s">
        <v>66</v>
      </c>
      <c r="J74" s="266" t="s">
        <v>2808</v>
      </c>
      <c r="K74" s="265"/>
    </row>
    <row r="75" spans="2:11" ht="17.25" customHeight="1">
      <c r="B75" s="264"/>
      <c r="C75" s="268" t="s">
        <v>2809</v>
      </c>
      <c r="D75" s="268"/>
      <c r="E75" s="268"/>
      <c r="F75" s="269" t="s">
        <v>2810</v>
      </c>
      <c r="G75" s="270"/>
      <c r="H75" s="268"/>
      <c r="I75" s="268"/>
      <c r="J75" s="268" t="s">
        <v>2811</v>
      </c>
      <c r="K75" s="265"/>
    </row>
    <row r="76" spans="2:11" ht="5.25" customHeight="1">
      <c r="B76" s="264"/>
      <c r="C76" s="271"/>
      <c r="D76" s="271"/>
      <c r="E76" s="271"/>
      <c r="F76" s="271"/>
      <c r="G76" s="272"/>
      <c r="H76" s="271"/>
      <c r="I76" s="271"/>
      <c r="J76" s="271"/>
      <c r="K76" s="265"/>
    </row>
    <row r="77" spans="2:11" ht="15" customHeight="1">
      <c r="B77" s="264"/>
      <c r="C77" s="254" t="s">
        <v>62</v>
      </c>
      <c r="D77" s="271"/>
      <c r="E77" s="271"/>
      <c r="F77" s="273" t="s">
        <v>2812</v>
      </c>
      <c r="G77" s="272"/>
      <c r="H77" s="254" t="s">
        <v>2813</v>
      </c>
      <c r="I77" s="254" t="s">
        <v>2814</v>
      </c>
      <c r="J77" s="254">
        <v>20</v>
      </c>
      <c r="K77" s="265"/>
    </row>
    <row r="78" spans="2:11" ht="15" customHeight="1">
      <c r="B78" s="264"/>
      <c r="C78" s="254" t="s">
        <v>2815</v>
      </c>
      <c r="D78" s="254"/>
      <c r="E78" s="254"/>
      <c r="F78" s="273" t="s">
        <v>2812</v>
      </c>
      <c r="G78" s="272"/>
      <c r="H78" s="254" t="s">
        <v>2816</v>
      </c>
      <c r="I78" s="254" t="s">
        <v>2814</v>
      </c>
      <c r="J78" s="254">
        <v>120</v>
      </c>
      <c r="K78" s="265"/>
    </row>
    <row r="79" spans="2:11" ht="15" customHeight="1">
      <c r="B79" s="274"/>
      <c r="C79" s="254" t="s">
        <v>2817</v>
      </c>
      <c r="D79" s="254"/>
      <c r="E79" s="254"/>
      <c r="F79" s="273" t="s">
        <v>2818</v>
      </c>
      <c r="G79" s="272"/>
      <c r="H79" s="254" t="s">
        <v>2819</v>
      </c>
      <c r="I79" s="254" t="s">
        <v>2814</v>
      </c>
      <c r="J79" s="254">
        <v>50</v>
      </c>
      <c r="K79" s="265"/>
    </row>
    <row r="80" spans="2:11" ht="15" customHeight="1">
      <c r="B80" s="274"/>
      <c r="C80" s="254" t="s">
        <v>2820</v>
      </c>
      <c r="D80" s="254"/>
      <c r="E80" s="254"/>
      <c r="F80" s="273" t="s">
        <v>2812</v>
      </c>
      <c r="G80" s="272"/>
      <c r="H80" s="254" t="s">
        <v>2821</v>
      </c>
      <c r="I80" s="254" t="s">
        <v>2822</v>
      </c>
      <c r="J80" s="254"/>
      <c r="K80" s="265"/>
    </row>
    <row r="81" spans="2:11" ht="15" customHeight="1">
      <c r="B81" s="274"/>
      <c r="C81" s="275" t="s">
        <v>2823</v>
      </c>
      <c r="D81" s="275"/>
      <c r="E81" s="275"/>
      <c r="F81" s="276" t="s">
        <v>2818</v>
      </c>
      <c r="G81" s="275"/>
      <c r="H81" s="275" t="s">
        <v>2824</v>
      </c>
      <c r="I81" s="275" t="s">
        <v>2814</v>
      </c>
      <c r="J81" s="275">
        <v>15</v>
      </c>
      <c r="K81" s="265"/>
    </row>
    <row r="82" spans="2:11" ht="15" customHeight="1">
      <c r="B82" s="274"/>
      <c r="C82" s="275" t="s">
        <v>2825</v>
      </c>
      <c r="D82" s="275"/>
      <c r="E82" s="275"/>
      <c r="F82" s="276" t="s">
        <v>2818</v>
      </c>
      <c r="G82" s="275"/>
      <c r="H82" s="275" t="s">
        <v>2826</v>
      </c>
      <c r="I82" s="275" t="s">
        <v>2814</v>
      </c>
      <c r="J82" s="275">
        <v>15</v>
      </c>
      <c r="K82" s="265"/>
    </row>
    <row r="83" spans="2:11" ht="15" customHeight="1">
      <c r="B83" s="274"/>
      <c r="C83" s="275" t="s">
        <v>2827</v>
      </c>
      <c r="D83" s="275"/>
      <c r="E83" s="275"/>
      <c r="F83" s="276" t="s">
        <v>2818</v>
      </c>
      <c r="G83" s="275"/>
      <c r="H83" s="275" t="s">
        <v>2828</v>
      </c>
      <c r="I83" s="275" t="s">
        <v>2814</v>
      </c>
      <c r="J83" s="275">
        <v>20</v>
      </c>
      <c r="K83" s="265"/>
    </row>
    <row r="84" spans="2:11" ht="15" customHeight="1">
      <c r="B84" s="274"/>
      <c r="C84" s="275" t="s">
        <v>2829</v>
      </c>
      <c r="D84" s="275"/>
      <c r="E84" s="275"/>
      <c r="F84" s="276" t="s">
        <v>2818</v>
      </c>
      <c r="G84" s="275"/>
      <c r="H84" s="275" t="s">
        <v>2830</v>
      </c>
      <c r="I84" s="275" t="s">
        <v>2814</v>
      </c>
      <c r="J84" s="275">
        <v>20</v>
      </c>
      <c r="K84" s="265"/>
    </row>
    <row r="85" spans="2:11" ht="15" customHeight="1">
      <c r="B85" s="274"/>
      <c r="C85" s="254" t="s">
        <v>2831</v>
      </c>
      <c r="D85" s="254"/>
      <c r="E85" s="254"/>
      <c r="F85" s="273" t="s">
        <v>2818</v>
      </c>
      <c r="G85" s="272"/>
      <c r="H85" s="254" t="s">
        <v>2832</v>
      </c>
      <c r="I85" s="254" t="s">
        <v>2814</v>
      </c>
      <c r="J85" s="254">
        <v>50</v>
      </c>
      <c r="K85" s="265"/>
    </row>
    <row r="86" spans="2:11" ht="15" customHeight="1">
      <c r="B86" s="274"/>
      <c r="C86" s="254" t="s">
        <v>2833</v>
      </c>
      <c r="D86" s="254"/>
      <c r="E86" s="254"/>
      <c r="F86" s="273" t="s">
        <v>2818</v>
      </c>
      <c r="G86" s="272"/>
      <c r="H86" s="254" t="s">
        <v>2834</v>
      </c>
      <c r="I86" s="254" t="s">
        <v>2814</v>
      </c>
      <c r="J86" s="254">
        <v>20</v>
      </c>
      <c r="K86" s="265"/>
    </row>
    <row r="87" spans="2:11" ht="15" customHeight="1">
      <c r="B87" s="274"/>
      <c r="C87" s="254" t="s">
        <v>2835</v>
      </c>
      <c r="D87" s="254"/>
      <c r="E87" s="254"/>
      <c r="F87" s="273" t="s">
        <v>2818</v>
      </c>
      <c r="G87" s="272"/>
      <c r="H87" s="254" t="s">
        <v>2836</v>
      </c>
      <c r="I87" s="254" t="s">
        <v>2814</v>
      </c>
      <c r="J87" s="254">
        <v>20</v>
      </c>
      <c r="K87" s="265"/>
    </row>
    <row r="88" spans="2:11" ht="15" customHeight="1">
      <c r="B88" s="274"/>
      <c r="C88" s="254" t="s">
        <v>2837</v>
      </c>
      <c r="D88" s="254"/>
      <c r="E88" s="254"/>
      <c r="F88" s="273" t="s">
        <v>2818</v>
      </c>
      <c r="G88" s="272"/>
      <c r="H88" s="254" t="s">
        <v>2838</v>
      </c>
      <c r="I88" s="254" t="s">
        <v>2814</v>
      </c>
      <c r="J88" s="254">
        <v>50</v>
      </c>
      <c r="K88" s="265"/>
    </row>
    <row r="89" spans="2:11" ht="15" customHeight="1">
      <c r="B89" s="274"/>
      <c r="C89" s="254" t="s">
        <v>2839</v>
      </c>
      <c r="D89" s="254"/>
      <c r="E89" s="254"/>
      <c r="F89" s="273" t="s">
        <v>2818</v>
      </c>
      <c r="G89" s="272"/>
      <c r="H89" s="254" t="s">
        <v>2839</v>
      </c>
      <c r="I89" s="254" t="s">
        <v>2814</v>
      </c>
      <c r="J89" s="254">
        <v>50</v>
      </c>
      <c r="K89" s="265"/>
    </row>
    <row r="90" spans="2:11" ht="15" customHeight="1">
      <c r="B90" s="274"/>
      <c r="C90" s="254" t="s">
        <v>165</v>
      </c>
      <c r="D90" s="254"/>
      <c r="E90" s="254"/>
      <c r="F90" s="273" t="s">
        <v>2818</v>
      </c>
      <c r="G90" s="272"/>
      <c r="H90" s="254" t="s">
        <v>2840</v>
      </c>
      <c r="I90" s="254" t="s">
        <v>2814</v>
      </c>
      <c r="J90" s="254">
        <v>255</v>
      </c>
      <c r="K90" s="265"/>
    </row>
    <row r="91" spans="2:11" ht="15" customHeight="1">
      <c r="B91" s="274"/>
      <c r="C91" s="254" t="s">
        <v>2841</v>
      </c>
      <c r="D91" s="254"/>
      <c r="E91" s="254"/>
      <c r="F91" s="273" t="s">
        <v>2812</v>
      </c>
      <c r="G91" s="272"/>
      <c r="H91" s="254" t="s">
        <v>2842</v>
      </c>
      <c r="I91" s="254" t="s">
        <v>2843</v>
      </c>
      <c r="J91" s="254"/>
      <c r="K91" s="265"/>
    </row>
    <row r="92" spans="2:11" ht="15" customHeight="1">
      <c r="B92" s="274"/>
      <c r="C92" s="254" t="s">
        <v>2844</v>
      </c>
      <c r="D92" s="254"/>
      <c r="E92" s="254"/>
      <c r="F92" s="273" t="s">
        <v>2812</v>
      </c>
      <c r="G92" s="272"/>
      <c r="H92" s="254" t="s">
        <v>2845</v>
      </c>
      <c r="I92" s="254" t="s">
        <v>2846</v>
      </c>
      <c r="J92" s="254"/>
      <c r="K92" s="265"/>
    </row>
    <row r="93" spans="2:11" ht="15" customHeight="1">
      <c r="B93" s="274"/>
      <c r="C93" s="254" t="s">
        <v>2847</v>
      </c>
      <c r="D93" s="254"/>
      <c r="E93" s="254"/>
      <c r="F93" s="273" t="s">
        <v>2812</v>
      </c>
      <c r="G93" s="272"/>
      <c r="H93" s="254" t="s">
        <v>2847</v>
      </c>
      <c r="I93" s="254" t="s">
        <v>2846</v>
      </c>
      <c r="J93" s="254"/>
      <c r="K93" s="265"/>
    </row>
    <row r="94" spans="2:11" ht="15" customHeight="1">
      <c r="B94" s="274"/>
      <c r="C94" s="254" t="s">
        <v>47</v>
      </c>
      <c r="D94" s="254"/>
      <c r="E94" s="254"/>
      <c r="F94" s="273" t="s">
        <v>2812</v>
      </c>
      <c r="G94" s="272"/>
      <c r="H94" s="254" t="s">
        <v>2848</v>
      </c>
      <c r="I94" s="254" t="s">
        <v>2846</v>
      </c>
      <c r="J94" s="254"/>
      <c r="K94" s="265"/>
    </row>
    <row r="95" spans="2:11" ht="15" customHeight="1">
      <c r="B95" s="274"/>
      <c r="C95" s="254" t="s">
        <v>57</v>
      </c>
      <c r="D95" s="254"/>
      <c r="E95" s="254"/>
      <c r="F95" s="273" t="s">
        <v>2812</v>
      </c>
      <c r="G95" s="272"/>
      <c r="H95" s="254" t="s">
        <v>2849</v>
      </c>
      <c r="I95" s="254" t="s">
        <v>2846</v>
      </c>
      <c r="J95" s="254"/>
      <c r="K95" s="265"/>
    </row>
    <row r="96" spans="2:11" ht="15" customHeight="1">
      <c r="B96" s="277"/>
      <c r="C96" s="278"/>
      <c r="D96" s="278"/>
      <c r="E96" s="278"/>
      <c r="F96" s="278"/>
      <c r="G96" s="278"/>
      <c r="H96" s="278"/>
      <c r="I96" s="278"/>
      <c r="J96" s="278"/>
      <c r="K96" s="279"/>
    </row>
    <row r="97" spans="2:11" ht="18.75" customHeight="1">
      <c r="B97" s="280"/>
      <c r="C97" s="281"/>
      <c r="D97" s="281"/>
      <c r="E97" s="281"/>
      <c r="F97" s="281"/>
      <c r="G97" s="281"/>
      <c r="H97" s="281"/>
      <c r="I97" s="281"/>
      <c r="J97" s="281"/>
      <c r="K97" s="280"/>
    </row>
    <row r="98" spans="2:11" ht="18.75" customHeight="1">
      <c r="B98" s="260"/>
      <c r="C98" s="260"/>
      <c r="D98" s="260"/>
      <c r="E98" s="260"/>
      <c r="F98" s="260"/>
      <c r="G98" s="260"/>
      <c r="H98" s="260"/>
      <c r="I98" s="260"/>
      <c r="J98" s="260"/>
      <c r="K98" s="260"/>
    </row>
    <row r="99" spans="2:11" ht="7.5" customHeight="1">
      <c r="B99" s="261"/>
      <c r="C99" s="262"/>
      <c r="D99" s="262"/>
      <c r="E99" s="262"/>
      <c r="F99" s="262"/>
      <c r="G99" s="262"/>
      <c r="H99" s="262"/>
      <c r="I99" s="262"/>
      <c r="J99" s="262"/>
      <c r="K99" s="263"/>
    </row>
    <row r="100" spans="2:11" ht="45" customHeight="1">
      <c r="B100" s="264"/>
      <c r="C100" s="373" t="s">
        <v>2850</v>
      </c>
      <c r="D100" s="373"/>
      <c r="E100" s="373"/>
      <c r="F100" s="373"/>
      <c r="G100" s="373"/>
      <c r="H100" s="373"/>
      <c r="I100" s="373"/>
      <c r="J100" s="373"/>
      <c r="K100" s="265"/>
    </row>
    <row r="101" spans="2:11" ht="17.25" customHeight="1">
      <c r="B101" s="264"/>
      <c r="C101" s="266" t="s">
        <v>2806</v>
      </c>
      <c r="D101" s="266"/>
      <c r="E101" s="266"/>
      <c r="F101" s="266" t="s">
        <v>2807</v>
      </c>
      <c r="G101" s="267"/>
      <c r="H101" s="266" t="s">
        <v>160</v>
      </c>
      <c r="I101" s="266" t="s">
        <v>66</v>
      </c>
      <c r="J101" s="266" t="s">
        <v>2808</v>
      </c>
      <c r="K101" s="265"/>
    </row>
    <row r="102" spans="2:11" ht="17.25" customHeight="1">
      <c r="B102" s="264"/>
      <c r="C102" s="268" t="s">
        <v>2809</v>
      </c>
      <c r="D102" s="268"/>
      <c r="E102" s="268"/>
      <c r="F102" s="269" t="s">
        <v>2810</v>
      </c>
      <c r="G102" s="270"/>
      <c r="H102" s="268"/>
      <c r="I102" s="268"/>
      <c r="J102" s="268" t="s">
        <v>2811</v>
      </c>
      <c r="K102" s="265"/>
    </row>
    <row r="103" spans="2:11" ht="5.25" customHeight="1">
      <c r="B103" s="264"/>
      <c r="C103" s="266"/>
      <c r="D103" s="266"/>
      <c r="E103" s="266"/>
      <c r="F103" s="266"/>
      <c r="G103" s="282"/>
      <c r="H103" s="266"/>
      <c r="I103" s="266"/>
      <c r="J103" s="266"/>
      <c r="K103" s="265"/>
    </row>
    <row r="104" spans="2:11" ht="15" customHeight="1">
      <c r="B104" s="264"/>
      <c r="C104" s="254" t="s">
        <v>62</v>
      </c>
      <c r="D104" s="271"/>
      <c r="E104" s="271"/>
      <c r="F104" s="273" t="s">
        <v>2812</v>
      </c>
      <c r="G104" s="282"/>
      <c r="H104" s="254" t="s">
        <v>2851</v>
      </c>
      <c r="I104" s="254" t="s">
        <v>2814</v>
      </c>
      <c r="J104" s="254">
        <v>20</v>
      </c>
      <c r="K104" s="265"/>
    </row>
    <row r="105" spans="2:11" ht="15" customHeight="1">
      <c r="B105" s="264"/>
      <c r="C105" s="254" t="s">
        <v>2815</v>
      </c>
      <c r="D105" s="254"/>
      <c r="E105" s="254"/>
      <c r="F105" s="273" t="s">
        <v>2812</v>
      </c>
      <c r="G105" s="254"/>
      <c r="H105" s="254" t="s">
        <v>2851</v>
      </c>
      <c r="I105" s="254" t="s">
        <v>2814</v>
      </c>
      <c r="J105" s="254">
        <v>120</v>
      </c>
      <c r="K105" s="265"/>
    </row>
    <row r="106" spans="2:11" ht="15" customHeight="1">
      <c r="B106" s="274"/>
      <c r="C106" s="254" t="s">
        <v>2817</v>
      </c>
      <c r="D106" s="254"/>
      <c r="E106" s="254"/>
      <c r="F106" s="273" t="s">
        <v>2818</v>
      </c>
      <c r="G106" s="254"/>
      <c r="H106" s="254" t="s">
        <v>2851</v>
      </c>
      <c r="I106" s="254" t="s">
        <v>2814</v>
      </c>
      <c r="J106" s="254">
        <v>50</v>
      </c>
      <c r="K106" s="265"/>
    </row>
    <row r="107" spans="2:11" ht="15" customHeight="1">
      <c r="B107" s="274"/>
      <c r="C107" s="254" t="s">
        <v>2820</v>
      </c>
      <c r="D107" s="254"/>
      <c r="E107" s="254"/>
      <c r="F107" s="273" t="s">
        <v>2812</v>
      </c>
      <c r="G107" s="254"/>
      <c r="H107" s="254" t="s">
        <v>2851</v>
      </c>
      <c r="I107" s="254" t="s">
        <v>2822</v>
      </c>
      <c r="J107" s="254"/>
      <c r="K107" s="265"/>
    </row>
    <row r="108" spans="2:11" ht="15" customHeight="1">
      <c r="B108" s="274"/>
      <c r="C108" s="254" t="s">
        <v>2831</v>
      </c>
      <c r="D108" s="254"/>
      <c r="E108" s="254"/>
      <c r="F108" s="273" t="s">
        <v>2818</v>
      </c>
      <c r="G108" s="254"/>
      <c r="H108" s="254" t="s">
        <v>2851</v>
      </c>
      <c r="I108" s="254" t="s">
        <v>2814</v>
      </c>
      <c r="J108" s="254">
        <v>50</v>
      </c>
      <c r="K108" s="265"/>
    </row>
    <row r="109" spans="2:11" ht="15" customHeight="1">
      <c r="B109" s="274"/>
      <c r="C109" s="254" t="s">
        <v>2839</v>
      </c>
      <c r="D109" s="254"/>
      <c r="E109" s="254"/>
      <c r="F109" s="273" t="s">
        <v>2818</v>
      </c>
      <c r="G109" s="254"/>
      <c r="H109" s="254" t="s">
        <v>2851</v>
      </c>
      <c r="I109" s="254" t="s">
        <v>2814</v>
      </c>
      <c r="J109" s="254">
        <v>50</v>
      </c>
      <c r="K109" s="265"/>
    </row>
    <row r="110" spans="2:11" ht="15" customHeight="1">
      <c r="B110" s="274"/>
      <c r="C110" s="254" t="s">
        <v>2837</v>
      </c>
      <c r="D110" s="254"/>
      <c r="E110" s="254"/>
      <c r="F110" s="273" t="s">
        <v>2818</v>
      </c>
      <c r="G110" s="254"/>
      <c r="H110" s="254" t="s">
        <v>2851</v>
      </c>
      <c r="I110" s="254" t="s">
        <v>2814</v>
      </c>
      <c r="J110" s="254">
        <v>50</v>
      </c>
      <c r="K110" s="265"/>
    </row>
    <row r="111" spans="2:11" ht="15" customHeight="1">
      <c r="B111" s="274"/>
      <c r="C111" s="254" t="s">
        <v>62</v>
      </c>
      <c r="D111" s="254"/>
      <c r="E111" s="254"/>
      <c r="F111" s="273" t="s">
        <v>2812</v>
      </c>
      <c r="G111" s="254"/>
      <c r="H111" s="254" t="s">
        <v>2852</v>
      </c>
      <c r="I111" s="254" t="s">
        <v>2814</v>
      </c>
      <c r="J111" s="254">
        <v>20</v>
      </c>
      <c r="K111" s="265"/>
    </row>
    <row r="112" spans="2:11" ht="15" customHeight="1">
      <c r="B112" s="274"/>
      <c r="C112" s="254" t="s">
        <v>2853</v>
      </c>
      <c r="D112" s="254"/>
      <c r="E112" s="254"/>
      <c r="F112" s="273" t="s">
        <v>2812</v>
      </c>
      <c r="G112" s="254"/>
      <c r="H112" s="254" t="s">
        <v>2854</v>
      </c>
      <c r="I112" s="254" t="s">
        <v>2814</v>
      </c>
      <c r="J112" s="254">
        <v>120</v>
      </c>
      <c r="K112" s="265"/>
    </row>
    <row r="113" spans="2:11" ht="15" customHeight="1">
      <c r="B113" s="274"/>
      <c r="C113" s="254" t="s">
        <v>47</v>
      </c>
      <c r="D113" s="254"/>
      <c r="E113" s="254"/>
      <c r="F113" s="273" t="s">
        <v>2812</v>
      </c>
      <c r="G113" s="254"/>
      <c r="H113" s="254" t="s">
        <v>2855</v>
      </c>
      <c r="I113" s="254" t="s">
        <v>2846</v>
      </c>
      <c r="J113" s="254"/>
      <c r="K113" s="265"/>
    </row>
    <row r="114" spans="2:11" ht="15" customHeight="1">
      <c r="B114" s="274"/>
      <c r="C114" s="254" t="s">
        <v>57</v>
      </c>
      <c r="D114" s="254"/>
      <c r="E114" s="254"/>
      <c r="F114" s="273" t="s">
        <v>2812</v>
      </c>
      <c r="G114" s="254"/>
      <c r="H114" s="254" t="s">
        <v>2856</v>
      </c>
      <c r="I114" s="254" t="s">
        <v>2846</v>
      </c>
      <c r="J114" s="254"/>
      <c r="K114" s="265"/>
    </row>
    <row r="115" spans="2:11" ht="15" customHeight="1">
      <c r="B115" s="274"/>
      <c r="C115" s="254" t="s">
        <v>66</v>
      </c>
      <c r="D115" s="254"/>
      <c r="E115" s="254"/>
      <c r="F115" s="273" t="s">
        <v>2812</v>
      </c>
      <c r="G115" s="254"/>
      <c r="H115" s="254" t="s">
        <v>2857</v>
      </c>
      <c r="I115" s="254" t="s">
        <v>2858</v>
      </c>
      <c r="J115" s="254"/>
      <c r="K115" s="265"/>
    </row>
    <row r="116" spans="2:11" ht="15" customHeight="1">
      <c r="B116" s="277"/>
      <c r="C116" s="283"/>
      <c r="D116" s="283"/>
      <c r="E116" s="283"/>
      <c r="F116" s="283"/>
      <c r="G116" s="283"/>
      <c r="H116" s="283"/>
      <c r="I116" s="283"/>
      <c r="J116" s="283"/>
      <c r="K116" s="279"/>
    </row>
    <row r="117" spans="2:11" ht="18.75" customHeight="1">
      <c r="B117" s="284"/>
      <c r="C117" s="250"/>
      <c r="D117" s="250"/>
      <c r="E117" s="250"/>
      <c r="F117" s="285"/>
      <c r="G117" s="250"/>
      <c r="H117" s="250"/>
      <c r="I117" s="250"/>
      <c r="J117" s="250"/>
      <c r="K117" s="284"/>
    </row>
    <row r="118" spans="2:11" ht="18.75" customHeight="1">
      <c r="B118" s="260"/>
      <c r="C118" s="260"/>
      <c r="D118" s="260"/>
      <c r="E118" s="260"/>
      <c r="F118" s="260"/>
      <c r="G118" s="260"/>
      <c r="H118" s="260"/>
      <c r="I118" s="260"/>
      <c r="J118" s="260"/>
      <c r="K118" s="260"/>
    </row>
    <row r="119" spans="2:11" ht="7.5" customHeight="1">
      <c r="B119" s="286"/>
      <c r="C119" s="287"/>
      <c r="D119" s="287"/>
      <c r="E119" s="287"/>
      <c r="F119" s="287"/>
      <c r="G119" s="287"/>
      <c r="H119" s="287"/>
      <c r="I119" s="287"/>
      <c r="J119" s="287"/>
      <c r="K119" s="288"/>
    </row>
    <row r="120" spans="2:11" ht="45" customHeight="1">
      <c r="B120" s="289"/>
      <c r="C120" s="372" t="s">
        <v>2859</v>
      </c>
      <c r="D120" s="372"/>
      <c r="E120" s="372"/>
      <c r="F120" s="372"/>
      <c r="G120" s="372"/>
      <c r="H120" s="372"/>
      <c r="I120" s="372"/>
      <c r="J120" s="372"/>
      <c r="K120" s="290"/>
    </row>
    <row r="121" spans="2:11" ht="17.25" customHeight="1">
      <c r="B121" s="291"/>
      <c r="C121" s="266" t="s">
        <v>2806</v>
      </c>
      <c r="D121" s="266"/>
      <c r="E121" s="266"/>
      <c r="F121" s="266" t="s">
        <v>2807</v>
      </c>
      <c r="G121" s="267"/>
      <c r="H121" s="266" t="s">
        <v>160</v>
      </c>
      <c r="I121" s="266" t="s">
        <v>66</v>
      </c>
      <c r="J121" s="266" t="s">
        <v>2808</v>
      </c>
      <c r="K121" s="292"/>
    </row>
    <row r="122" spans="2:11" ht="17.25" customHeight="1">
      <c r="B122" s="291"/>
      <c r="C122" s="268" t="s">
        <v>2809</v>
      </c>
      <c r="D122" s="268"/>
      <c r="E122" s="268"/>
      <c r="F122" s="269" t="s">
        <v>2810</v>
      </c>
      <c r="G122" s="270"/>
      <c r="H122" s="268"/>
      <c r="I122" s="268"/>
      <c r="J122" s="268" t="s">
        <v>2811</v>
      </c>
      <c r="K122" s="292"/>
    </row>
    <row r="123" spans="2:11" ht="5.25" customHeight="1">
      <c r="B123" s="293"/>
      <c r="C123" s="271"/>
      <c r="D123" s="271"/>
      <c r="E123" s="271"/>
      <c r="F123" s="271"/>
      <c r="G123" s="254"/>
      <c r="H123" s="271"/>
      <c r="I123" s="271"/>
      <c r="J123" s="271"/>
      <c r="K123" s="294"/>
    </row>
    <row r="124" spans="2:11" ht="15" customHeight="1">
      <c r="B124" s="293"/>
      <c r="C124" s="254" t="s">
        <v>2815</v>
      </c>
      <c r="D124" s="271"/>
      <c r="E124" s="271"/>
      <c r="F124" s="273" t="s">
        <v>2812</v>
      </c>
      <c r="G124" s="254"/>
      <c r="H124" s="254" t="s">
        <v>2851</v>
      </c>
      <c r="I124" s="254" t="s">
        <v>2814</v>
      </c>
      <c r="J124" s="254">
        <v>120</v>
      </c>
      <c r="K124" s="295"/>
    </row>
    <row r="125" spans="2:11" ht="15" customHeight="1">
      <c r="B125" s="293"/>
      <c r="C125" s="254" t="s">
        <v>2860</v>
      </c>
      <c r="D125" s="254"/>
      <c r="E125" s="254"/>
      <c r="F125" s="273" t="s">
        <v>2812</v>
      </c>
      <c r="G125" s="254"/>
      <c r="H125" s="254" t="s">
        <v>2861</v>
      </c>
      <c r="I125" s="254" t="s">
        <v>2814</v>
      </c>
      <c r="J125" s="254" t="s">
        <v>2862</v>
      </c>
      <c r="K125" s="295"/>
    </row>
    <row r="126" spans="2:11" ht="15" customHeight="1">
      <c r="B126" s="293"/>
      <c r="C126" s="254" t="s">
        <v>106</v>
      </c>
      <c r="D126" s="254"/>
      <c r="E126" s="254"/>
      <c r="F126" s="273" t="s">
        <v>2812</v>
      </c>
      <c r="G126" s="254"/>
      <c r="H126" s="254" t="s">
        <v>2863</v>
      </c>
      <c r="I126" s="254" t="s">
        <v>2814</v>
      </c>
      <c r="J126" s="254" t="s">
        <v>2862</v>
      </c>
      <c r="K126" s="295"/>
    </row>
    <row r="127" spans="2:11" ht="15" customHeight="1">
      <c r="B127" s="293"/>
      <c r="C127" s="254" t="s">
        <v>2823</v>
      </c>
      <c r="D127" s="254"/>
      <c r="E127" s="254"/>
      <c r="F127" s="273" t="s">
        <v>2818</v>
      </c>
      <c r="G127" s="254"/>
      <c r="H127" s="254" t="s">
        <v>2824</v>
      </c>
      <c r="I127" s="254" t="s">
        <v>2814</v>
      </c>
      <c r="J127" s="254">
        <v>15</v>
      </c>
      <c r="K127" s="295"/>
    </row>
    <row r="128" spans="2:11" ht="15" customHeight="1">
      <c r="B128" s="293"/>
      <c r="C128" s="275" t="s">
        <v>2825</v>
      </c>
      <c r="D128" s="275"/>
      <c r="E128" s="275"/>
      <c r="F128" s="276" t="s">
        <v>2818</v>
      </c>
      <c r="G128" s="275"/>
      <c r="H128" s="275" t="s">
        <v>2826</v>
      </c>
      <c r="I128" s="275" t="s">
        <v>2814</v>
      </c>
      <c r="J128" s="275">
        <v>15</v>
      </c>
      <c r="K128" s="295"/>
    </row>
    <row r="129" spans="2:11" ht="15" customHeight="1">
      <c r="B129" s="293"/>
      <c r="C129" s="275" t="s">
        <v>2827</v>
      </c>
      <c r="D129" s="275"/>
      <c r="E129" s="275"/>
      <c r="F129" s="276" t="s">
        <v>2818</v>
      </c>
      <c r="G129" s="275"/>
      <c r="H129" s="275" t="s">
        <v>2828</v>
      </c>
      <c r="I129" s="275" t="s">
        <v>2814</v>
      </c>
      <c r="J129" s="275">
        <v>20</v>
      </c>
      <c r="K129" s="295"/>
    </row>
    <row r="130" spans="2:11" ht="15" customHeight="1">
      <c r="B130" s="293"/>
      <c r="C130" s="275" t="s">
        <v>2829</v>
      </c>
      <c r="D130" s="275"/>
      <c r="E130" s="275"/>
      <c r="F130" s="276" t="s">
        <v>2818</v>
      </c>
      <c r="G130" s="275"/>
      <c r="H130" s="275" t="s">
        <v>2830</v>
      </c>
      <c r="I130" s="275" t="s">
        <v>2814</v>
      </c>
      <c r="J130" s="275">
        <v>20</v>
      </c>
      <c r="K130" s="295"/>
    </row>
    <row r="131" spans="2:11" ht="15" customHeight="1">
      <c r="B131" s="293"/>
      <c r="C131" s="254" t="s">
        <v>2817</v>
      </c>
      <c r="D131" s="254"/>
      <c r="E131" s="254"/>
      <c r="F131" s="273" t="s">
        <v>2818</v>
      </c>
      <c r="G131" s="254"/>
      <c r="H131" s="254" t="s">
        <v>2851</v>
      </c>
      <c r="I131" s="254" t="s">
        <v>2814</v>
      </c>
      <c r="J131" s="254">
        <v>50</v>
      </c>
      <c r="K131" s="295"/>
    </row>
    <row r="132" spans="2:11" ht="15" customHeight="1">
      <c r="B132" s="293"/>
      <c r="C132" s="254" t="s">
        <v>2831</v>
      </c>
      <c r="D132" s="254"/>
      <c r="E132" s="254"/>
      <c r="F132" s="273" t="s">
        <v>2818</v>
      </c>
      <c r="G132" s="254"/>
      <c r="H132" s="254" t="s">
        <v>2851</v>
      </c>
      <c r="I132" s="254" t="s">
        <v>2814</v>
      </c>
      <c r="J132" s="254">
        <v>50</v>
      </c>
      <c r="K132" s="295"/>
    </row>
    <row r="133" spans="2:11" ht="15" customHeight="1">
      <c r="B133" s="293"/>
      <c r="C133" s="254" t="s">
        <v>2837</v>
      </c>
      <c r="D133" s="254"/>
      <c r="E133" s="254"/>
      <c r="F133" s="273" t="s">
        <v>2818</v>
      </c>
      <c r="G133" s="254"/>
      <c r="H133" s="254" t="s">
        <v>2851</v>
      </c>
      <c r="I133" s="254" t="s">
        <v>2814</v>
      </c>
      <c r="J133" s="254">
        <v>50</v>
      </c>
      <c r="K133" s="295"/>
    </row>
    <row r="134" spans="2:11" ht="15" customHeight="1">
      <c r="B134" s="293"/>
      <c r="C134" s="254" t="s">
        <v>2839</v>
      </c>
      <c r="D134" s="254"/>
      <c r="E134" s="254"/>
      <c r="F134" s="273" t="s">
        <v>2818</v>
      </c>
      <c r="G134" s="254"/>
      <c r="H134" s="254" t="s">
        <v>2851</v>
      </c>
      <c r="I134" s="254" t="s">
        <v>2814</v>
      </c>
      <c r="J134" s="254">
        <v>50</v>
      </c>
      <c r="K134" s="295"/>
    </row>
    <row r="135" spans="2:11" ht="15" customHeight="1">
      <c r="B135" s="293"/>
      <c r="C135" s="254" t="s">
        <v>165</v>
      </c>
      <c r="D135" s="254"/>
      <c r="E135" s="254"/>
      <c r="F135" s="273" t="s">
        <v>2818</v>
      </c>
      <c r="G135" s="254"/>
      <c r="H135" s="254" t="s">
        <v>2864</v>
      </c>
      <c r="I135" s="254" t="s">
        <v>2814</v>
      </c>
      <c r="J135" s="254">
        <v>255</v>
      </c>
      <c r="K135" s="295"/>
    </row>
    <row r="136" spans="2:11" ht="15" customHeight="1">
      <c r="B136" s="293"/>
      <c r="C136" s="254" t="s">
        <v>2841</v>
      </c>
      <c r="D136" s="254"/>
      <c r="E136" s="254"/>
      <c r="F136" s="273" t="s">
        <v>2812</v>
      </c>
      <c r="G136" s="254"/>
      <c r="H136" s="254" t="s">
        <v>2865</v>
      </c>
      <c r="I136" s="254" t="s">
        <v>2843</v>
      </c>
      <c r="J136" s="254"/>
      <c r="K136" s="295"/>
    </row>
    <row r="137" spans="2:11" ht="15" customHeight="1">
      <c r="B137" s="293"/>
      <c r="C137" s="254" t="s">
        <v>2844</v>
      </c>
      <c r="D137" s="254"/>
      <c r="E137" s="254"/>
      <c r="F137" s="273" t="s">
        <v>2812</v>
      </c>
      <c r="G137" s="254"/>
      <c r="H137" s="254" t="s">
        <v>2866</v>
      </c>
      <c r="I137" s="254" t="s">
        <v>2846</v>
      </c>
      <c r="J137" s="254"/>
      <c r="K137" s="295"/>
    </row>
    <row r="138" spans="2:11" ht="15" customHeight="1">
      <c r="B138" s="293"/>
      <c r="C138" s="254" t="s">
        <v>2847</v>
      </c>
      <c r="D138" s="254"/>
      <c r="E138" s="254"/>
      <c r="F138" s="273" t="s">
        <v>2812</v>
      </c>
      <c r="G138" s="254"/>
      <c r="H138" s="254" t="s">
        <v>2847</v>
      </c>
      <c r="I138" s="254" t="s">
        <v>2846</v>
      </c>
      <c r="J138" s="254"/>
      <c r="K138" s="295"/>
    </row>
    <row r="139" spans="2:11" ht="15" customHeight="1">
      <c r="B139" s="293"/>
      <c r="C139" s="254" t="s">
        <v>47</v>
      </c>
      <c r="D139" s="254"/>
      <c r="E139" s="254"/>
      <c r="F139" s="273" t="s">
        <v>2812</v>
      </c>
      <c r="G139" s="254"/>
      <c r="H139" s="254" t="s">
        <v>2867</v>
      </c>
      <c r="I139" s="254" t="s">
        <v>2846</v>
      </c>
      <c r="J139" s="254"/>
      <c r="K139" s="295"/>
    </row>
    <row r="140" spans="2:11" ht="15" customHeight="1">
      <c r="B140" s="293"/>
      <c r="C140" s="254" t="s">
        <v>2868</v>
      </c>
      <c r="D140" s="254"/>
      <c r="E140" s="254"/>
      <c r="F140" s="273" t="s">
        <v>2812</v>
      </c>
      <c r="G140" s="254"/>
      <c r="H140" s="254" t="s">
        <v>2869</v>
      </c>
      <c r="I140" s="254" t="s">
        <v>2846</v>
      </c>
      <c r="J140" s="254"/>
      <c r="K140" s="295"/>
    </row>
    <row r="141" spans="2:11" ht="15" customHeight="1">
      <c r="B141" s="296"/>
      <c r="C141" s="297"/>
      <c r="D141" s="297"/>
      <c r="E141" s="297"/>
      <c r="F141" s="297"/>
      <c r="G141" s="297"/>
      <c r="H141" s="297"/>
      <c r="I141" s="297"/>
      <c r="J141" s="297"/>
      <c r="K141" s="298"/>
    </row>
    <row r="142" spans="2:11" ht="18.75" customHeight="1">
      <c r="B142" s="250"/>
      <c r="C142" s="250"/>
      <c r="D142" s="250"/>
      <c r="E142" s="250"/>
      <c r="F142" s="285"/>
      <c r="G142" s="250"/>
      <c r="H142" s="250"/>
      <c r="I142" s="250"/>
      <c r="J142" s="250"/>
      <c r="K142" s="250"/>
    </row>
    <row r="143" spans="2:11" ht="18.75" customHeight="1">
      <c r="B143" s="260"/>
      <c r="C143" s="260"/>
      <c r="D143" s="260"/>
      <c r="E143" s="260"/>
      <c r="F143" s="260"/>
      <c r="G143" s="260"/>
      <c r="H143" s="260"/>
      <c r="I143" s="260"/>
      <c r="J143" s="260"/>
      <c r="K143" s="260"/>
    </row>
    <row r="144" spans="2:11" ht="7.5" customHeight="1">
      <c r="B144" s="261"/>
      <c r="C144" s="262"/>
      <c r="D144" s="262"/>
      <c r="E144" s="262"/>
      <c r="F144" s="262"/>
      <c r="G144" s="262"/>
      <c r="H144" s="262"/>
      <c r="I144" s="262"/>
      <c r="J144" s="262"/>
      <c r="K144" s="263"/>
    </row>
    <row r="145" spans="2:11" ht="45" customHeight="1">
      <c r="B145" s="264"/>
      <c r="C145" s="373" t="s">
        <v>2870</v>
      </c>
      <c r="D145" s="373"/>
      <c r="E145" s="373"/>
      <c r="F145" s="373"/>
      <c r="G145" s="373"/>
      <c r="H145" s="373"/>
      <c r="I145" s="373"/>
      <c r="J145" s="373"/>
      <c r="K145" s="265"/>
    </row>
    <row r="146" spans="2:11" ht="17.25" customHeight="1">
      <c r="B146" s="264"/>
      <c r="C146" s="266" t="s">
        <v>2806</v>
      </c>
      <c r="D146" s="266"/>
      <c r="E146" s="266"/>
      <c r="F146" s="266" t="s">
        <v>2807</v>
      </c>
      <c r="G146" s="267"/>
      <c r="H146" s="266" t="s">
        <v>160</v>
      </c>
      <c r="I146" s="266" t="s">
        <v>66</v>
      </c>
      <c r="J146" s="266" t="s">
        <v>2808</v>
      </c>
      <c r="K146" s="265"/>
    </row>
    <row r="147" spans="2:11" ht="17.25" customHeight="1">
      <c r="B147" s="264"/>
      <c r="C147" s="268" t="s">
        <v>2809</v>
      </c>
      <c r="D147" s="268"/>
      <c r="E147" s="268"/>
      <c r="F147" s="269" t="s">
        <v>2810</v>
      </c>
      <c r="G147" s="270"/>
      <c r="H147" s="268"/>
      <c r="I147" s="268"/>
      <c r="J147" s="268" t="s">
        <v>2811</v>
      </c>
      <c r="K147" s="265"/>
    </row>
    <row r="148" spans="2:11" ht="5.25" customHeight="1">
      <c r="B148" s="274"/>
      <c r="C148" s="271"/>
      <c r="D148" s="271"/>
      <c r="E148" s="271"/>
      <c r="F148" s="271"/>
      <c r="G148" s="272"/>
      <c r="H148" s="271"/>
      <c r="I148" s="271"/>
      <c r="J148" s="271"/>
      <c r="K148" s="295"/>
    </row>
    <row r="149" spans="2:11" ht="15" customHeight="1">
      <c r="B149" s="274"/>
      <c r="C149" s="299" t="s">
        <v>2815</v>
      </c>
      <c r="D149" s="254"/>
      <c r="E149" s="254"/>
      <c r="F149" s="300" t="s">
        <v>2812</v>
      </c>
      <c r="G149" s="254"/>
      <c r="H149" s="299" t="s">
        <v>2851</v>
      </c>
      <c r="I149" s="299" t="s">
        <v>2814</v>
      </c>
      <c r="J149" s="299">
        <v>120</v>
      </c>
      <c r="K149" s="295"/>
    </row>
    <row r="150" spans="2:11" ht="15" customHeight="1">
      <c r="B150" s="274"/>
      <c r="C150" s="299" t="s">
        <v>2860</v>
      </c>
      <c r="D150" s="254"/>
      <c r="E150" s="254"/>
      <c r="F150" s="300" t="s">
        <v>2812</v>
      </c>
      <c r="G150" s="254"/>
      <c r="H150" s="299" t="s">
        <v>2871</v>
      </c>
      <c r="I150" s="299" t="s">
        <v>2814</v>
      </c>
      <c r="J150" s="299" t="s">
        <v>2862</v>
      </c>
      <c r="K150" s="295"/>
    </row>
    <row r="151" spans="2:11" ht="15" customHeight="1">
      <c r="B151" s="274"/>
      <c r="C151" s="299" t="s">
        <v>106</v>
      </c>
      <c r="D151" s="254"/>
      <c r="E151" s="254"/>
      <c r="F151" s="300" t="s">
        <v>2812</v>
      </c>
      <c r="G151" s="254"/>
      <c r="H151" s="299" t="s">
        <v>2872</v>
      </c>
      <c r="I151" s="299" t="s">
        <v>2814</v>
      </c>
      <c r="J151" s="299" t="s">
        <v>2862</v>
      </c>
      <c r="K151" s="295"/>
    </row>
    <row r="152" spans="2:11" ht="15" customHeight="1">
      <c r="B152" s="274"/>
      <c r="C152" s="299" t="s">
        <v>2817</v>
      </c>
      <c r="D152" s="254"/>
      <c r="E152" s="254"/>
      <c r="F152" s="300" t="s">
        <v>2818</v>
      </c>
      <c r="G152" s="254"/>
      <c r="H152" s="299" t="s">
        <v>2851</v>
      </c>
      <c r="I152" s="299" t="s">
        <v>2814</v>
      </c>
      <c r="J152" s="299">
        <v>50</v>
      </c>
      <c r="K152" s="295"/>
    </row>
    <row r="153" spans="2:11" ht="15" customHeight="1">
      <c r="B153" s="274"/>
      <c r="C153" s="299" t="s">
        <v>2820</v>
      </c>
      <c r="D153" s="254"/>
      <c r="E153" s="254"/>
      <c r="F153" s="300" t="s">
        <v>2812</v>
      </c>
      <c r="G153" s="254"/>
      <c r="H153" s="299" t="s">
        <v>2851</v>
      </c>
      <c r="I153" s="299" t="s">
        <v>2822</v>
      </c>
      <c r="J153" s="299"/>
      <c r="K153" s="295"/>
    </row>
    <row r="154" spans="2:11" ht="15" customHeight="1">
      <c r="B154" s="274"/>
      <c r="C154" s="299" t="s">
        <v>2831</v>
      </c>
      <c r="D154" s="254"/>
      <c r="E154" s="254"/>
      <c r="F154" s="300" t="s">
        <v>2818</v>
      </c>
      <c r="G154" s="254"/>
      <c r="H154" s="299" t="s">
        <v>2851</v>
      </c>
      <c r="I154" s="299" t="s">
        <v>2814</v>
      </c>
      <c r="J154" s="299">
        <v>50</v>
      </c>
      <c r="K154" s="295"/>
    </row>
    <row r="155" spans="2:11" ht="15" customHeight="1">
      <c r="B155" s="274"/>
      <c r="C155" s="299" t="s">
        <v>2839</v>
      </c>
      <c r="D155" s="254"/>
      <c r="E155" s="254"/>
      <c r="F155" s="300" t="s">
        <v>2818</v>
      </c>
      <c r="G155" s="254"/>
      <c r="H155" s="299" t="s">
        <v>2851</v>
      </c>
      <c r="I155" s="299" t="s">
        <v>2814</v>
      </c>
      <c r="J155" s="299">
        <v>50</v>
      </c>
      <c r="K155" s="295"/>
    </row>
    <row r="156" spans="2:11" ht="15" customHeight="1">
      <c r="B156" s="274"/>
      <c r="C156" s="299" t="s">
        <v>2837</v>
      </c>
      <c r="D156" s="254"/>
      <c r="E156" s="254"/>
      <c r="F156" s="300" t="s">
        <v>2818</v>
      </c>
      <c r="G156" s="254"/>
      <c r="H156" s="299" t="s">
        <v>2851</v>
      </c>
      <c r="I156" s="299" t="s">
        <v>2814</v>
      </c>
      <c r="J156" s="299">
        <v>50</v>
      </c>
      <c r="K156" s="295"/>
    </row>
    <row r="157" spans="2:11" ht="15" customHeight="1">
      <c r="B157" s="274"/>
      <c r="C157" s="299" t="s">
        <v>150</v>
      </c>
      <c r="D157" s="254"/>
      <c r="E157" s="254"/>
      <c r="F157" s="300" t="s">
        <v>2812</v>
      </c>
      <c r="G157" s="254"/>
      <c r="H157" s="299" t="s">
        <v>2873</v>
      </c>
      <c r="I157" s="299" t="s">
        <v>2814</v>
      </c>
      <c r="J157" s="299" t="s">
        <v>2874</v>
      </c>
      <c r="K157" s="295"/>
    </row>
    <row r="158" spans="2:11" ht="15" customHeight="1">
      <c r="B158" s="274"/>
      <c r="C158" s="299" t="s">
        <v>2875</v>
      </c>
      <c r="D158" s="254"/>
      <c r="E158" s="254"/>
      <c r="F158" s="300" t="s">
        <v>2812</v>
      </c>
      <c r="G158" s="254"/>
      <c r="H158" s="299" t="s">
        <v>2876</v>
      </c>
      <c r="I158" s="299" t="s">
        <v>2846</v>
      </c>
      <c r="J158" s="299"/>
      <c r="K158" s="295"/>
    </row>
    <row r="159" spans="2:11" ht="15" customHeight="1">
      <c r="B159" s="301"/>
      <c r="C159" s="283"/>
      <c r="D159" s="283"/>
      <c r="E159" s="283"/>
      <c r="F159" s="283"/>
      <c r="G159" s="283"/>
      <c r="H159" s="283"/>
      <c r="I159" s="283"/>
      <c r="J159" s="283"/>
      <c r="K159" s="302"/>
    </row>
    <row r="160" spans="2:11" ht="18.75" customHeight="1">
      <c r="B160" s="250"/>
      <c r="C160" s="254"/>
      <c r="D160" s="254"/>
      <c r="E160" s="254"/>
      <c r="F160" s="273"/>
      <c r="G160" s="254"/>
      <c r="H160" s="254"/>
      <c r="I160" s="254"/>
      <c r="J160" s="254"/>
      <c r="K160" s="250"/>
    </row>
    <row r="161" spans="2:11" ht="18.75" customHeight="1">
      <c r="B161" s="260"/>
      <c r="C161" s="260"/>
      <c r="D161" s="260"/>
      <c r="E161" s="260"/>
      <c r="F161" s="260"/>
      <c r="G161" s="260"/>
      <c r="H161" s="260"/>
      <c r="I161" s="260"/>
      <c r="J161" s="260"/>
      <c r="K161" s="260"/>
    </row>
    <row r="162" spans="2:11" ht="7.5" customHeight="1">
      <c r="B162" s="242"/>
      <c r="C162" s="243"/>
      <c r="D162" s="243"/>
      <c r="E162" s="243"/>
      <c r="F162" s="243"/>
      <c r="G162" s="243"/>
      <c r="H162" s="243"/>
      <c r="I162" s="243"/>
      <c r="J162" s="243"/>
      <c r="K162" s="244"/>
    </row>
    <row r="163" spans="2:11" ht="45" customHeight="1">
      <c r="B163" s="245"/>
      <c r="C163" s="372" t="s">
        <v>2877</v>
      </c>
      <c r="D163" s="372"/>
      <c r="E163" s="372"/>
      <c r="F163" s="372"/>
      <c r="G163" s="372"/>
      <c r="H163" s="372"/>
      <c r="I163" s="372"/>
      <c r="J163" s="372"/>
      <c r="K163" s="246"/>
    </row>
    <row r="164" spans="2:11" ht="17.25" customHeight="1">
      <c r="B164" s="245"/>
      <c r="C164" s="266" t="s">
        <v>2806</v>
      </c>
      <c r="D164" s="266"/>
      <c r="E164" s="266"/>
      <c r="F164" s="266" t="s">
        <v>2807</v>
      </c>
      <c r="G164" s="303"/>
      <c r="H164" s="304" t="s">
        <v>160</v>
      </c>
      <c r="I164" s="304" t="s">
        <v>66</v>
      </c>
      <c r="J164" s="266" t="s">
        <v>2808</v>
      </c>
      <c r="K164" s="246"/>
    </row>
    <row r="165" spans="2:11" ht="17.25" customHeight="1">
      <c r="B165" s="247"/>
      <c r="C165" s="268" t="s">
        <v>2809</v>
      </c>
      <c r="D165" s="268"/>
      <c r="E165" s="268"/>
      <c r="F165" s="269" t="s">
        <v>2810</v>
      </c>
      <c r="G165" s="305"/>
      <c r="H165" s="306"/>
      <c r="I165" s="306"/>
      <c r="J165" s="268" t="s">
        <v>2811</v>
      </c>
      <c r="K165" s="248"/>
    </row>
    <row r="166" spans="2:11" ht="5.25" customHeight="1">
      <c r="B166" s="274"/>
      <c r="C166" s="271"/>
      <c r="D166" s="271"/>
      <c r="E166" s="271"/>
      <c r="F166" s="271"/>
      <c r="G166" s="272"/>
      <c r="H166" s="271"/>
      <c r="I166" s="271"/>
      <c r="J166" s="271"/>
      <c r="K166" s="295"/>
    </row>
    <row r="167" spans="2:11" ht="15" customHeight="1">
      <c r="B167" s="274"/>
      <c r="C167" s="254" t="s">
        <v>2815</v>
      </c>
      <c r="D167" s="254"/>
      <c r="E167" s="254"/>
      <c r="F167" s="273" t="s">
        <v>2812</v>
      </c>
      <c r="G167" s="254"/>
      <c r="H167" s="254" t="s">
        <v>2851</v>
      </c>
      <c r="I167" s="254" t="s">
        <v>2814</v>
      </c>
      <c r="J167" s="254">
        <v>120</v>
      </c>
      <c r="K167" s="295"/>
    </row>
    <row r="168" spans="2:11" ht="15" customHeight="1">
      <c r="B168" s="274"/>
      <c r="C168" s="254" t="s">
        <v>2860</v>
      </c>
      <c r="D168" s="254"/>
      <c r="E168" s="254"/>
      <c r="F168" s="273" t="s">
        <v>2812</v>
      </c>
      <c r="G168" s="254"/>
      <c r="H168" s="254" t="s">
        <v>2861</v>
      </c>
      <c r="I168" s="254" t="s">
        <v>2814</v>
      </c>
      <c r="J168" s="254" t="s">
        <v>2862</v>
      </c>
      <c r="K168" s="295"/>
    </row>
    <row r="169" spans="2:11" ht="15" customHeight="1">
      <c r="B169" s="274"/>
      <c r="C169" s="254" t="s">
        <v>106</v>
      </c>
      <c r="D169" s="254"/>
      <c r="E169" s="254"/>
      <c r="F169" s="273" t="s">
        <v>2812</v>
      </c>
      <c r="G169" s="254"/>
      <c r="H169" s="254" t="s">
        <v>2878</v>
      </c>
      <c r="I169" s="254" t="s">
        <v>2814</v>
      </c>
      <c r="J169" s="254" t="s">
        <v>2862</v>
      </c>
      <c r="K169" s="295"/>
    </row>
    <row r="170" spans="2:11" ht="15" customHeight="1">
      <c r="B170" s="274"/>
      <c r="C170" s="254" t="s">
        <v>2817</v>
      </c>
      <c r="D170" s="254"/>
      <c r="E170" s="254"/>
      <c r="F170" s="273" t="s">
        <v>2818</v>
      </c>
      <c r="G170" s="254"/>
      <c r="H170" s="254" t="s">
        <v>2878</v>
      </c>
      <c r="I170" s="254" t="s">
        <v>2814</v>
      </c>
      <c r="J170" s="254">
        <v>50</v>
      </c>
      <c r="K170" s="295"/>
    </row>
    <row r="171" spans="2:11" ht="15" customHeight="1">
      <c r="B171" s="274"/>
      <c r="C171" s="254" t="s">
        <v>2820</v>
      </c>
      <c r="D171" s="254"/>
      <c r="E171" s="254"/>
      <c r="F171" s="273" t="s">
        <v>2812</v>
      </c>
      <c r="G171" s="254"/>
      <c r="H171" s="254" t="s">
        <v>2878</v>
      </c>
      <c r="I171" s="254" t="s">
        <v>2822</v>
      </c>
      <c r="J171" s="254"/>
      <c r="K171" s="295"/>
    </row>
    <row r="172" spans="2:11" ht="15" customHeight="1">
      <c r="B172" s="274"/>
      <c r="C172" s="254" t="s">
        <v>2831</v>
      </c>
      <c r="D172" s="254"/>
      <c r="E172" s="254"/>
      <c r="F172" s="273" t="s">
        <v>2818</v>
      </c>
      <c r="G172" s="254"/>
      <c r="H172" s="254" t="s">
        <v>2878</v>
      </c>
      <c r="I172" s="254" t="s">
        <v>2814</v>
      </c>
      <c r="J172" s="254">
        <v>50</v>
      </c>
      <c r="K172" s="295"/>
    </row>
    <row r="173" spans="2:11" ht="15" customHeight="1">
      <c r="B173" s="274"/>
      <c r="C173" s="254" t="s">
        <v>2839</v>
      </c>
      <c r="D173" s="254"/>
      <c r="E173" s="254"/>
      <c r="F173" s="273" t="s">
        <v>2818</v>
      </c>
      <c r="G173" s="254"/>
      <c r="H173" s="254" t="s">
        <v>2878</v>
      </c>
      <c r="I173" s="254" t="s">
        <v>2814</v>
      </c>
      <c r="J173" s="254">
        <v>50</v>
      </c>
      <c r="K173" s="295"/>
    </row>
    <row r="174" spans="2:11" ht="15" customHeight="1">
      <c r="B174" s="274"/>
      <c r="C174" s="254" t="s">
        <v>2837</v>
      </c>
      <c r="D174" s="254"/>
      <c r="E174" s="254"/>
      <c r="F174" s="273" t="s">
        <v>2818</v>
      </c>
      <c r="G174" s="254"/>
      <c r="H174" s="254" t="s">
        <v>2878</v>
      </c>
      <c r="I174" s="254" t="s">
        <v>2814</v>
      </c>
      <c r="J174" s="254">
        <v>50</v>
      </c>
      <c r="K174" s="295"/>
    </row>
    <row r="175" spans="2:11" ht="15" customHeight="1">
      <c r="B175" s="274"/>
      <c r="C175" s="254" t="s">
        <v>159</v>
      </c>
      <c r="D175" s="254"/>
      <c r="E175" s="254"/>
      <c r="F175" s="273" t="s">
        <v>2812</v>
      </c>
      <c r="G175" s="254"/>
      <c r="H175" s="254" t="s">
        <v>2879</v>
      </c>
      <c r="I175" s="254" t="s">
        <v>2880</v>
      </c>
      <c r="J175" s="254"/>
      <c r="K175" s="295"/>
    </row>
    <row r="176" spans="2:11" ht="15" customHeight="1">
      <c r="B176" s="274"/>
      <c r="C176" s="254" t="s">
        <v>66</v>
      </c>
      <c r="D176" s="254"/>
      <c r="E176" s="254"/>
      <c r="F176" s="273" t="s">
        <v>2812</v>
      </c>
      <c r="G176" s="254"/>
      <c r="H176" s="254" t="s">
        <v>2881</v>
      </c>
      <c r="I176" s="254" t="s">
        <v>2882</v>
      </c>
      <c r="J176" s="254">
        <v>1</v>
      </c>
      <c r="K176" s="295"/>
    </row>
    <row r="177" spans="2:11" ht="15" customHeight="1">
      <c r="B177" s="274"/>
      <c r="C177" s="254" t="s">
        <v>62</v>
      </c>
      <c r="D177" s="254"/>
      <c r="E177" s="254"/>
      <c r="F177" s="273" t="s">
        <v>2812</v>
      </c>
      <c r="G177" s="254"/>
      <c r="H177" s="254" t="s">
        <v>2883</v>
      </c>
      <c r="I177" s="254" t="s">
        <v>2814</v>
      </c>
      <c r="J177" s="254">
        <v>20</v>
      </c>
      <c r="K177" s="295"/>
    </row>
    <row r="178" spans="2:11" ht="15" customHeight="1">
      <c r="B178" s="274"/>
      <c r="C178" s="254" t="s">
        <v>160</v>
      </c>
      <c r="D178" s="254"/>
      <c r="E178" s="254"/>
      <c r="F178" s="273" t="s">
        <v>2812</v>
      </c>
      <c r="G178" s="254"/>
      <c r="H178" s="254" t="s">
        <v>2884</v>
      </c>
      <c r="I178" s="254" t="s">
        <v>2814</v>
      </c>
      <c r="J178" s="254">
        <v>255</v>
      </c>
      <c r="K178" s="295"/>
    </row>
    <row r="179" spans="2:11" ht="15" customHeight="1">
      <c r="B179" s="274"/>
      <c r="C179" s="254" t="s">
        <v>161</v>
      </c>
      <c r="D179" s="254"/>
      <c r="E179" s="254"/>
      <c r="F179" s="273" t="s">
        <v>2812</v>
      </c>
      <c r="G179" s="254"/>
      <c r="H179" s="254" t="s">
        <v>2777</v>
      </c>
      <c r="I179" s="254" t="s">
        <v>2814</v>
      </c>
      <c r="J179" s="254">
        <v>10</v>
      </c>
      <c r="K179" s="295"/>
    </row>
    <row r="180" spans="2:11" ht="15" customHeight="1">
      <c r="B180" s="274"/>
      <c r="C180" s="254" t="s">
        <v>162</v>
      </c>
      <c r="D180" s="254"/>
      <c r="E180" s="254"/>
      <c r="F180" s="273" t="s">
        <v>2812</v>
      </c>
      <c r="G180" s="254"/>
      <c r="H180" s="254" t="s">
        <v>2885</v>
      </c>
      <c r="I180" s="254" t="s">
        <v>2846</v>
      </c>
      <c r="J180" s="254"/>
      <c r="K180" s="295"/>
    </row>
    <row r="181" spans="2:11" ht="15" customHeight="1">
      <c r="B181" s="274"/>
      <c r="C181" s="254" t="s">
        <v>2886</v>
      </c>
      <c r="D181" s="254"/>
      <c r="E181" s="254"/>
      <c r="F181" s="273" t="s">
        <v>2812</v>
      </c>
      <c r="G181" s="254"/>
      <c r="H181" s="254" t="s">
        <v>2887</v>
      </c>
      <c r="I181" s="254" t="s">
        <v>2846</v>
      </c>
      <c r="J181" s="254"/>
      <c r="K181" s="295"/>
    </row>
    <row r="182" spans="2:11" ht="15" customHeight="1">
      <c r="B182" s="274"/>
      <c r="C182" s="254" t="s">
        <v>2875</v>
      </c>
      <c r="D182" s="254"/>
      <c r="E182" s="254"/>
      <c r="F182" s="273" t="s">
        <v>2812</v>
      </c>
      <c r="G182" s="254"/>
      <c r="H182" s="254" t="s">
        <v>2888</v>
      </c>
      <c r="I182" s="254" t="s">
        <v>2846</v>
      </c>
      <c r="J182" s="254"/>
      <c r="K182" s="295"/>
    </row>
    <row r="183" spans="2:11" ht="15" customHeight="1">
      <c r="B183" s="274"/>
      <c r="C183" s="254" t="s">
        <v>164</v>
      </c>
      <c r="D183" s="254"/>
      <c r="E183" s="254"/>
      <c r="F183" s="273" t="s">
        <v>2818</v>
      </c>
      <c r="G183" s="254"/>
      <c r="H183" s="254" t="s">
        <v>2889</v>
      </c>
      <c r="I183" s="254" t="s">
        <v>2814</v>
      </c>
      <c r="J183" s="254">
        <v>50</v>
      </c>
      <c r="K183" s="295"/>
    </row>
    <row r="184" spans="2:11" ht="15" customHeight="1">
      <c r="B184" s="274"/>
      <c r="C184" s="254" t="s">
        <v>2890</v>
      </c>
      <c r="D184" s="254"/>
      <c r="E184" s="254"/>
      <c r="F184" s="273" t="s">
        <v>2818</v>
      </c>
      <c r="G184" s="254"/>
      <c r="H184" s="254" t="s">
        <v>2891</v>
      </c>
      <c r="I184" s="254" t="s">
        <v>2892</v>
      </c>
      <c r="J184" s="254"/>
      <c r="K184" s="295"/>
    </row>
    <row r="185" spans="2:11" ht="15" customHeight="1">
      <c r="B185" s="274"/>
      <c r="C185" s="254" t="s">
        <v>2893</v>
      </c>
      <c r="D185" s="254"/>
      <c r="E185" s="254"/>
      <c r="F185" s="273" t="s">
        <v>2818</v>
      </c>
      <c r="G185" s="254"/>
      <c r="H185" s="254" t="s">
        <v>2894</v>
      </c>
      <c r="I185" s="254" t="s">
        <v>2892</v>
      </c>
      <c r="J185" s="254"/>
      <c r="K185" s="295"/>
    </row>
    <row r="186" spans="2:11" ht="15" customHeight="1">
      <c r="B186" s="274"/>
      <c r="C186" s="254" t="s">
        <v>2895</v>
      </c>
      <c r="D186" s="254"/>
      <c r="E186" s="254"/>
      <c r="F186" s="273" t="s">
        <v>2818</v>
      </c>
      <c r="G186" s="254"/>
      <c r="H186" s="254" t="s">
        <v>2896</v>
      </c>
      <c r="I186" s="254" t="s">
        <v>2892</v>
      </c>
      <c r="J186" s="254"/>
      <c r="K186" s="295"/>
    </row>
    <row r="187" spans="2:11" ht="15" customHeight="1">
      <c r="B187" s="274"/>
      <c r="C187" s="307" t="s">
        <v>2897</v>
      </c>
      <c r="D187" s="254"/>
      <c r="E187" s="254"/>
      <c r="F187" s="273" t="s">
        <v>2818</v>
      </c>
      <c r="G187" s="254"/>
      <c r="H187" s="254" t="s">
        <v>2898</v>
      </c>
      <c r="I187" s="254" t="s">
        <v>2899</v>
      </c>
      <c r="J187" s="308" t="s">
        <v>2900</v>
      </c>
      <c r="K187" s="295"/>
    </row>
    <row r="188" spans="2:11" ht="15" customHeight="1">
      <c r="B188" s="274"/>
      <c r="C188" s="259" t="s">
        <v>51</v>
      </c>
      <c r="D188" s="254"/>
      <c r="E188" s="254"/>
      <c r="F188" s="273" t="s">
        <v>2812</v>
      </c>
      <c r="G188" s="254"/>
      <c r="H188" s="250" t="s">
        <v>2901</v>
      </c>
      <c r="I188" s="254" t="s">
        <v>2902</v>
      </c>
      <c r="J188" s="254"/>
      <c r="K188" s="295"/>
    </row>
    <row r="189" spans="2:11" ht="15" customHeight="1">
      <c r="B189" s="274"/>
      <c r="C189" s="259" t="s">
        <v>2903</v>
      </c>
      <c r="D189" s="254"/>
      <c r="E189" s="254"/>
      <c r="F189" s="273" t="s">
        <v>2812</v>
      </c>
      <c r="G189" s="254"/>
      <c r="H189" s="254" t="s">
        <v>2904</v>
      </c>
      <c r="I189" s="254" t="s">
        <v>2846</v>
      </c>
      <c r="J189" s="254"/>
      <c r="K189" s="295"/>
    </row>
    <row r="190" spans="2:11" ht="15" customHeight="1">
      <c r="B190" s="274"/>
      <c r="C190" s="259" t="s">
        <v>2905</v>
      </c>
      <c r="D190" s="254"/>
      <c r="E190" s="254"/>
      <c r="F190" s="273" t="s">
        <v>2812</v>
      </c>
      <c r="G190" s="254"/>
      <c r="H190" s="254" t="s">
        <v>2906</v>
      </c>
      <c r="I190" s="254" t="s">
        <v>2846</v>
      </c>
      <c r="J190" s="254"/>
      <c r="K190" s="295"/>
    </row>
    <row r="191" spans="2:11" ht="15" customHeight="1">
      <c r="B191" s="274"/>
      <c r="C191" s="259" t="s">
        <v>2907</v>
      </c>
      <c r="D191" s="254"/>
      <c r="E191" s="254"/>
      <c r="F191" s="273" t="s">
        <v>2818</v>
      </c>
      <c r="G191" s="254"/>
      <c r="H191" s="254" t="s">
        <v>2908</v>
      </c>
      <c r="I191" s="254" t="s">
        <v>2846</v>
      </c>
      <c r="J191" s="254"/>
      <c r="K191" s="295"/>
    </row>
    <row r="192" spans="2:11" ht="15" customHeight="1">
      <c r="B192" s="301"/>
      <c r="C192" s="309"/>
      <c r="D192" s="283"/>
      <c r="E192" s="283"/>
      <c r="F192" s="283"/>
      <c r="G192" s="283"/>
      <c r="H192" s="283"/>
      <c r="I192" s="283"/>
      <c r="J192" s="283"/>
      <c r="K192" s="302"/>
    </row>
    <row r="193" spans="2:11" ht="18.75" customHeight="1">
      <c r="B193" s="250"/>
      <c r="C193" s="254"/>
      <c r="D193" s="254"/>
      <c r="E193" s="254"/>
      <c r="F193" s="273"/>
      <c r="G193" s="254"/>
      <c r="H193" s="254"/>
      <c r="I193" s="254"/>
      <c r="J193" s="254"/>
      <c r="K193" s="250"/>
    </row>
    <row r="194" spans="2:11" ht="18.75" customHeight="1">
      <c r="B194" s="250"/>
      <c r="C194" s="254"/>
      <c r="D194" s="254"/>
      <c r="E194" s="254"/>
      <c r="F194" s="273"/>
      <c r="G194" s="254"/>
      <c r="H194" s="254"/>
      <c r="I194" s="254"/>
      <c r="J194" s="254"/>
      <c r="K194" s="250"/>
    </row>
    <row r="195" spans="2:11" ht="18.75" customHeight="1">
      <c r="B195" s="260"/>
      <c r="C195" s="260"/>
      <c r="D195" s="260"/>
      <c r="E195" s="260"/>
      <c r="F195" s="260"/>
      <c r="G195" s="260"/>
      <c r="H195" s="260"/>
      <c r="I195" s="260"/>
      <c r="J195" s="260"/>
      <c r="K195" s="260"/>
    </row>
    <row r="196" spans="2:11">
      <c r="B196" s="242"/>
      <c r="C196" s="243"/>
      <c r="D196" s="243"/>
      <c r="E196" s="243"/>
      <c r="F196" s="243"/>
      <c r="G196" s="243"/>
      <c r="H196" s="243"/>
      <c r="I196" s="243"/>
      <c r="J196" s="243"/>
      <c r="K196" s="244"/>
    </row>
    <row r="197" spans="2:11" ht="21">
      <c r="B197" s="245"/>
      <c r="C197" s="372" t="s">
        <v>2909</v>
      </c>
      <c r="D197" s="372"/>
      <c r="E197" s="372"/>
      <c r="F197" s="372"/>
      <c r="G197" s="372"/>
      <c r="H197" s="372"/>
      <c r="I197" s="372"/>
      <c r="J197" s="372"/>
      <c r="K197" s="246"/>
    </row>
    <row r="198" spans="2:11" ht="25.5" customHeight="1">
      <c r="B198" s="245"/>
      <c r="C198" s="310" t="s">
        <v>2910</v>
      </c>
      <c r="D198" s="310"/>
      <c r="E198" s="310"/>
      <c r="F198" s="310" t="s">
        <v>2911</v>
      </c>
      <c r="G198" s="311"/>
      <c r="H198" s="371" t="s">
        <v>2912</v>
      </c>
      <c r="I198" s="371"/>
      <c r="J198" s="371"/>
      <c r="K198" s="246"/>
    </row>
    <row r="199" spans="2:11" ht="5.25" customHeight="1">
      <c r="B199" s="274"/>
      <c r="C199" s="271"/>
      <c r="D199" s="271"/>
      <c r="E199" s="271"/>
      <c r="F199" s="271"/>
      <c r="G199" s="254"/>
      <c r="H199" s="271"/>
      <c r="I199" s="271"/>
      <c r="J199" s="271"/>
      <c r="K199" s="295"/>
    </row>
    <row r="200" spans="2:11" ht="15" customHeight="1">
      <c r="B200" s="274"/>
      <c r="C200" s="254" t="s">
        <v>2902</v>
      </c>
      <c r="D200" s="254"/>
      <c r="E200" s="254"/>
      <c r="F200" s="273" t="s">
        <v>52</v>
      </c>
      <c r="G200" s="254"/>
      <c r="H200" s="369" t="s">
        <v>2913</v>
      </c>
      <c r="I200" s="369"/>
      <c r="J200" s="369"/>
      <c r="K200" s="295"/>
    </row>
    <row r="201" spans="2:11" ht="15" customHeight="1">
      <c r="B201" s="274"/>
      <c r="C201" s="280"/>
      <c r="D201" s="254"/>
      <c r="E201" s="254"/>
      <c r="F201" s="273" t="s">
        <v>53</v>
      </c>
      <c r="G201" s="254"/>
      <c r="H201" s="369" t="s">
        <v>2914</v>
      </c>
      <c r="I201" s="369"/>
      <c r="J201" s="369"/>
      <c r="K201" s="295"/>
    </row>
    <row r="202" spans="2:11" ht="15" customHeight="1">
      <c r="B202" s="274"/>
      <c r="C202" s="280"/>
      <c r="D202" s="254"/>
      <c r="E202" s="254"/>
      <c r="F202" s="273" t="s">
        <v>56</v>
      </c>
      <c r="G202" s="254"/>
      <c r="H202" s="369" t="s">
        <v>2915</v>
      </c>
      <c r="I202" s="369"/>
      <c r="J202" s="369"/>
      <c r="K202" s="295"/>
    </row>
    <row r="203" spans="2:11" ht="15" customHeight="1">
      <c r="B203" s="274"/>
      <c r="C203" s="254"/>
      <c r="D203" s="254"/>
      <c r="E203" s="254"/>
      <c r="F203" s="273" t="s">
        <v>54</v>
      </c>
      <c r="G203" s="254"/>
      <c r="H203" s="369" t="s">
        <v>2916</v>
      </c>
      <c r="I203" s="369"/>
      <c r="J203" s="369"/>
      <c r="K203" s="295"/>
    </row>
    <row r="204" spans="2:11" ht="15" customHeight="1">
      <c r="B204" s="274"/>
      <c r="C204" s="254"/>
      <c r="D204" s="254"/>
      <c r="E204" s="254"/>
      <c r="F204" s="273" t="s">
        <v>55</v>
      </c>
      <c r="G204" s="254"/>
      <c r="H204" s="369" t="s">
        <v>2917</v>
      </c>
      <c r="I204" s="369"/>
      <c r="J204" s="369"/>
      <c r="K204" s="295"/>
    </row>
    <row r="205" spans="2:11" ht="15" customHeight="1">
      <c r="B205" s="274"/>
      <c r="C205" s="254"/>
      <c r="D205" s="254"/>
      <c r="E205" s="254"/>
      <c r="F205" s="273"/>
      <c r="G205" s="254"/>
      <c r="H205" s="254"/>
      <c r="I205" s="254"/>
      <c r="J205" s="254"/>
      <c r="K205" s="295"/>
    </row>
    <row r="206" spans="2:11" ht="15" customHeight="1">
      <c r="B206" s="274"/>
      <c r="C206" s="254" t="s">
        <v>2858</v>
      </c>
      <c r="D206" s="254"/>
      <c r="E206" s="254"/>
      <c r="F206" s="273" t="s">
        <v>94</v>
      </c>
      <c r="G206" s="254"/>
      <c r="H206" s="369" t="s">
        <v>2918</v>
      </c>
      <c r="I206" s="369"/>
      <c r="J206" s="369"/>
      <c r="K206" s="295"/>
    </row>
    <row r="207" spans="2:11" ht="15" customHeight="1">
      <c r="B207" s="274"/>
      <c r="C207" s="280"/>
      <c r="D207" s="254"/>
      <c r="E207" s="254"/>
      <c r="F207" s="273" t="s">
        <v>134</v>
      </c>
      <c r="G207" s="254"/>
      <c r="H207" s="369" t="s">
        <v>2758</v>
      </c>
      <c r="I207" s="369"/>
      <c r="J207" s="369"/>
      <c r="K207" s="295"/>
    </row>
    <row r="208" spans="2:11" ht="15" customHeight="1">
      <c r="B208" s="274"/>
      <c r="C208" s="254"/>
      <c r="D208" s="254"/>
      <c r="E208" s="254"/>
      <c r="F208" s="273" t="s">
        <v>2756</v>
      </c>
      <c r="G208" s="254"/>
      <c r="H208" s="369" t="s">
        <v>2919</v>
      </c>
      <c r="I208" s="369"/>
      <c r="J208" s="369"/>
      <c r="K208" s="295"/>
    </row>
    <row r="209" spans="2:11" ht="15" customHeight="1">
      <c r="B209" s="312"/>
      <c r="C209" s="280"/>
      <c r="D209" s="280"/>
      <c r="E209" s="280"/>
      <c r="F209" s="273" t="s">
        <v>88</v>
      </c>
      <c r="G209" s="259"/>
      <c r="H209" s="370" t="s">
        <v>2759</v>
      </c>
      <c r="I209" s="370"/>
      <c r="J209" s="370"/>
      <c r="K209" s="313"/>
    </row>
    <row r="210" spans="2:11" ht="15" customHeight="1">
      <c r="B210" s="312"/>
      <c r="C210" s="280"/>
      <c r="D210" s="280"/>
      <c r="E210" s="280"/>
      <c r="F210" s="273" t="s">
        <v>2760</v>
      </c>
      <c r="G210" s="259"/>
      <c r="H210" s="370" t="s">
        <v>2920</v>
      </c>
      <c r="I210" s="370"/>
      <c r="J210" s="370"/>
      <c r="K210" s="313"/>
    </row>
    <row r="211" spans="2:11" ht="15" customHeight="1">
      <c r="B211" s="312"/>
      <c r="C211" s="280"/>
      <c r="D211" s="280"/>
      <c r="E211" s="280"/>
      <c r="F211" s="314"/>
      <c r="G211" s="259"/>
      <c r="H211" s="315"/>
      <c r="I211" s="315"/>
      <c r="J211" s="315"/>
      <c r="K211" s="313"/>
    </row>
    <row r="212" spans="2:11" ht="15" customHeight="1">
      <c r="B212" s="312"/>
      <c r="C212" s="254" t="s">
        <v>2882</v>
      </c>
      <c r="D212" s="280"/>
      <c r="E212" s="280"/>
      <c r="F212" s="273">
        <v>1</v>
      </c>
      <c r="G212" s="259"/>
      <c r="H212" s="370" t="s">
        <v>2921</v>
      </c>
      <c r="I212" s="370"/>
      <c r="J212" s="370"/>
      <c r="K212" s="313"/>
    </row>
    <row r="213" spans="2:11" ht="15" customHeight="1">
      <c r="B213" s="312"/>
      <c r="C213" s="280"/>
      <c r="D213" s="280"/>
      <c r="E213" s="280"/>
      <c r="F213" s="273">
        <v>2</v>
      </c>
      <c r="G213" s="259"/>
      <c r="H213" s="370" t="s">
        <v>2922</v>
      </c>
      <c r="I213" s="370"/>
      <c r="J213" s="370"/>
      <c r="K213" s="313"/>
    </row>
    <row r="214" spans="2:11" ht="15" customHeight="1">
      <c r="B214" s="312"/>
      <c r="C214" s="280"/>
      <c r="D214" s="280"/>
      <c r="E214" s="280"/>
      <c r="F214" s="273">
        <v>3</v>
      </c>
      <c r="G214" s="259"/>
      <c r="H214" s="370" t="s">
        <v>2923</v>
      </c>
      <c r="I214" s="370"/>
      <c r="J214" s="370"/>
      <c r="K214" s="313"/>
    </row>
    <row r="215" spans="2:11" ht="15" customHeight="1">
      <c r="B215" s="312"/>
      <c r="C215" s="280"/>
      <c r="D215" s="280"/>
      <c r="E215" s="280"/>
      <c r="F215" s="273">
        <v>4</v>
      </c>
      <c r="G215" s="259"/>
      <c r="H215" s="370" t="s">
        <v>2924</v>
      </c>
      <c r="I215" s="370"/>
      <c r="J215" s="370"/>
      <c r="K215" s="313"/>
    </row>
    <row r="216" spans="2:11" ht="12.75" customHeight="1">
      <c r="B216" s="316"/>
      <c r="C216" s="317"/>
      <c r="D216" s="317"/>
      <c r="E216" s="317"/>
      <c r="F216" s="317"/>
      <c r="G216" s="317"/>
      <c r="H216" s="317"/>
      <c r="I216" s="317"/>
      <c r="J216" s="317"/>
      <c r="K216" s="318"/>
    </row>
  </sheetData>
  <sheetProtection formatCells="0" formatColumns="0" formatRows="0" insertColumns="0" insertRows="0" insertHyperlinks="0" deleteColumns="0" deleteRows="0" sort="0" autoFilter="0" pivotTables="0"/>
  <mergeCells count="77">
    <mergeCell ref="C9:J9"/>
    <mergeCell ref="D10:J10"/>
    <mergeCell ref="D13:J13"/>
    <mergeCell ref="C3:J3"/>
    <mergeCell ref="C4:J4"/>
    <mergeCell ref="C6:J6"/>
    <mergeCell ref="C7:J7"/>
    <mergeCell ref="D11:J11"/>
    <mergeCell ref="F19:J19"/>
    <mergeCell ref="F20:J20"/>
    <mergeCell ref="D14:J14"/>
    <mergeCell ref="D15:J15"/>
    <mergeCell ref="F16:J16"/>
    <mergeCell ref="F17:J17"/>
    <mergeCell ref="D31:J31"/>
    <mergeCell ref="C24:J24"/>
    <mergeCell ref="D32:J32"/>
    <mergeCell ref="F18:J18"/>
    <mergeCell ref="F21:J21"/>
    <mergeCell ref="C23:J23"/>
    <mergeCell ref="D25:J25"/>
    <mergeCell ref="D26:J26"/>
    <mergeCell ref="D28:J28"/>
    <mergeCell ref="D29:J29"/>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10"/>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7"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1"/>
      <c r="B1" s="108"/>
      <c r="C1" s="108"/>
      <c r="D1" s="109" t="s">
        <v>1</v>
      </c>
      <c r="E1" s="108"/>
      <c r="F1" s="110" t="s">
        <v>140</v>
      </c>
      <c r="G1" s="368" t="s">
        <v>141</v>
      </c>
      <c r="H1" s="368"/>
      <c r="I1" s="111"/>
      <c r="J1" s="110" t="s">
        <v>142</v>
      </c>
      <c r="K1" s="109" t="s">
        <v>143</v>
      </c>
      <c r="L1" s="110" t="s">
        <v>144</v>
      </c>
      <c r="M1" s="110"/>
      <c r="N1" s="110"/>
      <c r="O1" s="110"/>
      <c r="P1" s="110"/>
      <c r="Q1" s="110"/>
      <c r="R1" s="110"/>
      <c r="S1" s="110"/>
      <c r="T1" s="110"/>
      <c r="U1" s="20"/>
      <c r="V1" s="20"/>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58" t="s">
        <v>8</v>
      </c>
      <c r="M2" s="359"/>
      <c r="N2" s="359"/>
      <c r="O2" s="359"/>
      <c r="P2" s="359"/>
      <c r="Q2" s="359"/>
      <c r="R2" s="359"/>
      <c r="S2" s="359"/>
      <c r="T2" s="359"/>
      <c r="U2" s="359"/>
      <c r="V2" s="359"/>
      <c r="AT2" s="24" t="s">
        <v>90</v>
      </c>
    </row>
    <row r="3" spans="1:70" ht="6.95" customHeight="1">
      <c r="B3" s="25"/>
      <c r="C3" s="26"/>
      <c r="D3" s="26"/>
      <c r="E3" s="26"/>
      <c r="F3" s="26"/>
      <c r="G3" s="26"/>
      <c r="H3" s="26"/>
      <c r="I3" s="112"/>
      <c r="J3" s="26"/>
      <c r="K3" s="27"/>
      <c r="AT3" s="24" t="s">
        <v>24</v>
      </c>
    </row>
    <row r="4" spans="1:70" ht="36.950000000000003" customHeight="1">
      <c r="B4" s="28"/>
      <c r="C4" s="29"/>
      <c r="D4" s="30" t="s">
        <v>145</v>
      </c>
      <c r="E4" s="29"/>
      <c r="F4" s="29"/>
      <c r="G4" s="29"/>
      <c r="H4" s="29"/>
      <c r="I4" s="113"/>
      <c r="J4" s="29"/>
      <c r="K4" s="31"/>
      <c r="M4" s="32" t="s">
        <v>13</v>
      </c>
      <c r="AT4" s="24" t="s">
        <v>6</v>
      </c>
    </row>
    <row r="5" spans="1:70" ht="6.95" customHeight="1">
      <c r="B5" s="28"/>
      <c r="C5" s="29"/>
      <c r="D5" s="29"/>
      <c r="E5" s="29"/>
      <c r="F5" s="29"/>
      <c r="G5" s="29"/>
      <c r="H5" s="29"/>
      <c r="I5" s="113"/>
      <c r="J5" s="29"/>
      <c r="K5" s="31"/>
    </row>
    <row r="6" spans="1:70">
      <c r="B6" s="28"/>
      <c r="C6" s="29"/>
      <c r="D6" s="37" t="s">
        <v>19</v>
      </c>
      <c r="E6" s="29"/>
      <c r="F6" s="29"/>
      <c r="G6" s="29"/>
      <c r="H6" s="29"/>
      <c r="I6" s="113"/>
      <c r="J6" s="29"/>
      <c r="K6" s="31"/>
    </row>
    <row r="7" spans="1:70" ht="16.5" customHeight="1">
      <c r="B7" s="28"/>
      <c r="C7" s="29"/>
      <c r="D7" s="29"/>
      <c r="E7" s="360" t="str">
        <f>'Rekapitulace stavby'!K6</f>
        <v>Kanalizace a ČOV Jankov</v>
      </c>
      <c r="F7" s="361"/>
      <c r="G7" s="361"/>
      <c r="H7" s="361"/>
      <c r="I7" s="113"/>
      <c r="J7" s="29"/>
      <c r="K7" s="31"/>
    </row>
    <row r="8" spans="1:70" s="1" customFormat="1">
      <c r="B8" s="42"/>
      <c r="C8" s="43"/>
      <c r="D8" s="37" t="s">
        <v>146</v>
      </c>
      <c r="E8" s="43"/>
      <c r="F8" s="43"/>
      <c r="G8" s="43"/>
      <c r="H8" s="43"/>
      <c r="I8" s="114"/>
      <c r="J8" s="43"/>
      <c r="K8" s="46"/>
    </row>
    <row r="9" spans="1:70" s="1" customFormat="1" ht="36.950000000000003" customHeight="1">
      <c r="B9" s="42"/>
      <c r="C9" s="43"/>
      <c r="D9" s="43"/>
      <c r="E9" s="362" t="s">
        <v>147</v>
      </c>
      <c r="F9" s="363"/>
      <c r="G9" s="363"/>
      <c r="H9" s="363"/>
      <c r="I9" s="114"/>
      <c r="J9" s="43"/>
      <c r="K9" s="46"/>
    </row>
    <row r="10" spans="1:70" s="1" customFormat="1" ht="13.5">
      <c r="B10" s="42"/>
      <c r="C10" s="43"/>
      <c r="D10" s="43"/>
      <c r="E10" s="43"/>
      <c r="F10" s="43"/>
      <c r="G10" s="43"/>
      <c r="H10" s="43"/>
      <c r="I10" s="114"/>
      <c r="J10" s="43"/>
      <c r="K10" s="46"/>
    </row>
    <row r="11" spans="1:70" s="1" customFormat="1" ht="14.45" customHeight="1">
      <c r="B11" s="42"/>
      <c r="C11" s="43"/>
      <c r="D11" s="37" t="s">
        <v>21</v>
      </c>
      <c r="E11" s="43"/>
      <c r="F11" s="35" t="s">
        <v>91</v>
      </c>
      <c r="G11" s="43"/>
      <c r="H11" s="43"/>
      <c r="I11" s="115" t="s">
        <v>23</v>
      </c>
      <c r="J11" s="35" t="s">
        <v>148</v>
      </c>
      <c r="K11" s="46"/>
    </row>
    <row r="12" spans="1:70" s="1" customFormat="1" ht="14.45" customHeight="1">
      <c r="B12" s="42"/>
      <c r="C12" s="43"/>
      <c r="D12" s="37" t="s">
        <v>25</v>
      </c>
      <c r="E12" s="43"/>
      <c r="F12" s="35" t="s">
        <v>26</v>
      </c>
      <c r="G12" s="43"/>
      <c r="H12" s="43"/>
      <c r="I12" s="115" t="s">
        <v>27</v>
      </c>
      <c r="J12" s="116" t="str">
        <f>'Rekapitulace stavby'!AN8</f>
        <v>19. 2. 2018</v>
      </c>
      <c r="K12" s="46"/>
    </row>
    <row r="13" spans="1:70" s="1" customFormat="1" ht="21.75" customHeight="1">
      <c r="B13" s="42"/>
      <c r="C13" s="43"/>
      <c r="D13" s="34" t="s">
        <v>29</v>
      </c>
      <c r="E13" s="43"/>
      <c r="F13" s="39" t="s">
        <v>30</v>
      </c>
      <c r="G13" s="43"/>
      <c r="H13" s="43"/>
      <c r="I13" s="117" t="s">
        <v>31</v>
      </c>
      <c r="J13" s="39" t="s">
        <v>32</v>
      </c>
      <c r="K13" s="46"/>
    </row>
    <row r="14" spans="1:70" s="1" customFormat="1" ht="14.45" customHeight="1">
      <c r="B14" s="42"/>
      <c r="C14" s="43"/>
      <c r="D14" s="37" t="s">
        <v>33</v>
      </c>
      <c r="E14" s="43"/>
      <c r="F14" s="43"/>
      <c r="G14" s="43"/>
      <c r="H14" s="43"/>
      <c r="I14" s="115" t="s">
        <v>34</v>
      </c>
      <c r="J14" s="35" t="s">
        <v>35</v>
      </c>
      <c r="K14" s="46"/>
    </row>
    <row r="15" spans="1:70" s="1" customFormat="1" ht="18" customHeight="1">
      <c r="B15" s="42"/>
      <c r="C15" s="43"/>
      <c r="D15" s="43"/>
      <c r="E15" s="35" t="s">
        <v>36</v>
      </c>
      <c r="F15" s="43"/>
      <c r="G15" s="43"/>
      <c r="H15" s="43"/>
      <c r="I15" s="115" t="s">
        <v>37</v>
      </c>
      <c r="J15" s="35" t="s">
        <v>5</v>
      </c>
      <c r="K15" s="46"/>
    </row>
    <row r="16" spans="1:70" s="1" customFormat="1" ht="6.95" customHeight="1">
      <c r="B16" s="42"/>
      <c r="C16" s="43"/>
      <c r="D16" s="43"/>
      <c r="E16" s="43"/>
      <c r="F16" s="43"/>
      <c r="G16" s="43"/>
      <c r="H16" s="43"/>
      <c r="I16" s="114"/>
      <c r="J16" s="43"/>
      <c r="K16" s="46"/>
    </row>
    <row r="17" spans="2:11" s="1" customFormat="1" ht="14.45" customHeight="1">
      <c r="B17" s="42"/>
      <c r="C17" s="43"/>
      <c r="D17" s="37" t="s">
        <v>38</v>
      </c>
      <c r="E17" s="43"/>
      <c r="F17" s="43"/>
      <c r="G17" s="43"/>
      <c r="H17" s="43"/>
      <c r="I17" s="115" t="s">
        <v>34</v>
      </c>
      <c r="J17" s="35" t="str">
        <f>IF('Rekapitulace stavby'!AN13="Vyplň údaj","",IF('Rekapitulace stavby'!AN13="","",'Rekapitulace stavby'!AN13))</f>
        <v/>
      </c>
      <c r="K17" s="46"/>
    </row>
    <row r="18" spans="2:11" s="1" customFormat="1" ht="18" customHeight="1">
      <c r="B18" s="42"/>
      <c r="C18" s="43"/>
      <c r="D18" s="43"/>
      <c r="E18" s="35" t="str">
        <f>IF('Rekapitulace stavby'!E14="Vyplň údaj","",IF('Rekapitulace stavby'!E14="","",'Rekapitulace stavby'!E14))</f>
        <v/>
      </c>
      <c r="F18" s="43"/>
      <c r="G18" s="43"/>
      <c r="H18" s="43"/>
      <c r="I18" s="115" t="s">
        <v>37</v>
      </c>
      <c r="J18" s="35" t="str">
        <f>IF('Rekapitulace stavby'!AN14="Vyplň údaj","",IF('Rekapitulace stavby'!AN14="","",'Rekapitulace stavby'!AN14))</f>
        <v/>
      </c>
      <c r="K18" s="46"/>
    </row>
    <row r="19" spans="2:11" s="1" customFormat="1" ht="6.95" customHeight="1">
      <c r="B19" s="42"/>
      <c r="C19" s="43"/>
      <c r="D19" s="43"/>
      <c r="E19" s="43"/>
      <c r="F19" s="43"/>
      <c r="G19" s="43"/>
      <c r="H19" s="43"/>
      <c r="I19" s="114"/>
      <c r="J19" s="43"/>
      <c r="K19" s="46"/>
    </row>
    <row r="20" spans="2:11" s="1" customFormat="1" ht="14.45" customHeight="1">
      <c r="B20" s="42"/>
      <c r="C20" s="43"/>
      <c r="D20" s="37" t="s">
        <v>40</v>
      </c>
      <c r="E20" s="43"/>
      <c r="F20" s="43"/>
      <c r="G20" s="43"/>
      <c r="H20" s="43"/>
      <c r="I20" s="115" t="s">
        <v>34</v>
      </c>
      <c r="J20" s="35" t="s">
        <v>41</v>
      </c>
      <c r="K20" s="46"/>
    </row>
    <row r="21" spans="2:11" s="1" customFormat="1" ht="18" customHeight="1">
      <c r="B21" s="42"/>
      <c r="C21" s="43"/>
      <c r="D21" s="43"/>
      <c r="E21" s="35" t="s">
        <v>42</v>
      </c>
      <c r="F21" s="43"/>
      <c r="G21" s="43"/>
      <c r="H21" s="43"/>
      <c r="I21" s="115" t="s">
        <v>37</v>
      </c>
      <c r="J21" s="35" t="s">
        <v>43</v>
      </c>
      <c r="K21" s="46"/>
    </row>
    <row r="22" spans="2:11" s="1" customFormat="1" ht="6.95" customHeight="1">
      <c r="B22" s="42"/>
      <c r="C22" s="43"/>
      <c r="D22" s="43"/>
      <c r="E22" s="43"/>
      <c r="F22" s="43"/>
      <c r="G22" s="43"/>
      <c r="H22" s="43"/>
      <c r="I22" s="114"/>
      <c r="J22" s="43"/>
      <c r="K22" s="46"/>
    </row>
    <row r="23" spans="2:11" s="1" customFormat="1" ht="14.45" customHeight="1">
      <c r="B23" s="42"/>
      <c r="C23" s="43"/>
      <c r="D23" s="37" t="s">
        <v>45</v>
      </c>
      <c r="E23" s="43"/>
      <c r="F23" s="43"/>
      <c r="G23" s="43"/>
      <c r="H23" s="43"/>
      <c r="I23" s="114"/>
      <c r="J23" s="43"/>
      <c r="K23" s="46"/>
    </row>
    <row r="24" spans="2:11" s="7" customFormat="1" ht="16.5" customHeight="1">
      <c r="B24" s="118"/>
      <c r="C24" s="119"/>
      <c r="D24" s="119"/>
      <c r="E24" s="326" t="s">
        <v>5</v>
      </c>
      <c r="F24" s="326"/>
      <c r="G24" s="326"/>
      <c r="H24" s="326"/>
      <c r="I24" s="120"/>
      <c r="J24" s="119"/>
      <c r="K24" s="121"/>
    </row>
    <row r="25" spans="2:11" s="1" customFormat="1" ht="6.95" customHeight="1">
      <c r="B25" s="42"/>
      <c r="C25" s="43"/>
      <c r="D25" s="43"/>
      <c r="E25" s="43"/>
      <c r="F25" s="43"/>
      <c r="G25" s="43"/>
      <c r="H25" s="43"/>
      <c r="I25" s="114"/>
      <c r="J25" s="43"/>
      <c r="K25" s="46"/>
    </row>
    <row r="26" spans="2:11" s="1" customFormat="1" ht="6.95" customHeight="1">
      <c r="B26" s="42"/>
      <c r="C26" s="43"/>
      <c r="D26" s="69"/>
      <c r="E26" s="69"/>
      <c r="F26" s="69"/>
      <c r="G26" s="69"/>
      <c r="H26" s="69"/>
      <c r="I26" s="122"/>
      <c r="J26" s="69"/>
      <c r="K26" s="123"/>
    </row>
    <row r="27" spans="2:11" s="1" customFormat="1" ht="25.35" customHeight="1">
      <c r="B27" s="42"/>
      <c r="C27" s="43"/>
      <c r="D27" s="124" t="s">
        <v>47</v>
      </c>
      <c r="E27" s="43"/>
      <c r="F27" s="43"/>
      <c r="G27" s="43"/>
      <c r="H27" s="43"/>
      <c r="I27" s="114"/>
      <c r="J27" s="125">
        <f>ROUND(J80,2)</f>
        <v>0</v>
      </c>
      <c r="K27" s="46"/>
    </row>
    <row r="28" spans="2:11" s="1" customFormat="1" ht="6.95" customHeight="1">
      <c r="B28" s="42"/>
      <c r="C28" s="43"/>
      <c r="D28" s="69"/>
      <c r="E28" s="69"/>
      <c r="F28" s="69"/>
      <c r="G28" s="69"/>
      <c r="H28" s="69"/>
      <c r="I28" s="122"/>
      <c r="J28" s="69"/>
      <c r="K28" s="123"/>
    </row>
    <row r="29" spans="2:11" s="1" customFormat="1" ht="14.45" customHeight="1">
      <c r="B29" s="42"/>
      <c r="C29" s="43"/>
      <c r="D29" s="43"/>
      <c r="E29" s="43"/>
      <c r="F29" s="47" t="s">
        <v>49</v>
      </c>
      <c r="G29" s="43"/>
      <c r="H29" s="43"/>
      <c r="I29" s="126" t="s">
        <v>48</v>
      </c>
      <c r="J29" s="47" t="s">
        <v>50</v>
      </c>
      <c r="K29" s="46"/>
    </row>
    <row r="30" spans="2:11" s="1" customFormat="1" ht="14.45" customHeight="1">
      <c r="B30" s="42"/>
      <c r="C30" s="43"/>
      <c r="D30" s="50" t="s">
        <v>51</v>
      </c>
      <c r="E30" s="50" t="s">
        <v>52</v>
      </c>
      <c r="F30" s="127">
        <f>ROUND(SUM(BE80:BE109), 2)</f>
        <v>0</v>
      </c>
      <c r="G30" s="43"/>
      <c r="H30" s="43"/>
      <c r="I30" s="128">
        <v>0.21</v>
      </c>
      <c r="J30" s="127">
        <f>ROUND(ROUND((SUM(BE80:BE109)), 2)*I30, 2)</f>
        <v>0</v>
      </c>
      <c r="K30" s="46"/>
    </row>
    <row r="31" spans="2:11" s="1" customFormat="1" ht="14.45" customHeight="1">
      <c r="B31" s="42"/>
      <c r="C31" s="43"/>
      <c r="D31" s="43"/>
      <c r="E31" s="50" t="s">
        <v>53</v>
      </c>
      <c r="F31" s="127">
        <f>ROUND(SUM(BF80:BF109), 2)</f>
        <v>0</v>
      </c>
      <c r="G31" s="43"/>
      <c r="H31" s="43"/>
      <c r="I31" s="128">
        <v>0.15</v>
      </c>
      <c r="J31" s="127">
        <f>ROUND(ROUND((SUM(BF80:BF109)), 2)*I31, 2)</f>
        <v>0</v>
      </c>
      <c r="K31" s="46"/>
    </row>
    <row r="32" spans="2:11" s="1" customFormat="1" ht="14.45" hidden="1" customHeight="1">
      <c r="B32" s="42"/>
      <c r="C32" s="43"/>
      <c r="D32" s="43"/>
      <c r="E32" s="50" t="s">
        <v>54</v>
      </c>
      <c r="F32" s="127">
        <f>ROUND(SUM(BG80:BG109), 2)</f>
        <v>0</v>
      </c>
      <c r="G32" s="43"/>
      <c r="H32" s="43"/>
      <c r="I32" s="128">
        <v>0.21</v>
      </c>
      <c r="J32" s="127">
        <v>0</v>
      </c>
      <c r="K32" s="46"/>
    </row>
    <row r="33" spans="2:11" s="1" customFormat="1" ht="14.45" hidden="1" customHeight="1">
      <c r="B33" s="42"/>
      <c r="C33" s="43"/>
      <c r="D33" s="43"/>
      <c r="E33" s="50" t="s">
        <v>55</v>
      </c>
      <c r="F33" s="127">
        <f>ROUND(SUM(BH80:BH109), 2)</f>
        <v>0</v>
      </c>
      <c r="G33" s="43"/>
      <c r="H33" s="43"/>
      <c r="I33" s="128">
        <v>0.15</v>
      </c>
      <c r="J33" s="127">
        <v>0</v>
      </c>
      <c r="K33" s="46"/>
    </row>
    <row r="34" spans="2:11" s="1" customFormat="1" ht="14.45" hidden="1" customHeight="1">
      <c r="B34" s="42"/>
      <c r="C34" s="43"/>
      <c r="D34" s="43"/>
      <c r="E34" s="50" t="s">
        <v>56</v>
      </c>
      <c r="F34" s="127">
        <f>ROUND(SUM(BI80:BI109), 2)</f>
        <v>0</v>
      </c>
      <c r="G34" s="43"/>
      <c r="H34" s="43"/>
      <c r="I34" s="128">
        <v>0</v>
      </c>
      <c r="J34" s="127">
        <v>0</v>
      </c>
      <c r="K34" s="46"/>
    </row>
    <row r="35" spans="2:11" s="1" customFormat="1" ht="6.95" customHeight="1">
      <c r="B35" s="42"/>
      <c r="C35" s="43"/>
      <c r="D35" s="43"/>
      <c r="E35" s="43"/>
      <c r="F35" s="43"/>
      <c r="G35" s="43"/>
      <c r="H35" s="43"/>
      <c r="I35" s="114"/>
      <c r="J35" s="43"/>
      <c r="K35" s="46"/>
    </row>
    <row r="36" spans="2:11" s="1" customFormat="1" ht="25.35" customHeight="1">
      <c r="B36" s="42"/>
      <c r="C36" s="129"/>
      <c r="D36" s="130" t="s">
        <v>57</v>
      </c>
      <c r="E36" s="72"/>
      <c r="F36" s="72"/>
      <c r="G36" s="131" t="s">
        <v>58</v>
      </c>
      <c r="H36" s="132" t="s">
        <v>59</v>
      </c>
      <c r="I36" s="133"/>
      <c r="J36" s="134">
        <f>SUM(J27:J34)</f>
        <v>0</v>
      </c>
      <c r="K36" s="135"/>
    </row>
    <row r="37" spans="2:11" s="1" customFormat="1" ht="14.45" customHeight="1">
      <c r="B37" s="57"/>
      <c r="C37" s="58"/>
      <c r="D37" s="58"/>
      <c r="E37" s="58"/>
      <c r="F37" s="58"/>
      <c r="G37" s="58"/>
      <c r="H37" s="58"/>
      <c r="I37" s="136"/>
      <c r="J37" s="58"/>
      <c r="K37" s="59"/>
    </row>
    <row r="41" spans="2:11" s="1" customFormat="1" ht="6.95" customHeight="1">
      <c r="B41" s="60"/>
      <c r="C41" s="61"/>
      <c r="D41" s="61"/>
      <c r="E41" s="61"/>
      <c r="F41" s="61"/>
      <c r="G41" s="61"/>
      <c r="H41" s="61"/>
      <c r="I41" s="137"/>
      <c r="J41" s="61"/>
      <c r="K41" s="138"/>
    </row>
    <row r="42" spans="2:11" s="1" customFormat="1" ht="36.950000000000003" customHeight="1">
      <c r="B42" s="42"/>
      <c r="C42" s="30" t="s">
        <v>149</v>
      </c>
      <c r="D42" s="43"/>
      <c r="E42" s="43"/>
      <c r="F42" s="43"/>
      <c r="G42" s="43"/>
      <c r="H42" s="43"/>
      <c r="I42" s="114"/>
      <c r="J42" s="43"/>
      <c r="K42" s="46"/>
    </row>
    <row r="43" spans="2:11" s="1" customFormat="1" ht="6.95" customHeight="1">
      <c r="B43" s="42"/>
      <c r="C43" s="43"/>
      <c r="D43" s="43"/>
      <c r="E43" s="43"/>
      <c r="F43" s="43"/>
      <c r="G43" s="43"/>
      <c r="H43" s="43"/>
      <c r="I43" s="114"/>
      <c r="J43" s="43"/>
      <c r="K43" s="46"/>
    </row>
    <row r="44" spans="2:11" s="1" customFormat="1" ht="14.45" customHeight="1">
      <c r="B44" s="42"/>
      <c r="C44" s="37" t="s">
        <v>19</v>
      </c>
      <c r="D44" s="43"/>
      <c r="E44" s="43"/>
      <c r="F44" s="43"/>
      <c r="G44" s="43"/>
      <c r="H44" s="43"/>
      <c r="I44" s="114"/>
      <c r="J44" s="43"/>
      <c r="K44" s="46"/>
    </row>
    <row r="45" spans="2:11" s="1" customFormat="1" ht="16.5" customHeight="1">
      <c r="B45" s="42"/>
      <c r="C45" s="43"/>
      <c r="D45" s="43"/>
      <c r="E45" s="360" t="str">
        <f>E7</f>
        <v>Kanalizace a ČOV Jankov</v>
      </c>
      <c r="F45" s="361"/>
      <c r="G45" s="361"/>
      <c r="H45" s="361"/>
      <c r="I45" s="114"/>
      <c r="J45" s="43"/>
      <c r="K45" s="46"/>
    </row>
    <row r="46" spans="2:11" s="1" customFormat="1" ht="14.45" customHeight="1">
      <c r="B46" s="42"/>
      <c r="C46" s="37" t="s">
        <v>146</v>
      </c>
      <c r="D46" s="43"/>
      <c r="E46" s="43"/>
      <c r="F46" s="43"/>
      <c r="G46" s="43"/>
      <c r="H46" s="43"/>
      <c r="I46" s="114"/>
      <c r="J46" s="43"/>
      <c r="K46" s="46"/>
    </row>
    <row r="47" spans="2:11" s="1" customFormat="1" ht="17.25" customHeight="1">
      <c r="B47" s="42"/>
      <c r="C47" s="43"/>
      <c r="D47" s="43"/>
      <c r="E47" s="362" t="str">
        <f>E9</f>
        <v>VRN-00 - Vedlejší rozpočtové náklady</v>
      </c>
      <c r="F47" s="363"/>
      <c r="G47" s="363"/>
      <c r="H47" s="363"/>
      <c r="I47" s="114"/>
      <c r="J47" s="43"/>
      <c r="K47" s="46"/>
    </row>
    <row r="48" spans="2:11" s="1" customFormat="1" ht="6.95" customHeight="1">
      <c r="B48" s="42"/>
      <c r="C48" s="43"/>
      <c r="D48" s="43"/>
      <c r="E48" s="43"/>
      <c r="F48" s="43"/>
      <c r="G48" s="43"/>
      <c r="H48" s="43"/>
      <c r="I48" s="114"/>
      <c r="J48" s="43"/>
      <c r="K48" s="46"/>
    </row>
    <row r="49" spans="2:47" s="1" customFormat="1" ht="18" customHeight="1">
      <c r="B49" s="42"/>
      <c r="C49" s="37" t="s">
        <v>25</v>
      </c>
      <c r="D49" s="43"/>
      <c r="E49" s="43"/>
      <c r="F49" s="35" t="str">
        <f>F12</f>
        <v>Jankov u Českých Budějovic</v>
      </c>
      <c r="G49" s="43"/>
      <c r="H49" s="43"/>
      <c r="I49" s="115" t="s">
        <v>27</v>
      </c>
      <c r="J49" s="116" t="str">
        <f>IF(J12="","",J12)</f>
        <v>19. 2. 2018</v>
      </c>
      <c r="K49" s="46"/>
    </row>
    <row r="50" spans="2:47" s="1" customFormat="1" ht="6.95" customHeight="1">
      <c r="B50" s="42"/>
      <c r="C50" s="43"/>
      <c r="D50" s="43"/>
      <c r="E50" s="43"/>
      <c r="F50" s="43"/>
      <c r="G50" s="43"/>
      <c r="H50" s="43"/>
      <c r="I50" s="114"/>
      <c r="J50" s="43"/>
      <c r="K50" s="46"/>
    </row>
    <row r="51" spans="2:47" s="1" customFormat="1">
      <c r="B51" s="42"/>
      <c r="C51" s="37" t="s">
        <v>33</v>
      </c>
      <c r="D51" s="43"/>
      <c r="E51" s="43"/>
      <c r="F51" s="35" t="str">
        <f>E15</f>
        <v>Obec Jankov</v>
      </c>
      <c r="G51" s="43"/>
      <c r="H51" s="43"/>
      <c r="I51" s="115" t="s">
        <v>40</v>
      </c>
      <c r="J51" s="326" t="str">
        <f>E21</f>
        <v>VAK projekt s.r.o.</v>
      </c>
      <c r="K51" s="46"/>
    </row>
    <row r="52" spans="2:47" s="1" customFormat="1" ht="14.45" customHeight="1">
      <c r="B52" s="42"/>
      <c r="C52" s="37" t="s">
        <v>38</v>
      </c>
      <c r="D52" s="43"/>
      <c r="E52" s="43"/>
      <c r="F52" s="35" t="str">
        <f>IF(E18="","",E18)</f>
        <v/>
      </c>
      <c r="G52" s="43"/>
      <c r="H52" s="43"/>
      <c r="I52" s="114"/>
      <c r="J52" s="364"/>
      <c r="K52" s="46"/>
    </row>
    <row r="53" spans="2:47" s="1" customFormat="1" ht="10.35" customHeight="1">
      <c r="B53" s="42"/>
      <c r="C53" s="43"/>
      <c r="D53" s="43"/>
      <c r="E53" s="43"/>
      <c r="F53" s="43"/>
      <c r="G53" s="43"/>
      <c r="H53" s="43"/>
      <c r="I53" s="114"/>
      <c r="J53" s="43"/>
      <c r="K53" s="46"/>
    </row>
    <row r="54" spans="2:47" s="1" customFormat="1" ht="29.25" customHeight="1">
      <c r="B54" s="42"/>
      <c r="C54" s="139" t="s">
        <v>150</v>
      </c>
      <c r="D54" s="129"/>
      <c r="E54" s="129"/>
      <c r="F54" s="129"/>
      <c r="G54" s="129"/>
      <c r="H54" s="129"/>
      <c r="I54" s="140"/>
      <c r="J54" s="141" t="s">
        <v>151</v>
      </c>
      <c r="K54" s="142"/>
    </row>
    <row r="55" spans="2:47" s="1" customFormat="1" ht="10.35" customHeight="1">
      <c r="B55" s="42"/>
      <c r="C55" s="43"/>
      <c r="D55" s="43"/>
      <c r="E55" s="43"/>
      <c r="F55" s="43"/>
      <c r="G55" s="43"/>
      <c r="H55" s="43"/>
      <c r="I55" s="114"/>
      <c r="J55" s="43"/>
      <c r="K55" s="46"/>
    </row>
    <row r="56" spans="2:47" s="1" customFormat="1" ht="29.25" customHeight="1">
      <c r="B56" s="42"/>
      <c r="C56" s="143" t="s">
        <v>152</v>
      </c>
      <c r="D56" s="43"/>
      <c r="E56" s="43"/>
      <c r="F56" s="43"/>
      <c r="G56" s="43"/>
      <c r="H56" s="43"/>
      <c r="I56" s="114"/>
      <c r="J56" s="125">
        <f>J80</f>
        <v>0</v>
      </c>
      <c r="K56" s="46"/>
      <c r="AU56" s="24" t="s">
        <v>153</v>
      </c>
    </row>
    <row r="57" spans="2:47" s="8" customFormat="1" ht="24.95" customHeight="1">
      <c r="B57" s="144"/>
      <c r="C57" s="145"/>
      <c r="D57" s="146" t="s">
        <v>154</v>
      </c>
      <c r="E57" s="147"/>
      <c r="F57" s="147"/>
      <c r="G57" s="147"/>
      <c r="H57" s="147"/>
      <c r="I57" s="148"/>
      <c r="J57" s="149">
        <f>J81</f>
        <v>0</v>
      </c>
      <c r="K57" s="150"/>
    </row>
    <row r="58" spans="2:47" s="9" customFormat="1" ht="19.899999999999999" customHeight="1">
      <c r="B58" s="151"/>
      <c r="C58" s="152"/>
      <c r="D58" s="153" t="s">
        <v>155</v>
      </c>
      <c r="E58" s="154"/>
      <c r="F58" s="154"/>
      <c r="G58" s="154"/>
      <c r="H58" s="154"/>
      <c r="I58" s="155"/>
      <c r="J58" s="156">
        <f>J82</f>
        <v>0</v>
      </c>
      <c r="K58" s="157"/>
    </row>
    <row r="59" spans="2:47" s="9" customFormat="1" ht="19.899999999999999" customHeight="1">
      <c r="B59" s="151"/>
      <c r="C59" s="152"/>
      <c r="D59" s="153" t="s">
        <v>156</v>
      </c>
      <c r="E59" s="154"/>
      <c r="F59" s="154"/>
      <c r="G59" s="154"/>
      <c r="H59" s="154"/>
      <c r="I59" s="155"/>
      <c r="J59" s="156">
        <f>J104</f>
        <v>0</v>
      </c>
      <c r="K59" s="157"/>
    </row>
    <row r="60" spans="2:47" s="9" customFormat="1" ht="19.899999999999999" customHeight="1">
      <c r="B60" s="151"/>
      <c r="C60" s="152"/>
      <c r="D60" s="153" t="s">
        <v>157</v>
      </c>
      <c r="E60" s="154"/>
      <c r="F60" s="154"/>
      <c r="G60" s="154"/>
      <c r="H60" s="154"/>
      <c r="I60" s="155"/>
      <c r="J60" s="156">
        <f>J107</f>
        <v>0</v>
      </c>
      <c r="K60" s="157"/>
    </row>
    <row r="61" spans="2:47" s="1" customFormat="1" ht="21.75" customHeight="1">
      <c r="B61" s="42"/>
      <c r="C61" s="43"/>
      <c r="D61" s="43"/>
      <c r="E61" s="43"/>
      <c r="F61" s="43"/>
      <c r="G61" s="43"/>
      <c r="H61" s="43"/>
      <c r="I61" s="114"/>
      <c r="J61" s="43"/>
      <c r="K61" s="46"/>
    </row>
    <row r="62" spans="2:47" s="1" customFormat="1" ht="6.95" customHeight="1">
      <c r="B62" s="57"/>
      <c r="C62" s="58"/>
      <c r="D62" s="58"/>
      <c r="E62" s="58"/>
      <c r="F62" s="58"/>
      <c r="G62" s="58"/>
      <c r="H62" s="58"/>
      <c r="I62" s="136"/>
      <c r="J62" s="58"/>
      <c r="K62" s="59"/>
    </row>
    <row r="66" spans="2:63" s="1" customFormat="1" ht="6.95" customHeight="1">
      <c r="B66" s="60"/>
      <c r="C66" s="61"/>
      <c r="D66" s="61"/>
      <c r="E66" s="61"/>
      <c r="F66" s="61"/>
      <c r="G66" s="61"/>
      <c r="H66" s="61"/>
      <c r="I66" s="137"/>
      <c r="J66" s="61"/>
      <c r="K66" s="61"/>
      <c r="L66" s="42"/>
    </row>
    <row r="67" spans="2:63" s="1" customFormat="1" ht="36.950000000000003" customHeight="1">
      <c r="B67" s="42"/>
      <c r="C67" s="62" t="s">
        <v>158</v>
      </c>
      <c r="L67" s="42"/>
    </row>
    <row r="68" spans="2:63" s="1" customFormat="1" ht="6.95" customHeight="1">
      <c r="B68" s="42"/>
      <c r="L68" s="42"/>
    </row>
    <row r="69" spans="2:63" s="1" customFormat="1" ht="14.45" customHeight="1">
      <c r="B69" s="42"/>
      <c r="C69" s="64" t="s">
        <v>19</v>
      </c>
      <c r="L69" s="42"/>
    </row>
    <row r="70" spans="2:63" s="1" customFormat="1" ht="16.5" customHeight="1">
      <c r="B70" s="42"/>
      <c r="E70" s="365" t="str">
        <f>E7</f>
        <v>Kanalizace a ČOV Jankov</v>
      </c>
      <c r="F70" s="366"/>
      <c r="G70" s="366"/>
      <c r="H70" s="366"/>
      <c r="L70" s="42"/>
    </row>
    <row r="71" spans="2:63" s="1" customFormat="1" ht="14.45" customHeight="1">
      <c r="B71" s="42"/>
      <c r="C71" s="64" t="s">
        <v>146</v>
      </c>
      <c r="L71" s="42"/>
    </row>
    <row r="72" spans="2:63" s="1" customFormat="1" ht="17.25" customHeight="1">
      <c r="B72" s="42"/>
      <c r="E72" s="337" t="str">
        <f>E9</f>
        <v>VRN-00 - Vedlejší rozpočtové náklady</v>
      </c>
      <c r="F72" s="367"/>
      <c r="G72" s="367"/>
      <c r="H72" s="367"/>
      <c r="L72" s="42"/>
    </row>
    <row r="73" spans="2:63" s="1" customFormat="1" ht="6.95" customHeight="1">
      <c r="B73" s="42"/>
      <c r="L73" s="42"/>
    </row>
    <row r="74" spans="2:63" s="1" customFormat="1" ht="18" customHeight="1">
      <c r="B74" s="42"/>
      <c r="C74" s="64" t="s">
        <v>25</v>
      </c>
      <c r="F74" s="158" t="str">
        <f>F12</f>
        <v>Jankov u Českých Budějovic</v>
      </c>
      <c r="I74" s="159" t="s">
        <v>27</v>
      </c>
      <c r="J74" s="68" t="str">
        <f>IF(J12="","",J12)</f>
        <v>19. 2. 2018</v>
      </c>
      <c r="L74" s="42"/>
    </row>
    <row r="75" spans="2:63" s="1" customFormat="1" ht="6.95" customHeight="1">
      <c r="B75" s="42"/>
      <c r="L75" s="42"/>
    </row>
    <row r="76" spans="2:63" s="1" customFormat="1">
      <c r="B76" s="42"/>
      <c r="C76" s="64" t="s">
        <v>33</v>
      </c>
      <c r="F76" s="158" t="str">
        <f>E15</f>
        <v>Obec Jankov</v>
      </c>
      <c r="I76" s="159" t="s">
        <v>40</v>
      </c>
      <c r="J76" s="158" t="str">
        <f>E21</f>
        <v>VAK projekt s.r.o.</v>
      </c>
      <c r="L76" s="42"/>
    </row>
    <row r="77" spans="2:63" s="1" customFormat="1" ht="14.45" customHeight="1">
      <c r="B77" s="42"/>
      <c r="C77" s="64" t="s">
        <v>38</v>
      </c>
      <c r="F77" s="158" t="str">
        <f>IF(E18="","",E18)</f>
        <v/>
      </c>
      <c r="L77" s="42"/>
    </row>
    <row r="78" spans="2:63" s="1" customFormat="1" ht="10.35" customHeight="1">
      <c r="B78" s="42"/>
      <c r="L78" s="42"/>
    </row>
    <row r="79" spans="2:63" s="10" customFormat="1" ht="29.25" customHeight="1">
      <c r="B79" s="160"/>
      <c r="C79" s="161" t="s">
        <v>159</v>
      </c>
      <c r="D79" s="162" t="s">
        <v>66</v>
      </c>
      <c r="E79" s="162" t="s">
        <v>62</v>
      </c>
      <c r="F79" s="162" t="s">
        <v>160</v>
      </c>
      <c r="G79" s="162" t="s">
        <v>161</v>
      </c>
      <c r="H79" s="162" t="s">
        <v>162</v>
      </c>
      <c r="I79" s="163" t="s">
        <v>163</v>
      </c>
      <c r="J79" s="162" t="s">
        <v>151</v>
      </c>
      <c r="K79" s="164" t="s">
        <v>164</v>
      </c>
      <c r="L79" s="160"/>
      <c r="M79" s="74" t="s">
        <v>165</v>
      </c>
      <c r="N79" s="75" t="s">
        <v>51</v>
      </c>
      <c r="O79" s="75" t="s">
        <v>166</v>
      </c>
      <c r="P79" s="75" t="s">
        <v>167</v>
      </c>
      <c r="Q79" s="75" t="s">
        <v>168</v>
      </c>
      <c r="R79" s="75" t="s">
        <v>169</v>
      </c>
      <c r="S79" s="75" t="s">
        <v>170</v>
      </c>
      <c r="T79" s="76" t="s">
        <v>171</v>
      </c>
    </row>
    <row r="80" spans="2:63" s="1" customFormat="1" ht="29.25" customHeight="1">
      <c r="B80" s="42"/>
      <c r="C80" s="78" t="s">
        <v>152</v>
      </c>
      <c r="J80" s="165">
        <f>BK80</f>
        <v>0</v>
      </c>
      <c r="L80" s="42"/>
      <c r="M80" s="77"/>
      <c r="N80" s="69"/>
      <c r="O80" s="69"/>
      <c r="P80" s="166">
        <f>P81</f>
        <v>0</v>
      </c>
      <c r="Q80" s="69"/>
      <c r="R80" s="166">
        <f>R81</f>
        <v>0</v>
      </c>
      <c r="S80" s="69"/>
      <c r="T80" s="167">
        <f>T81</f>
        <v>0</v>
      </c>
      <c r="AT80" s="24" t="s">
        <v>80</v>
      </c>
      <c r="AU80" s="24" t="s">
        <v>153</v>
      </c>
      <c r="BK80" s="168">
        <f>BK81</f>
        <v>0</v>
      </c>
    </row>
    <row r="81" spans="2:65" s="11" customFormat="1" ht="37.35" customHeight="1">
      <c r="B81" s="169"/>
      <c r="D81" s="170" t="s">
        <v>80</v>
      </c>
      <c r="E81" s="171" t="s">
        <v>172</v>
      </c>
      <c r="F81" s="171" t="s">
        <v>87</v>
      </c>
      <c r="I81" s="172"/>
      <c r="J81" s="173">
        <f>BK81</f>
        <v>0</v>
      </c>
      <c r="L81" s="169"/>
      <c r="M81" s="174"/>
      <c r="N81" s="175"/>
      <c r="O81" s="175"/>
      <c r="P81" s="176">
        <f>P82+P104+P107</f>
        <v>0</v>
      </c>
      <c r="Q81" s="175"/>
      <c r="R81" s="176">
        <f>R82+R104+R107</f>
        <v>0</v>
      </c>
      <c r="S81" s="175"/>
      <c r="T81" s="177">
        <f>T82+T104+T107</f>
        <v>0</v>
      </c>
      <c r="AR81" s="170" t="s">
        <v>173</v>
      </c>
      <c r="AT81" s="178" t="s">
        <v>80</v>
      </c>
      <c r="AU81" s="178" t="s">
        <v>81</v>
      </c>
      <c r="AY81" s="170" t="s">
        <v>174</v>
      </c>
      <c r="BK81" s="179">
        <f>BK82+BK104+BK107</f>
        <v>0</v>
      </c>
    </row>
    <row r="82" spans="2:65" s="11" customFormat="1" ht="19.899999999999999" customHeight="1">
      <c r="B82" s="169"/>
      <c r="D82" s="170" t="s">
        <v>80</v>
      </c>
      <c r="E82" s="180" t="s">
        <v>175</v>
      </c>
      <c r="F82" s="180" t="s">
        <v>176</v>
      </c>
      <c r="I82" s="172"/>
      <c r="J82" s="181">
        <f>BK82</f>
        <v>0</v>
      </c>
      <c r="L82" s="169"/>
      <c r="M82" s="174"/>
      <c r="N82" s="175"/>
      <c r="O82" s="175"/>
      <c r="P82" s="176">
        <f>SUM(P83:P103)</f>
        <v>0</v>
      </c>
      <c r="Q82" s="175"/>
      <c r="R82" s="176">
        <f>SUM(R83:R103)</f>
        <v>0</v>
      </c>
      <c r="S82" s="175"/>
      <c r="T82" s="177">
        <f>SUM(T83:T103)</f>
        <v>0</v>
      </c>
      <c r="AR82" s="170" t="s">
        <v>173</v>
      </c>
      <c r="AT82" s="178" t="s">
        <v>80</v>
      </c>
      <c r="AU82" s="178" t="s">
        <v>89</v>
      </c>
      <c r="AY82" s="170" t="s">
        <v>174</v>
      </c>
      <c r="BK82" s="179">
        <f>SUM(BK83:BK103)</f>
        <v>0</v>
      </c>
    </row>
    <row r="83" spans="2:65" s="1" customFormat="1" ht="16.5" customHeight="1">
      <c r="B83" s="182"/>
      <c r="C83" s="183" t="s">
        <v>89</v>
      </c>
      <c r="D83" s="183" t="s">
        <v>177</v>
      </c>
      <c r="E83" s="184" t="s">
        <v>178</v>
      </c>
      <c r="F83" s="185" t="s">
        <v>179</v>
      </c>
      <c r="G83" s="186" t="s">
        <v>180</v>
      </c>
      <c r="H83" s="187">
        <v>1</v>
      </c>
      <c r="I83" s="188"/>
      <c r="J83" s="189">
        <f>ROUND(I83*H83,2)</f>
        <v>0</v>
      </c>
      <c r="K83" s="185" t="s">
        <v>181</v>
      </c>
      <c r="L83" s="42"/>
      <c r="M83" s="190" t="s">
        <v>5</v>
      </c>
      <c r="N83" s="191" t="s">
        <v>52</v>
      </c>
      <c r="O83" s="43"/>
      <c r="P83" s="192">
        <f>O83*H83</f>
        <v>0</v>
      </c>
      <c r="Q83" s="192">
        <v>0</v>
      </c>
      <c r="R83" s="192">
        <f>Q83*H83</f>
        <v>0</v>
      </c>
      <c r="S83" s="192">
        <v>0</v>
      </c>
      <c r="T83" s="193">
        <f>S83*H83</f>
        <v>0</v>
      </c>
      <c r="AR83" s="24" t="s">
        <v>182</v>
      </c>
      <c r="AT83" s="24" t="s">
        <v>177</v>
      </c>
      <c r="AU83" s="24" t="s">
        <v>24</v>
      </c>
      <c r="AY83" s="24" t="s">
        <v>174</v>
      </c>
      <c r="BE83" s="194">
        <f>IF(N83="základní",J83,0)</f>
        <v>0</v>
      </c>
      <c r="BF83" s="194">
        <f>IF(N83="snížená",J83,0)</f>
        <v>0</v>
      </c>
      <c r="BG83" s="194">
        <f>IF(N83="zákl. přenesená",J83,0)</f>
        <v>0</v>
      </c>
      <c r="BH83" s="194">
        <f>IF(N83="sníž. přenesená",J83,0)</f>
        <v>0</v>
      </c>
      <c r="BI83" s="194">
        <f>IF(N83="nulová",J83,0)</f>
        <v>0</v>
      </c>
      <c r="BJ83" s="24" t="s">
        <v>89</v>
      </c>
      <c r="BK83" s="194">
        <f>ROUND(I83*H83,2)</f>
        <v>0</v>
      </c>
      <c r="BL83" s="24" t="s">
        <v>182</v>
      </c>
      <c r="BM83" s="24" t="s">
        <v>183</v>
      </c>
    </row>
    <row r="84" spans="2:65" s="12" customFormat="1" ht="13.5">
      <c r="B84" s="195"/>
      <c r="D84" s="196" t="s">
        <v>184</v>
      </c>
      <c r="E84" s="197" t="s">
        <v>5</v>
      </c>
      <c r="F84" s="198" t="s">
        <v>89</v>
      </c>
      <c r="H84" s="199">
        <v>1</v>
      </c>
      <c r="I84" s="200"/>
      <c r="L84" s="195"/>
      <c r="M84" s="201"/>
      <c r="N84" s="202"/>
      <c r="O84" s="202"/>
      <c r="P84" s="202"/>
      <c r="Q84" s="202"/>
      <c r="R84" s="202"/>
      <c r="S84" s="202"/>
      <c r="T84" s="203"/>
      <c r="AT84" s="197" t="s">
        <v>184</v>
      </c>
      <c r="AU84" s="197" t="s">
        <v>24</v>
      </c>
      <c r="AV84" s="12" t="s">
        <v>24</v>
      </c>
      <c r="AW84" s="12" t="s">
        <v>44</v>
      </c>
      <c r="AX84" s="12" t="s">
        <v>89</v>
      </c>
      <c r="AY84" s="197" t="s">
        <v>174</v>
      </c>
    </row>
    <row r="85" spans="2:65" s="1" customFormat="1" ht="16.5" customHeight="1">
      <c r="B85" s="182"/>
      <c r="C85" s="183" t="s">
        <v>24</v>
      </c>
      <c r="D85" s="183" t="s">
        <v>177</v>
      </c>
      <c r="E85" s="184" t="s">
        <v>185</v>
      </c>
      <c r="F85" s="185" t="s">
        <v>186</v>
      </c>
      <c r="G85" s="186" t="s">
        <v>180</v>
      </c>
      <c r="H85" s="187">
        <v>1</v>
      </c>
      <c r="I85" s="188"/>
      <c r="J85" s="189">
        <f>ROUND(I85*H85,2)</f>
        <v>0</v>
      </c>
      <c r="K85" s="185" t="s">
        <v>181</v>
      </c>
      <c r="L85" s="42"/>
      <c r="M85" s="190" t="s">
        <v>5</v>
      </c>
      <c r="N85" s="191" t="s">
        <v>52</v>
      </c>
      <c r="O85" s="43"/>
      <c r="P85" s="192">
        <f>O85*H85</f>
        <v>0</v>
      </c>
      <c r="Q85" s="192">
        <v>0</v>
      </c>
      <c r="R85" s="192">
        <f>Q85*H85</f>
        <v>0</v>
      </c>
      <c r="S85" s="192">
        <v>0</v>
      </c>
      <c r="T85" s="193">
        <f>S85*H85</f>
        <v>0</v>
      </c>
      <c r="AR85" s="24" t="s">
        <v>182</v>
      </c>
      <c r="AT85" s="24" t="s">
        <v>177</v>
      </c>
      <c r="AU85" s="24" t="s">
        <v>24</v>
      </c>
      <c r="AY85" s="24" t="s">
        <v>174</v>
      </c>
      <c r="BE85" s="194">
        <f>IF(N85="základní",J85,0)</f>
        <v>0</v>
      </c>
      <c r="BF85" s="194">
        <f>IF(N85="snížená",J85,0)</f>
        <v>0</v>
      </c>
      <c r="BG85" s="194">
        <f>IF(N85="zákl. přenesená",J85,0)</f>
        <v>0</v>
      </c>
      <c r="BH85" s="194">
        <f>IF(N85="sníž. přenesená",J85,0)</f>
        <v>0</v>
      </c>
      <c r="BI85" s="194">
        <f>IF(N85="nulová",J85,0)</f>
        <v>0</v>
      </c>
      <c r="BJ85" s="24" t="s">
        <v>89</v>
      </c>
      <c r="BK85" s="194">
        <f>ROUND(I85*H85,2)</f>
        <v>0</v>
      </c>
      <c r="BL85" s="24" t="s">
        <v>182</v>
      </c>
      <c r="BM85" s="24" t="s">
        <v>187</v>
      </c>
    </row>
    <row r="86" spans="2:65" s="1" customFormat="1" ht="40.5">
      <c r="B86" s="42"/>
      <c r="D86" s="196" t="s">
        <v>188</v>
      </c>
      <c r="F86" s="204" t="s">
        <v>189</v>
      </c>
      <c r="I86" s="205"/>
      <c r="L86" s="42"/>
      <c r="M86" s="206"/>
      <c r="N86" s="43"/>
      <c r="O86" s="43"/>
      <c r="P86" s="43"/>
      <c r="Q86" s="43"/>
      <c r="R86" s="43"/>
      <c r="S86" s="43"/>
      <c r="T86" s="71"/>
      <c r="AT86" s="24" t="s">
        <v>188</v>
      </c>
      <c r="AU86" s="24" t="s">
        <v>24</v>
      </c>
    </row>
    <row r="87" spans="2:65" s="1" customFormat="1" ht="16.5" customHeight="1">
      <c r="B87" s="182"/>
      <c r="C87" s="183" t="s">
        <v>190</v>
      </c>
      <c r="D87" s="183" t="s">
        <v>177</v>
      </c>
      <c r="E87" s="184" t="s">
        <v>191</v>
      </c>
      <c r="F87" s="185" t="s">
        <v>192</v>
      </c>
      <c r="G87" s="186" t="s">
        <v>180</v>
      </c>
      <c r="H87" s="187">
        <v>1</v>
      </c>
      <c r="I87" s="188"/>
      <c r="J87" s="189">
        <f>ROUND(I87*H87,2)</f>
        <v>0</v>
      </c>
      <c r="K87" s="185" t="s">
        <v>181</v>
      </c>
      <c r="L87" s="42"/>
      <c r="M87" s="190" t="s">
        <v>5</v>
      </c>
      <c r="N87" s="191" t="s">
        <v>52</v>
      </c>
      <c r="O87" s="43"/>
      <c r="P87" s="192">
        <f>O87*H87</f>
        <v>0</v>
      </c>
      <c r="Q87" s="192">
        <v>0</v>
      </c>
      <c r="R87" s="192">
        <f>Q87*H87</f>
        <v>0</v>
      </c>
      <c r="S87" s="192">
        <v>0</v>
      </c>
      <c r="T87" s="193">
        <f>S87*H87</f>
        <v>0</v>
      </c>
      <c r="AR87" s="24" t="s">
        <v>182</v>
      </c>
      <c r="AT87" s="24" t="s">
        <v>177</v>
      </c>
      <c r="AU87" s="24" t="s">
        <v>24</v>
      </c>
      <c r="AY87" s="24" t="s">
        <v>174</v>
      </c>
      <c r="BE87" s="194">
        <f>IF(N87="základní",J87,0)</f>
        <v>0</v>
      </c>
      <c r="BF87" s="194">
        <f>IF(N87="snížená",J87,0)</f>
        <v>0</v>
      </c>
      <c r="BG87" s="194">
        <f>IF(N87="zákl. přenesená",J87,0)</f>
        <v>0</v>
      </c>
      <c r="BH87" s="194">
        <f>IF(N87="sníž. přenesená",J87,0)</f>
        <v>0</v>
      </c>
      <c r="BI87" s="194">
        <f>IF(N87="nulová",J87,0)</f>
        <v>0</v>
      </c>
      <c r="BJ87" s="24" t="s">
        <v>89</v>
      </c>
      <c r="BK87" s="194">
        <f>ROUND(I87*H87,2)</f>
        <v>0</v>
      </c>
      <c r="BL87" s="24" t="s">
        <v>182</v>
      </c>
      <c r="BM87" s="24" t="s">
        <v>193</v>
      </c>
    </row>
    <row r="88" spans="2:65" s="1" customFormat="1" ht="16.5" customHeight="1">
      <c r="B88" s="182"/>
      <c r="C88" s="183" t="s">
        <v>194</v>
      </c>
      <c r="D88" s="183" t="s">
        <v>177</v>
      </c>
      <c r="E88" s="184" t="s">
        <v>195</v>
      </c>
      <c r="F88" s="185" t="s">
        <v>196</v>
      </c>
      <c r="G88" s="186" t="s">
        <v>180</v>
      </c>
      <c r="H88" s="187">
        <v>1</v>
      </c>
      <c r="I88" s="188"/>
      <c r="J88" s="189">
        <f>ROUND(I88*H88,2)</f>
        <v>0</v>
      </c>
      <c r="K88" s="185" t="s">
        <v>181</v>
      </c>
      <c r="L88" s="42"/>
      <c r="M88" s="190" t="s">
        <v>5</v>
      </c>
      <c r="N88" s="191" t="s">
        <v>52</v>
      </c>
      <c r="O88" s="43"/>
      <c r="P88" s="192">
        <f>O88*H88</f>
        <v>0</v>
      </c>
      <c r="Q88" s="192">
        <v>0</v>
      </c>
      <c r="R88" s="192">
        <f>Q88*H88</f>
        <v>0</v>
      </c>
      <c r="S88" s="192">
        <v>0</v>
      </c>
      <c r="T88" s="193">
        <f>S88*H88</f>
        <v>0</v>
      </c>
      <c r="AR88" s="24" t="s">
        <v>182</v>
      </c>
      <c r="AT88" s="24" t="s">
        <v>177</v>
      </c>
      <c r="AU88" s="24" t="s">
        <v>24</v>
      </c>
      <c r="AY88" s="24" t="s">
        <v>174</v>
      </c>
      <c r="BE88" s="194">
        <f>IF(N88="základní",J88,0)</f>
        <v>0</v>
      </c>
      <c r="BF88" s="194">
        <f>IF(N88="snížená",J88,0)</f>
        <v>0</v>
      </c>
      <c r="BG88" s="194">
        <f>IF(N88="zákl. přenesená",J88,0)</f>
        <v>0</v>
      </c>
      <c r="BH88" s="194">
        <f>IF(N88="sníž. přenesená",J88,0)</f>
        <v>0</v>
      </c>
      <c r="BI88" s="194">
        <f>IF(N88="nulová",J88,0)</f>
        <v>0</v>
      </c>
      <c r="BJ88" s="24" t="s">
        <v>89</v>
      </c>
      <c r="BK88" s="194">
        <f>ROUND(I88*H88,2)</f>
        <v>0</v>
      </c>
      <c r="BL88" s="24" t="s">
        <v>182</v>
      </c>
      <c r="BM88" s="24" t="s">
        <v>197</v>
      </c>
    </row>
    <row r="89" spans="2:65" s="1" customFormat="1" ht="16.5" customHeight="1">
      <c r="B89" s="182"/>
      <c r="C89" s="183" t="s">
        <v>173</v>
      </c>
      <c r="D89" s="183" t="s">
        <v>177</v>
      </c>
      <c r="E89" s="184" t="s">
        <v>198</v>
      </c>
      <c r="F89" s="185" t="s">
        <v>199</v>
      </c>
      <c r="G89" s="186" t="s">
        <v>180</v>
      </c>
      <c r="H89" s="187">
        <v>1</v>
      </c>
      <c r="I89" s="188"/>
      <c r="J89" s="189">
        <f>ROUND(I89*H89,2)</f>
        <v>0</v>
      </c>
      <c r="K89" s="185" t="s">
        <v>181</v>
      </c>
      <c r="L89" s="42"/>
      <c r="M89" s="190" t="s">
        <v>5</v>
      </c>
      <c r="N89" s="191" t="s">
        <v>52</v>
      </c>
      <c r="O89" s="43"/>
      <c r="P89" s="192">
        <f>O89*H89</f>
        <v>0</v>
      </c>
      <c r="Q89" s="192">
        <v>0</v>
      </c>
      <c r="R89" s="192">
        <f>Q89*H89</f>
        <v>0</v>
      </c>
      <c r="S89" s="192">
        <v>0</v>
      </c>
      <c r="T89" s="193">
        <f>S89*H89</f>
        <v>0</v>
      </c>
      <c r="AR89" s="24" t="s">
        <v>182</v>
      </c>
      <c r="AT89" s="24" t="s">
        <v>177</v>
      </c>
      <c r="AU89" s="24" t="s">
        <v>24</v>
      </c>
      <c r="AY89" s="24" t="s">
        <v>174</v>
      </c>
      <c r="BE89" s="194">
        <f>IF(N89="základní",J89,0)</f>
        <v>0</v>
      </c>
      <c r="BF89" s="194">
        <f>IF(N89="snížená",J89,0)</f>
        <v>0</v>
      </c>
      <c r="BG89" s="194">
        <f>IF(N89="zákl. přenesená",J89,0)</f>
        <v>0</v>
      </c>
      <c r="BH89" s="194">
        <f>IF(N89="sníž. přenesená",J89,0)</f>
        <v>0</v>
      </c>
      <c r="BI89" s="194">
        <f>IF(N89="nulová",J89,0)</f>
        <v>0</v>
      </c>
      <c r="BJ89" s="24" t="s">
        <v>89</v>
      </c>
      <c r="BK89" s="194">
        <f>ROUND(I89*H89,2)</f>
        <v>0</v>
      </c>
      <c r="BL89" s="24" t="s">
        <v>182</v>
      </c>
      <c r="BM89" s="24" t="s">
        <v>200</v>
      </c>
    </row>
    <row r="90" spans="2:65" s="12" customFormat="1" ht="13.5">
      <c r="B90" s="195"/>
      <c r="D90" s="196" t="s">
        <v>184</v>
      </c>
      <c r="E90" s="197" t="s">
        <v>5</v>
      </c>
      <c r="F90" s="198" t="s">
        <v>89</v>
      </c>
      <c r="H90" s="199">
        <v>1</v>
      </c>
      <c r="I90" s="200"/>
      <c r="L90" s="195"/>
      <c r="M90" s="201"/>
      <c r="N90" s="202"/>
      <c r="O90" s="202"/>
      <c r="P90" s="202"/>
      <c r="Q90" s="202"/>
      <c r="R90" s="202"/>
      <c r="S90" s="202"/>
      <c r="T90" s="203"/>
      <c r="AT90" s="197" t="s">
        <v>184</v>
      </c>
      <c r="AU90" s="197" t="s">
        <v>24</v>
      </c>
      <c r="AV90" s="12" t="s">
        <v>24</v>
      </c>
      <c r="AW90" s="12" t="s">
        <v>44</v>
      </c>
      <c r="AX90" s="12" t="s">
        <v>89</v>
      </c>
      <c r="AY90" s="197" t="s">
        <v>174</v>
      </c>
    </row>
    <row r="91" spans="2:65" s="1" customFormat="1" ht="16.5" customHeight="1">
      <c r="B91" s="182"/>
      <c r="C91" s="183" t="s">
        <v>201</v>
      </c>
      <c r="D91" s="183" t="s">
        <v>177</v>
      </c>
      <c r="E91" s="184" t="s">
        <v>202</v>
      </c>
      <c r="F91" s="185" t="s">
        <v>203</v>
      </c>
      <c r="G91" s="186" t="s">
        <v>180</v>
      </c>
      <c r="H91" s="187">
        <v>1</v>
      </c>
      <c r="I91" s="188"/>
      <c r="J91" s="189">
        <f>ROUND(I91*H91,2)</f>
        <v>0</v>
      </c>
      <c r="K91" s="185" t="s">
        <v>181</v>
      </c>
      <c r="L91" s="42"/>
      <c r="M91" s="190" t="s">
        <v>5</v>
      </c>
      <c r="N91" s="191" t="s">
        <v>52</v>
      </c>
      <c r="O91" s="43"/>
      <c r="P91" s="192">
        <f>O91*H91</f>
        <v>0</v>
      </c>
      <c r="Q91" s="192">
        <v>0</v>
      </c>
      <c r="R91" s="192">
        <f>Q91*H91</f>
        <v>0</v>
      </c>
      <c r="S91" s="192">
        <v>0</v>
      </c>
      <c r="T91" s="193">
        <f>S91*H91</f>
        <v>0</v>
      </c>
      <c r="AR91" s="24" t="s">
        <v>182</v>
      </c>
      <c r="AT91" s="24" t="s">
        <v>177</v>
      </c>
      <c r="AU91" s="24" t="s">
        <v>24</v>
      </c>
      <c r="AY91" s="24" t="s">
        <v>174</v>
      </c>
      <c r="BE91" s="194">
        <f>IF(N91="základní",J91,0)</f>
        <v>0</v>
      </c>
      <c r="BF91" s="194">
        <f>IF(N91="snížená",J91,0)</f>
        <v>0</v>
      </c>
      <c r="BG91" s="194">
        <f>IF(N91="zákl. přenesená",J91,0)</f>
        <v>0</v>
      </c>
      <c r="BH91" s="194">
        <f>IF(N91="sníž. přenesená",J91,0)</f>
        <v>0</v>
      </c>
      <c r="BI91" s="194">
        <f>IF(N91="nulová",J91,0)</f>
        <v>0</v>
      </c>
      <c r="BJ91" s="24" t="s">
        <v>89</v>
      </c>
      <c r="BK91" s="194">
        <f>ROUND(I91*H91,2)</f>
        <v>0</v>
      </c>
      <c r="BL91" s="24" t="s">
        <v>182</v>
      </c>
      <c r="BM91" s="24" t="s">
        <v>204</v>
      </c>
    </row>
    <row r="92" spans="2:65" s="1" customFormat="1" ht="27">
      <c r="B92" s="42"/>
      <c r="D92" s="196" t="s">
        <v>188</v>
      </c>
      <c r="F92" s="204" t="s">
        <v>205</v>
      </c>
      <c r="I92" s="205"/>
      <c r="L92" s="42"/>
      <c r="M92" s="206"/>
      <c r="N92" s="43"/>
      <c r="O92" s="43"/>
      <c r="P92" s="43"/>
      <c r="Q92" s="43"/>
      <c r="R92" s="43"/>
      <c r="S92" s="43"/>
      <c r="T92" s="71"/>
      <c r="AT92" s="24" t="s">
        <v>188</v>
      </c>
      <c r="AU92" s="24" t="s">
        <v>24</v>
      </c>
    </row>
    <row r="93" spans="2:65" s="1" customFormat="1" ht="16.5" customHeight="1">
      <c r="B93" s="182"/>
      <c r="C93" s="183" t="s">
        <v>206</v>
      </c>
      <c r="D93" s="183" t="s">
        <v>177</v>
      </c>
      <c r="E93" s="184" t="s">
        <v>207</v>
      </c>
      <c r="F93" s="185" t="s">
        <v>208</v>
      </c>
      <c r="G93" s="186" t="s">
        <v>180</v>
      </c>
      <c r="H93" s="187">
        <v>1</v>
      </c>
      <c r="I93" s="188"/>
      <c r="J93" s="189">
        <f>ROUND(I93*H93,2)</f>
        <v>0</v>
      </c>
      <c r="K93" s="185" t="s">
        <v>181</v>
      </c>
      <c r="L93" s="42"/>
      <c r="M93" s="190" t="s">
        <v>5</v>
      </c>
      <c r="N93" s="191" t="s">
        <v>52</v>
      </c>
      <c r="O93" s="43"/>
      <c r="P93" s="192">
        <f>O93*H93</f>
        <v>0</v>
      </c>
      <c r="Q93" s="192">
        <v>0</v>
      </c>
      <c r="R93" s="192">
        <f>Q93*H93</f>
        <v>0</v>
      </c>
      <c r="S93" s="192">
        <v>0</v>
      </c>
      <c r="T93" s="193">
        <f>S93*H93</f>
        <v>0</v>
      </c>
      <c r="AR93" s="24" t="s">
        <v>182</v>
      </c>
      <c r="AT93" s="24" t="s">
        <v>177</v>
      </c>
      <c r="AU93" s="24" t="s">
        <v>24</v>
      </c>
      <c r="AY93" s="24" t="s">
        <v>174</v>
      </c>
      <c r="BE93" s="194">
        <f>IF(N93="základní",J93,0)</f>
        <v>0</v>
      </c>
      <c r="BF93" s="194">
        <f>IF(N93="snížená",J93,0)</f>
        <v>0</v>
      </c>
      <c r="BG93" s="194">
        <f>IF(N93="zákl. přenesená",J93,0)</f>
        <v>0</v>
      </c>
      <c r="BH93" s="194">
        <f>IF(N93="sníž. přenesená",J93,0)</f>
        <v>0</v>
      </c>
      <c r="BI93" s="194">
        <f>IF(N93="nulová",J93,0)</f>
        <v>0</v>
      </c>
      <c r="BJ93" s="24" t="s">
        <v>89</v>
      </c>
      <c r="BK93" s="194">
        <f>ROUND(I93*H93,2)</f>
        <v>0</v>
      </c>
      <c r="BL93" s="24" t="s">
        <v>182</v>
      </c>
      <c r="BM93" s="24" t="s">
        <v>209</v>
      </c>
    </row>
    <row r="94" spans="2:65" s="1" customFormat="1" ht="67.5">
      <c r="B94" s="42"/>
      <c r="D94" s="196" t="s">
        <v>188</v>
      </c>
      <c r="F94" s="204" t="s">
        <v>210</v>
      </c>
      <c r="I94" s="205"/>
      <c r="L94" s="42"/>
      <c r="M94" s="206"/>
      <c r="N94" s="43"/>
      <c r="O94" s="43"/>
      <c r="P94" s="43"/>
      <c r="Q94" s="43"/>
      <c r="R94" s="43"/>
      <c r="S94" s="43"/>
      <c r="T94" s="71"/>
      <c r="AT94" s="24" t="s">
        <v>188</v>
      </c>
      <c r="AU94" s="24" t="s">
        <v>24</v>
      </c>
    </row>
    <row r="95" spans="2:65" s="12" customFormat="1" ht="13.5">
      <c r="B95" s="195"/>
      <c r="D95" s="196" t="s">
        <v>184</v>
      </c>
      <c r="E95" s="197" t="s">
        <v>5</v>
      </c>
      <c r="F95" s="198" t="s">
        <v>89</v>
      </c>
      <c r="H95" s="199">
        <v>1</v>
      </c>
      <c r="I95" s="200"/>
      <c r="L95" s="195"/>
      <c r="M95" s="201"/>
      <c r="N95" s="202"/>
      <c r="O95" s="202"/>
      <c r="P95" s="202"/>
      <c r="Q95" s="202"/>
      <c r="R95" s="202"/>
      <c r="S95" s="202"/>
      <c r="T95" s="203"/>
      <c r="AT95" s="197" t="s">
        <v>184</v>
      </c>
      <c r="AU95" s="197" t="s">
        <v>24</v>
      </c>
      <c r="AV95" s="12" t="s">
        <v>24</v>
      </c>
      <c r="AW95" s="12" t="s">
        <v>44</v>
      </c>
      <c r="AX95" s="12" t="s">
        <v>89</v>
      </c>
      <c r="AY95" s="197" t="s">
        <v>174</v>
      </c>
    </row>
    <row r="96" spans="2:65" s="1" customFormat="1" ht="16.5" customHeight="1">
      <c r="B96" s="182"/>
      <c r="C96" s="183" t="s">
        <v>211</v>
      </c>
      <c r="D96" s="183" t="s">
        <v>177</v>
      </c>
      <c r="E96" s="184" t="s">
        <v>212</v>
      </c>
      <c r="F96" s="185" t="s">
        <v>213</v>
      </c>
      <c r="G96" s="186" t="s">
        <v>180</v>
      </c>
      <c r="H96" s="187">
        <v>1</v>
      </c>
      <c r="I96" s="188"/>
      <c r="J96" s="189">
        <f>ROUND(I96*H96,2)</f>
        <v>0</v>
      </c>
      <c r="K96" s="185" t="s">
        <v>181</v>
      </c>
      <c r="L96" s="42"/>
      <c r="M96" s="190" t="s">
        <v>5</v>
      </c>
      <c r="N96" s="191" t="s">
        <v>52</v>
      </c>
      <c r="O96" s="43"/>
      <c r="P96" s="192">
        <f>O96*H96</f>
        <v>0</v>
      </c>
      <c r="Q96" s="192">
        <v>0</v>
      </c>
      <c r="R96" s="192">
        <f>Q96*H96</f>
        <v>0</v>
      </c>
      <c r="S96" s="192">
        <v>0</v>
      </c>
      <c r="T96" s="193">
        <f>S96*H96</f>
        <v>0</v>
      </c>
      <c r="AR96" s="24" t="s">
        <v>182</v>
      </c>
      <c r="AT96" s="24" t="s">
        <v>177</v>
      </c>
      <c r="AU96" s="24" t="s">
        <v>24</v>
      </c>
      <c r="AY96" s="24" t="s">
        <v>174</v>
      </c>
      <c r="BE96" s="194">
        <f>IF(N96="základní",J96,0)</f>
        <v>0</v>
      </c>
      <c r="BF96" s="194">
        <f>IF(N96="snížená",J96,0)</f>
        <v>0</v>
      </c>
      <c r="BG96" s="194">
        <f>IF(N96="zákl. přenesená",J96,0)</f>
        <v>0</v>
      </c>
      <c r="BH96" s="194">
        <f>IF(N96="sníž. přenesená",J96,0)</f>
        <v>0</v>
      </c>
      <c r="BI96" s="194">
        <f>IF(N96="nulová",J96,0)</f>
        <v>0</v>
      </c>
      <c r="BJ96" s="24" t="s">
        <v>89</v>
      </c>
      <c r="BK96" s="194">
        <f>ROUND(I96*H96,2)</f>
        <v>0</v>
      </c>
      <c r="BL96" s="24" t="s">
        <v>182</v>
      </c>
      <c r="BM96" s="24" t="s">
        <v>214</v>
      </c>
    </row>
    <row r="97" spans="2:65" s="12" customFormat="1" ht="13.5">
      <c r="B97" s="195"/>
      <c r="D97" s="196" t="s">
        <v>184</v>
      </c>
      <c r="E97" s="197" t="s">
        <v>5</v>
      </c>
      <c r="F97" s="198" t="s">
        <v>89</v>
      </c>
      <c r="H97" s="199">
        <v>1</v>
      </c>
      <c r="I97" s="200"/>
      <c r="L97" s="195"/>
      <c r="M97" s="201"/>
      <c r="N97" s="202"/>
      <c r="O97" s="202"/>
      <c r="P97" s="202"/>
      <c r="Q97" s="202"/>
      <c r="R97" s="202"/>
      <c r="S97" s="202"/>
      <c r="T97" s="203"/>
      <c r="AT97" s="197" t="s">
        <v>184</v>
      </c>
      <c r="AU97" s="197" t="s">
        <v>24</v>
      </c>
      <c r="AV97" s="12" t="s">
        <v>24</v>
      </c>
      <c r="AW97" s="12" t="s">
        <v>44</v>
      </c>
      <c r="AX97" s="12" t="s">
        <v>89</v>
      </c>
      <c r="AY97" s="197" t="s">
        <v>174</v>
      </c>
    </row>
    <row r="98" spans="2:65" s="1" customFormat="1" ht="16.5" customHeight="1">
      <c r="B98" s="182"/>
      <c r="C98" s="183" t="s">
        <v>215</v>
      </c>
      <c r="D98" s="183" t="s">
        <v>177</v>
      </c>
      <c r="E98" s="184" t="s">
        <v>216</v>
      </c>
      <c r="F98" s="185" t="s">
        <v>217</v>
      </c>
      <c r="G98" s="186" t="s">
        <v>180</v>
      </c>
      <c r="H98" s="187">
        <v>1</v>
      </c>
      <c r="I98" s="188"/>
      <c r="J98" s="189">
        <f>ROUND(I98*H98,2)</f>
        <v>0</v>
      </c>
      <c r="K98" s="185" t="s">
        <v>181</v>
      </c>
      <c r="L98" s="42"/>
      <c r="M98" s="190" t="s">
        <v>5</v>
      </c>
      <c r="N98" s="191" t="s">
        <v>52</v>
      </c>
      <c r="O98" s="43"/>
      <c r="P98" s="192">
        <f>O98*H98</f>
        <v>0</v>
      </c>
      <c r="Q98" s="192">
        <v>0</v>
      </c>
      <c r="R98" s="192">
        <f>Q98*H98</f>
        <v>0</v>
      </c>
      <c r="S98" s="192">
        <v>0</v>
      </c>
      <c r="T98" s="193">
        <f>S98*H98</f>
        <v>0</v>
      </c>
      <c r="AR98" s="24" t="s">
        <v>182</v>
      </c>
      <c r="AT98" s="24" t="s">
        <v>177</v>
      </c>
      <c r="AU98" s="24" t="s">
        <v>24</v>
      </c>
      <c r="AY98" s="24" t="s">
        <v>174</v>
      </c>
      <c r="BE98" s="194">
        <f>IF(N98="základní",J98,0)</f>
        <v>0</v>
      </c>
      <c r="BF98" s="194">
        <f>IF(N98="snížená",J98,0)</f>
        <v>0</v>
      </c>
      <c r="BG98" s="194">
        <f>IF(N98="zákl. přenesená",J98,0)</f>
        <v>0</v>
      </c>
      <c r="BH98" s="194">
        <f>IF(N98="sníž. přenesená",J98,0)</f>
        <v>0</v>
      </c>
      <c r="BI98" s="194">
        <f>IF(N98="nulová",J98,0)</f>
        <v>0</v>
      </c>
      <c r="BJ98" s="24" t="s">
        <v>89</v>
      </c>
      <c r="BK98" s="194">
        <f>ROUND(I98*H98,2)</f>
        <v>0</v>
      </c>
      <c r="BL98" s="24" t="s">
        <v>182</v>
      </c>
      <c r="BM98" s="24" t="s">
        <v>218</v>
      </c>
    </row>
    <row r="99" spans="2:65" s="12" customFormat="1" ht="13.5">
      <c r="B99" s="195"/>
      <c r="D99" s="196" t="s">
        <v>184</v>
      </c>
      <c r="E99" s="197" t="s">
        <v>5</v>
      </c>
      <c r="F99" s="198" t="s">
        <v>89</v>
      </c>
      <c r="H99" s="199">
        <v>1</v>
      </c>
      <c r="I99" s="200"/>
      <c r="L99" s="195"/>
      <c r="M99" s="201"/>
      <c r="N99" s="202"/>
      <c r="O99" s="202"/>
      <c r="P99" s="202"/>
      <c r="Q99" s="202"/>
      <c r="R99" s="202"/>
      <c r="S99" s="202"/>
      <c r="T99" s="203"/>
      <c r="AT99" s="197" t="s">
        <v>184</v>
      </c>
      <c r="AU99" s="197" t="s">
        <v>24</v>
      </c>
      <c r="AV99" s="12" t="s">
        <v>24</v>
      </c>
      <c r="AW99" s="12" t="s">
        <v>44</v>
      </c>
      <c r="AX99" s="12" t="s">
        <v>89</v>
      </c>
      <c r="AY99" s="197" t="s">
        <v>174</v>
      </c>
    </row>
    <row r="100" spans="2:65" s="1" customFormat="1" ht="25.5" customHeight="1">
      <c r="B100" s="182"/>
      <c r="C100" s="183" t="s">
        <v>219</v>
      </c>
      <c r="D100" s="183" t="s">
        <v>177</v>
      </c>
      <c r="E100" s="184" t="s">
        <v>220</v>
      </c>
      <c r="F100" s="185" t="s">
        <v>221</v>
      </c>
      <c r="G100" s="186" t="s">
        <v>180</v>
      </c>
      <c r="H100" s="187">
        <v>1</v>
      </c>
      <c r="I100" s="188"/>
      <c r="J100" s="189">
        <f>ROUND(I100*H100,2)</f>
        <v>0</v>
      </c>
      <c r="K100" s="185" t="s">
        <v>181</v>
      </c>
      <c r="L100" s="42"/>
      <c r="M100" s="190" t="s">
        <v>5</v>
      </c>
      <c r="N100" s="191" t="s">
        <v>52</v>
      </c>
      <c r="O100" s="43"/>
      <c r="P100" s="192">
        <f>O100*H100</f>
        <v>0</v>
      </c>
      <c r="Q100" s="192">
        <v>0</v>
      </c>
      <c r="R100" s="192">
        <f>Q100*H100</f>
        <v>0</v>
      </c>
      <c r="S100" s="192">
        <v>0</v>
      </c>
      <c r="T100" s="193">
        <f>S100*H100</f>
        <v>0</v>
      </c>
      <c r="AR100" s="24" t="s">
        <v>182</v>
      </c>
      <c r="AT100" s="24" t="s">
        <v>177</v>
      </c>
      <c r="AU100" s="24" t="s">
        <v>24</v>
      </c>
      <c r="AY100" s="24" t="s">
        <v>174</v>
      </c>
      <c r="BE100" s="194">
        <f>IF(N100="základní",J100,0)</f>
        <v>0</v>
      </c>
      <c r="BF100" s="194">
        <f>IF(N100="snížená",J100,0)</f>
        <v>0</v>
      </c>
      <c r="BG100" s="194">
        <f>IF(N100="zákl. přenesená",J100,0)</f>
        <v>0</v>
      </c>
      <c r="BH100" s="194">
        <f>IF(N100="sníž. přenesená",J100,0)</f>
        <v>0</v>
      </c>
      <c r="BI100" s="194">
        <f>IF(N100="nulová",J100,0)</f>
        <v>0</v>
      </c>
      <c r="BJ100" s="24" t="s">
        <v>89</v>
      </c>
      <c r="BK100" s="194">
        <f>ROUND(I100*H100,2)</f>
        <v>0</v>
      </c>
      <c r="BL100" s="24" t="s">
        <v>182</v>
      </c>
      <c r="BM100" s="24" t="s">
        <v>222</v>
      </c>
    </row>
    <row r="101" spans="2:65" s="12" customFormat="1" ht="13.5">
      <c r="B101" s="195"/>
      <c r="D101" s="196" t="s">
        <v>184</v>
      </c>
      <c r="E101" s="197" t="s">
        <v>5</v>
      </c>
      <c r="F101" s="198" t="s">
        <v>89</v>
      </c>
      <c r="H101" s="199">
        <v>1</v>
      </c>
      <c r="I101" s="200"/>
      <c r="L101" s="195"/>
      <c r="M101" s="201"/>
      <c r="N101" s="202"/>
      <c r="O101" s="202"/>
      <c r="P101" s="202"/>
      <c r="Q101" s="202"/>
      <c r="R101" s="202"/>
      <c r="S101" s="202"/>
      <c r="T101" s="203"/>
      <c r="AT101" s="197" t="s">
        <v>184</v>
      </c>
      <c r="AU101" s="197" t="s">
        <v>24</v>
      </c>
      <c r="AV101" s="12" t="s">
        <v>24</v>
      </c>
      <c r="AW101" s="12" t="s">
        <v>44</v>
      </c>
      <c r="AX101" s="12" t="s">
        <v>89</v>
      </c>
      <c r="AY101" s="197" t="s">
        <v>174</v>
      </c>
    </row>
    <row r="102" spans="2:65" s="1" customFormat="1" ht="16.5" customHeight="1">
      <c r="B102" s="182"/>
      <c r="C102" s="183" t="s">
        <v>223</v>
      </c>
      <c r="D102" s="183" t="s">
        <v>177</v>
      </c>
      <c r="E102" s="184" t="s">
        <v>224</v>
      </c>
      <c r="F102" s="185" t="s">
        <v>225</v>
      </c>
      <c r="G102" s="186" t="s">
        <v>180</v>
      </c>
      <c r="H102" s="187">
        <v>1</v>
      </c>
      <c r="I102" s="188"/>
      <c r="J102" s="189">
        <f>ROUND(I102*H102,2)</f>
        <v>0</v>
      </c>
      <c r="K102" s="185" t="s">
        <v>181</v>
      </c>
      <c r="L102" s="42"/>
      <c r="M102" s="190" t="s">
        <v>5</v>
      </c>
      <c r="N102" s="191" t="s">
        <v>52</v>
      </c>
      <c r="O102" s="43"/>
      <c r="P102" s="192">
        <f>O102*H102</f>
        <v>0</v>
      </c>
      <c r="Q102" s="192">
        <v>0</v>
      </c>
      <c r="R102" s="192">
        <f>Q102*H102</f>
        <v>0</v>
      </c>
      <c r="S102" s="192">
        <v>0</v>
      </c>
      <c r="T102" s="193">
        <f>S102*H102</f>
        <v>0</v>
      </c>
      <c r="AR102" s="24" t="s">
        <v>182</v>
      </c>
      <c r="AT102" s="24" t="s">
        <v>177</v>
      </c>
      <c r="AU102" s="24" t="s">
        <v>24</v>
      </c>
      <c r="AY102" s="24" t="s">
        <v>174</v>
      </c>
      <c r="BE102" s="194">
        <f>IF(N102="základní",J102,0)</f>
        <v>0</v>
      </c>
      <c r="BF102" s="194">
        <f>IF(N102="snížená",J102,0)</f>
        <v>0</v>
      </c>
      <c r="BG102" s="194">
        <f>IF(N102="zákl. přenesená",J102,0)</f>
        <v>0</v>
      </c>
      <c r="BH102" s="194">
        <f>IF(N102="sníž. přenesená",J102,0)</f>
        <v>0</v>
      </c>
      <c r="BI102" s="194">
        <f>IF(N102="nulová",J102,0)</f>
        <v>0</v>
      </c>
      <c r="BJ102" s="24" t="s">
        <v>89</v>
      </c>
      <c r="BK102" s="194">
        <f>ROUND(I102*H102,2)</f>
        <v>0</v>
      </c>
      <c r="BL102" s="24" t="s">
        <v>182</v>
      </c>
      <c r="BM102" s="24" t="s">
        <v>226</v>
      </c>
    </row>
    <row r="103" spans="2:65" s="12" customFormat="1" ht="13.5">
      <c r="B103" s="195"/>
      <c r="D103" s="196" t="s">
        <v>184</v>
      </c>
      <c r="E103" s="197" t="s">
        <v>5</v>
      </c>
      <c r="F103" s="198" t="s">
        <v>89</v>
      </c>
      <c r="H103" s="199">
        <v>1</v>
      </c>
      <c r="I103" s="200"/>
      <c r="L103" s="195"/>
      <c r="M103" s="201"/>
      <c r="N103" s="202"/>
      <c r="O103" s="202"/>
      <c r="P103" s="202"/>
      <c r="Q103" s="202"/>
      <c r="R103" s="202"/>
      <c r="S103" s="202"/>
      <c r="T103" s="203"/>
      <c r="AT103" s="197" t="s">
        <v>184</v>
      </c>
      <c r="AU103" s="197" t="s">
        <v>24</v>
      </c>
      <c r="AV103" s="12" t="s">
        <v>24</v>
      </c>
      <c r="AW103" s="12" t="s">
        <v>44</v>
      </c>
      <c r="AX103" s="12" t="s">
        <v>89</v>
      </c>
      <c r="AY103" s="197" t="s">
        <v>174</v>
      </c>
    </row>
    <row r="104" spans="2:65" s="11" customFormat="1" ht="29.85" customHeight="1">
      <c r="B104" s="169"/>
      <c r="D104" s="170" t="s">
        <v>80</v>
      </c>
      <c r="E104" s="180" t="s">
        <v>227</v>
      </c>
      <c r="F104" s="180" t="s">
        <v>228</v>
      </c>
      <c r="I104" s="172"/>
      <c r="J104" s="181">
        <f>BK104</f>
        <v>0</v>
      </c>
      <c r="L104" s="169"/>
      <c r="M104" s="174"/>
      <c r="N104" s="175"/>
      <c r="O104" s="175"/>
      <c r="P104" s="176">
        <f>SUM(P105:P106)</f>
        <v>0</v>
      </c>
      <c r="Q104" s="175"/>
      <c r="R104" s="176">
        <f>SUM(R105:R106)</f>
        <v>0</v>
      </c>
      <c r="S104" s="175"/>
      <c r="T104" s="177">
        <f>SUM(T105:T106)</f>
        <v>0</v>
      </c>
      <c r="AR104" s="170" t="s">
        <v>173</v>
      </c>
      <c r="AT104" s="178" t="s">
        <v>80</v>
      </c>
      <c r="AU104" s="178" t="s">
        <v>89</v>
      </c>
      <c r="AY104" s="170" t="s">
        <v>174</v>
      </c>
      <c r="BK104" s="179">
        <f>SUM(BK105:BK106)</f>
        <v>0</v>
      </c>
    </row>
    <row r="105" spans="2:65" s="1" customFormat="1" ht="16.5" customHeight="1">
      <c r="B105" s="182"/>
      <c r="C105" s="183" t="s">
        <v>229</v>
      </c>
      <c r="D105" s="183" t="s">
        <v>177</v>
      </c>
      <c r="E105" s="184" t="s">
        <v>230</v>
      </c>
      <c r="F105" s="185" t="s">
        <v>228</v>
      </c>
      <c r="G105" s="186" t="s">
        <v>180</v>
      </c>
      <c r="H105" s="187">
        <v>1</v>
      </c>
      <c r="I105" s="188"/>
      <c r="J105" s="189">
        <f>ROUND(I105*H105,2)</f>
        <v>0</v>
      </c>
      <c r="K105" s="185" t="s">
        <v>181</v>
      </c>
      <c r="L105" s="42"/>
      <c r="M105" s="190" t="s">
        <v>5</v>
      </c>
      <c r="N105" s="191" t="s">
        <v>52</v>
      </c>
      <c r="O105" s="43"/>
      <c r="P105" s="192">
        <f>O105*H105</f>
        <v>0</v>
      </c>
      <c r="Q105" s="192">
        <v>0</v>
      </c>
      <c r="R105" s="192">
        <f>Q105*H105</f>
        <v>0</v>
      </c>
      <c r="S105" s="192">
        <v>0</v>
      </c>
      <c r="T105" s="193">
        <f>S105*H105</f>
        <v>0</v>
      </c>
      <c r="AR105" s="24" t="s">
        <v>182</v>
      </c>
      <c r="AT105" s="24" t="s">
        <v>177</v>
      </c>
      <c r="AU105" s="24" t="s">
        <v>24</v>
      </c>
      <c r="AY105" s="24" t="s">
        <v>174</v>
      </c>
      <c r="BE105" s="194">
        <f>IF(N105="základní",J105,0)</f>
        <v>0</v>
      </c>
      <c r="BF105" s="194">
        <f>IF(N105="snížená",J105,0)</f>
        <v>0</v>
      </c>
      <c r="BG105" s="194">
        <f>IF(N105="zákl. přenesená",J105,0)</f>
        <v>0</v>
      </c>
      <c r="BH105" s="194">
        <f>IF(N105="sníž. přenesená",J105,0)</f>
        <v>0</v>
      </c>
      <c r="BI105" s="194">
        <f>IF(N105="nulová",J105,0)</f>
        <v>0</v>
      </c>
      <c r="BJ105" s="24" t="s">
        <v>89</v>
      </c>
      <c r="BK105" s="194">
        <f>ROUND(I105*H105,2)</f>
        <v>0</v>
      </c>
      <c r="BL105" s="24" t="s">
        <v>182</v>
      </c>
      <c r="BM105" s="24" t="s">
        <v>231</v>
      </c>
    </row>
    <row r="106" spans="2:65" s="12" customFormat="1" ht="13.5">
      <c r="B106" s="195"/>
      <c r="D106" s="196" t="s">
        <v>184</v>
      </c>
      <c r="E106" s="197" t="s">
        <v>5</v>
      </c>
      <c r="F106" s="198" t="s">
        <v>89</v>
      </c>
      <c r="H106" s="199">
        <v>1</v>
      </c>
      <c r="I106" s="200"/>
      <c r="L106" s="195"/>
      <c r="M106" s="201"/>
      <c r="N106" s="202"/>
      <c r="O106" s="202"/>
      <c r="P106" s="202"/>
      <c r="Q106" s="202"/>
      <c r="R106" s="202"/>
      <c r="S106" s="202"/>
      <c r="T106" s="203"/>
      <c r="AT106" s="197" t="s">
        <v>184</v>
      </c>
      <c r="AU106" s="197" t="s">
        <v>24</v>
      </c>
      <c r="AV106" s="12" t="s">
        <v>24</v>
      </c>
      <c r="AW106" s="12" t="s">
        <v>44</v>
      </c>
      <c r="AX106" s="12" t="s">
        <v>89</v>
      </c>
      <c r="AY106" s="197" t="s">
        <v>174</v>
      </c>
    </row>
    <row r="107" spans="2:65" s="11" customFormat="1" ht="29.85" customHeight="1">
      <c r="B107" s="169"/>
      <c r="D107" s="170" t="s">
        <v>80</v>
      </c>
      <c r="E107" s="180" t="s">
        <v>232</v>
      </c>
      <c r="F107" s="180" t="s">
        <v>233</v>
      </c>
      <c r="I107" s="172"/>
      <c r="J107" s="181">
        <f>BK107</f>
        <v>0</v>
      </c>
      <c r="L107" s="169"/>
      <c r="M107" s="174"/>
      <c r="N107" s="175"/>
      <c r="O107" s="175"/>
      <c r="P107" s="176">
        <f>SUM(P108:P109)</f>
        <v>0</v>
      </c>
      <c r="Q107" s="175"/>
      <c r="R107" s="176">
        <f>SUM(R108:R109)</f>
        <v>0</v>
      </c>
      <c r="S107" s="175"/>
      <c r="T107" s="177">
        <f>SUM(T108:T109)</f>
        <v>0</v>
      </c>
      <c r="AR107" s="170" t="s">
        <v>173</v>
      </c>
      <c r="AT107" s="178" t="s">
        <v>80</v>
      </c>
      <c r="AU107" s="178" t="s">
        <v>89</v>
      </c>
      <c r="AY107" s="170" t="s">
        <v>174</v>
      </c>
      <c r="BK107" s="179">
        <f>SUM(BK108:BK109)</f>
        <v>0</v>
      </c>
    </row>
    <row r="108" spans="2:65" s="1" customFormat="1" ht="16.5" customHeight="1">
      <c r="B108" s="182"/>
      <c r="C108" s="183" t="s">
        <v>234</v>
      </c>
      <c r="D108" s="183" t="s">
        <v>177</v>
      </c>
      <c r="E108" s="184" t="s">
        <v>235</v>
      </c>
      <c r="F108" s="185" t="s">
        <v>236</v>
      </c>
      <c r="G108" s="186" t="s">
        <v>180</v>
      </c>
      <c r="H108" s="187">
        <v>1</v>
      </c>
      <c r="I108" s="188"/>
      <c r="J108" s="189">
        <f>ROUND(I108*H108,2)</f>
        <v>0</v>
      </c>
      <c r="K108" s="185" t="s">
        <v>181</v>
      </c>
      <c r="L108" s="42"/>
      <c r="M108" s="190" t="s">
        <v>5</v>
      </c>
      <c r="N108" s="191" t="s">
        <v>52</v>
      </c>
      <c r="O108" s="43"/>
      <c r="P108" s="192">
        <f>O108*H108</f>
        <v>0</v>
      </c>
      <c r="Q108" s="192">
        <v>0</v>
      </c>
      <c r="R108" s="192">
        <f>Q108*H108</f>
        <v>0</v>
      </c>
      <c r="S108" s="192">
        <v>0</v>
      </c>
      <c r="T108" s="193">
        <f>S108*H108</f>
        <v>0</v>
      </c>
      <c r="AR108" s="24" t="s">
        <v>182</v>
      </c>
      <c r="AT108" s="24" t="s">
        <v>177</v>
      </c>
      <c r="AU108" s="24" t="s">
        <v>24</v>
      </c>
      <c r="AY108" s="24" t="s">
        <v>174</v>
      </c>
      <c r="BE108" s="194">
        <f>IF(N108="základní",J108,0)</f>
        <v>0</v>
      </c>
      <c r="BF108" s="194">
        <f>IF(N108="snížená",J108,0)</f>
        <v>0</v>
      </c>
      <c r="BG108" s="194">
        <f>IF(N108="zákl. přenesená",J108,0)</f>
        <v>0</v>
      </c>
      <c r="BH108" s="194">
        <f>IF(N108="sníž. přenesená",J108,0)</f>
        <v>0</v>
      </c>
      <c r="BI108" s="194">
        <f>IF(N108="nulová",J108,0)</f>
        <v>0</v>
      </c>
      <c r="BJ108" s="24" t="s">
        <v>89</v>
      </c>
      <c r="BK108" s="194">
        <f>ROUND(I108*H108,2)</f>
        <v>0</v>
      </c>
      <c r="BL108" s="24" t="s">
        <v>182</v>
      </c>
      <c r="BM108" s="24" t="s">
        <v>237</v>
      </c>
    </row>
    <row r="109" spans="2:65" s="12" customFormat="1" ht="13.5">
      <c r="B109" s="195"/>
      <c r="D109" s="196" t="s">
        <v>184</v>
      </c>
      <c r="E109" s="197" t="s">
        <v>5</v>
      </c>
      <c r="F109" s="198" t="s">
        <v>89</v>
      </c>
      <c r="H109" s="199">
        <v>1</v>
      </c>
      <c r="I109" s="200"/>
      <c r="L109" s="195"/>
      <c r="M109" s="207"/>
      <c r="N109" s="208"/>
      <c r="O109" s="208"/>
      <c r="P109" s="208"/>
      <c r="Q109" s="208"/>
      <c r="R109" s="208"/>
      <c r="S109" s="208"/>
      <c r="T109" s="209"/>
      <c r="AT109" s="197" t="s">
        <v>184</v>
      </c>
      <c r="AU109" s="197" t="s">
        <v>24</v>
      </c>
      <c r="AV109" s="12" t="s">
        <v>24</v>
      </c>
      <c r="AW109" s="12" t="s">
        <v>44</v>
      </c>
      <c r="AX109" s="12" t="s">
        <v>89</v>
      </c>
      <c r="AY109" s="197" t="s">
        <v>174</v>
      </c>
    </row>
    <row r="110" spans="2:65" s="1" customFormat="1" ht="6.95" customHeight="1">
      <c r="B110" s="57"/>
      <c r="C110" s="58"/>
      <c r="D110" s="58"/>
      <c r="E110" s="58"/>
      <c r="F110" s="58"/>
      <c r="G110" s="58"/>
      <c r="H110" s="58"/>
      <c r="I110" s="136"/>
      <c r="J110" s="58"/>
      <c r="K110" s="58"/>
      <c r="L110" s="42"/>
    </row>
  </sheetData>
  <autoFilter ref="C79:K109"/>
  <mergeCells count="10">
    <mergeCell ref="J51:J52"/>
    <mergeCell ref="E70:H70"/>
    <mergeCell ref="E72:H72"/>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9"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372"/>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7"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1"/>
      <c r="B1" s="108"/>
      <c r="C1" s="108"/>
      <c r="D1" s="109" t="s">
        <v>1</v>
      </c>
      <c r="E1" s="108"/>
      <c r="F1" s="110" t="s">
        <v>140</v>
      </c>
      <c r="G1" s="368" t="s">
        <v>141</v>
      </c>
      <c r="H1" s="368"/>
      <c r="I1" s="111"/>
      <c r="J1" s="110" t="s">
        <v>142</v>
      </c>
      <c r="K1" s="109" t="s">
        <v>143</v>
      </c>
      <c r="L1" s="110" t="s">
        <v>144</v>
      </c>
      <c r="M1" s="110"/>
      <c r="N1" s="110"/>
      <c r="O1" s="110"/>
      <c r="P1" s="110"/>
      <c r="Q1" s="110"/>
      <c r="R1" s="110"/>
      <c r="S1" s="110"/>
      <c r="T1" s="110"/>
      <c r="U1" s="20"/>
      <c r="V1" s="20"/>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58" t="s">
        <v>8</v>
      </c>
      <c r="M2" s="359"/>
      <c r="N2" s="359"/>
      <c r="O2" s="359"/>
      <c r="P2" s="359"/>
      <c r="Q2" s="359"/>
      <c r="R2" s="359"/>
      <c r="S2" s="359"/>
      <c r="T2" s="359"/>
      <c r="U2" s="359"/>
      <c r="V2" s="359"/>
      <c r="AT2" s="24" t="s">
        <v>95</v>
      </c>
      <c r="AZ2" s="210" t="s">
        <v>238</v>
      </c>
      <c r="BA2" s="210" t="s">
        <v>239</v>
      </c>
      <c r="BB2" s="210" t="s">
        <v>5</v>
      </c>
      <c r="BC2" s="210" t="s">
        <v>240</v>
      </c>
      <c r="BD2" s="210" t="s">
        <v>24</v>
      </c>
    </row>
    <row r="3" spans="1:70" ht="6.95" customHeight="1">
      <c r="B3" s="25"/>
      <c r="C3" s="26"/>
      <c r="D3" s="26"/>
      <c r="E3" s="26"/>
      <c r="F3" s="26"/>
      <c r="G3" s="26"/>
      <c r="H3" s="26"/>
      <c r="I3" s="112"/>
      <c r="J3" s="26"/>
      <c r="K3" s="27"/>
      <c r="AT3" s="24" t="s">
        <v>24</v>
      </c>
      <c r="AZ3" s="210" t="s">
        <v>241</v>
      </c>
      <c r="BA3" s="210" t="s">
        <v>242</v>
      </c>
      <c r="BB3" s="210" t="s">
        <v>5</v>
      </c>
      <c r="BC3" s="210" t="s">
        <v>243</v>
      </c>
      <c r="BD3" s="210" t="s">
        <v>24</v>
      </c>
    </row>
    <row r="4" spans="1:70" ht="36.950000000000003" customHeight="1">
      <c r="B4" s="28"/>
      <c r="C4" s="29"/>
      <c r="D4" s="30" t="s">
        <v>145</v>
      </c>
      <c r="E4" s="29"/>
      <c r="F4" s="29"/>
      <c r="G4" s="29"/>
      <c r="H4" s="29"/>
      <c r="I4" s="113"/>
      <c r="J4" s="29"/>
      <c r="K4" s="31"/>
      <c r="M4" s="32" t="s">
        <v>13</v>
      </c>
      <c r="AT4" s="24" t="s">
        <v>6</v>
      </c>
    </row>
    <row r="5" spans="1:70" ht="6.95" customHeight="1">
      <c r="B5" s="28"/>
      <c r="C5" s="29"/>
      <c r="D5" s="29"/>
      <c r="E5" s="29"/>
      <c r="F5" s="29"/>
      <c r="G5" s="29"/>
      <c r="H5" s="29"/>
      <c r="I5" s="113"/>
      <c r="J5" s="29"/>
      <c r="K5" s="31"/>
    </row>
    <row r="6" spans="1:70">
      <c r="B6" s="28"/>
      <c r="C6" s="29"/>
      <c r="D6" s="37" t="s">
        <v>19</v>
      </c>
      <c r="E6" s="29"/>
      <c r="F6" s="29"/>
      <c r="G6" s="29"/>
      <c r="H6" s="29"/>
      <c r="I6" s="113"/>
      <c r="J6" s="29"/>
      <c r="K6" s="31"/>
    </row>
    <row r="7" spans="1:70" ht="16.5" customHeight="1">
      <c r="B7" s="28"/>
      <c r="C7" s="29"/>
      <c r="D7" s="29"/>
      <c r="E7" s="360" t="str">
        <f>'Rekapitulace stavby'!K6</f>
        <v>Kanalizace a ČOV Jankov</v>
      </c>
      <c r="F7" s="361"/>
      <c r="G7" s="361"/>
      <c r="H7" s="361"/>
      <c r="I7" s="113"/>
      <c r="J7" s="29"/>
      <c r="K7" s="31"/>
    </row>
    <row r="8" spans="1:70" s="1" customFormat="1">
      <c r="B8" s="42"/>
      <c r="C8" s="43"/>
      <c r="D8" s="37" t="s">
        <v>146</v>
      </c>
      <c r="E8" s="43"/>
      <c r="F8" s="43"/>
      <c r="G8" s="43"/>
      <c r="H8" s="43"/>
      <c r="I8" s="114"/>
      <c r="J8" s="43"/>
      <c r="K8" s="46"/>
    </row>
    <row r="9" spans="1:70" s="1" customFormat="1" ht="36.950000000000003" customHeight="1">
      <c r="B9" s="42"/>
      <c r="C9" s="43"/>
      <c r="D9" s="43"/>
      <c r="E9" s="362" t="s">
        <v>244</v>
      </c>
      <c r="F9" s="363"/>
      <c r="G9" s="363"/>
      <c r="H9" s="363"/>
      <c r="I9" s="114"/>
      <c r="J9" s="43"/>
      <c r="K9" s="46"/>
    </row>
    <row r="10" spans="1:70" s="1" customFormat="1" ht="13.5">
      <c r="B10" s="42"/>
      <c r="C10" s="43"/>
      <c r="D10" s="43"/>
      <c r="E10" s="43"/>
      <c r="F10" s="43"/>
      <c r="G10" s="43"/>
      <c r="H10" s="43"/>
      <c r="I10" s="114"/>
      <c r="J10" s="43"/>
      <c r="K10" s="46"/>
    </row>
    <row r="11" spans="1:70" s="1" customFormat="1" ht="14.45" customHeight="1">
      <c r="B11" s="42"/>
      <c r="C11" s="43"/>
      <c r="D11" s="37" t="s">
        <v>21</v>
      </c>
      <c r="E11" s="43"/>
      <c r="F11" s="35" t="s">
        <v>91</v>
      </c>
      <c r="G11" s="43"/>
      <c r="H11" s="43"/>
      <c r="I11" s="115" t="s">
        <v>23</v>
      </c>
      <c r="J11" s="35" t="s">
        <v>245</v>
      </c>
      <c r="K11" s="46"/>
    </row>
    <row r="12" spans="1:70" s="1" customFormat="1" ht="14.45" customHeight="1">
      <c r="B12" s="42"/>
      <c r="C12" s="43"/>
      <c r="D12" s="37" t="s">
        <v>25</v>
      </c>
      <c r="E12" s="43"/>
      <c r="F12" s="35" t="s">
        <v>26</v>
      </c>
      <c r="G12" s="43"/>
      <c r="H12" s="43"/>
      <c r="I12" s="115" t="s">
        <v>27</v>
      </c>
      <c r="J12" s="116" t="str">
        <f>'Rekapitulace stavby'!AN8</f>
        <v>19. 2. 2018</v>
      </c>
      <c r="K12" s="46"/>
    </row>
    <row r="13" spans="1:70" s="1" customFormat="1" ht="21.75" customHeight="1">
      <c r="B13" s="42"/>
      <c r="C13" s="43"/>
      <c r="D13" s="34" t="s">
        <v>29</v>
      </c>
      <c r="E13" s="43"/>
      <c r="F13" s="39" t="s">
        <v>30</v>
      </c>
      <c r="G13" s="43"/>
      <c r="H13" s="43"/>
      <c r="I13" s="117" t="s">
        <v>31</v>
      </c>
      <c r="J13" s="39" t="s">
        <v>246</v>
      </c>
      <c r="K13" s="46"/>
    </row>
    <row r="14" spans="1:70" s="1" customFormat="1" ht="14.45" customHeight="1">
      <c r="B14" s="42"/>
      <c r="C14" s="43"/>
      <c r="D14" s="37" t="s">
        <v>33</v>
      </c>
      <c r="E14" s="43"/>
      <c r="F14" s="43"/>
      <c r="G14" s="43"/>
      <c r="H14" s="43"/>
      <c r="I14" s="115" t="s">
        <v>34</v>
      </c>
      <c r="J14" s="35" t="s">
        <v>35</v>
      </c>
      <c r="K14" s="46"/>
    </row>
    <row r="15" spans="1:70" s="1" customFormat="1" ht="18" customHeight="1">
      <c r="B15" s="42"/>
      <c r="C15" s="43"/>
      <c r="D15" s="43"/>
      <c r="E15" s="35" t="s">
        <v>36</v>
      </c>
      <c r="F15" s="43"/>
      <c r="G15" s="43"/>
      <c r="H15" s="43"/>
      <c r="I15" s="115" t="s">
        <v>37</v>
      </c>
      <c r="J15" s="35" t="s">
        <v>5</v>
      </c>
      <c r="K15" s="46"/>
    </row>
    <row r="16" spans="1:70" s="1" customFormat="1" ht="6.95" customHeight="1">
      <c r="B16" s="42"/>
      <c r="C16" s="43"/>
      <c r="D16" s="43"/>
      <c r="E16" s="43"/>
      <c r="F16" s="43"/>
      <c r="G16" s="43"/>
      <c r="H16" s="43"/>
      <c r="I16" s="114"/>
      <c r="J16" s="43"/>
      <c r="K16" s="46"/>
    </row>
    <row r="17" spans="2:11" s="1" customFormat="1" ht="14.45" customHeight="1">
      <c r="B17" s="42"/>
      <c r="C17" s="43"/>
      <c r="D17" s="37" t="s">
        <v>38</v>
      </c>
      <c r="E17" s="43"/>
      <c r="F17" s="43"/>
      <c r="G17" s="43"/>
      <c r="H17" s="43"/>
      <c r="I17" s="115" t="s">
        <v>34</v>
      </c>
      <c r="J17" s="35" t="str">
        <f>IF('Rekapitulace stavby'!AN13="Vyplň údaj","",IF('Rekapitulace stavby'!AN13="","",'Rekapitulace stavby'!AN13))</f>
        <v/>
      </c>
      <c r="K17" s="46"/>
    </row>
    <row r="18" spans="2:11" s="1" customFormat="1" ht="18" customHeight="1">
      <c r="B18" s="42"/>
      <c r="C18" s="43"/>
      <c r="D18" s="43"/>
      <c r="E18" s="35" t="str">
        <f>IF('Rekapitulace stavby'!E14="Vyplň údaj","",IF('Rekapitulace stavby'!E14="","",'Rekapitulace stavby'!E14))</f>
        <v/>
      </c>
      <c r="F18" s="43"/>
      <c r="G18" s="43"/>
      <c r="H18" s="43"/>
      <c r="I18" s="115" t="s">
        <v>37</v>
      </c>
      <c r="J18" s="35" t="str">
        <f>IF('Rekapitulace stavby'!AN14="Vyplň údaj","",IF('Rekapitulace stavby'!AN14="","",'Rekapitulace stavby'!AN14))</f>
        <v/>
      </c>
      <c r="K18" s="46"/>
    </row>
    <row r="19" spans="2:11" s="1" customFormat="1" ht="6.95" customHeight="1">
      <c r="B19" s="42"/>
      <c r="C19" s="43"/>
      <c r="D19" s="43"/>
      <c r="E19" s="43"/>
      <c r="F19" s="43"/>
      <c r="G19" s="43"/>
      <c r="H19" s="43"/>
      <c r="I19" s="114"/>
      <c r="J19" s="43"/>
      <c r="K19" s="46"/>
    </row>
    <row r="20" spans="2:11" s="1" customFormat="1" ht="14.45" customHeight="1">
      <c r="B20" s="42"/>
      <c r="C20" s="43"/>
      <c r="D20" s="37" t="s">
        <v>40</v>
      </c>
      <c r="E20" s="43"/>
      <c r="F20" s="43"/>
      <c r="G20" s="43"/>
      <c r="H20" s="43"/>
      <c r="I20" s="115" t="s">
        <v>34</v>
      </c>
      <c r="J20" s="35" t="s">
        <v>41</v>
      </c>
      <c r="K20" s="46"/>
    </row>
    <row r="21" spans="2:11" s="1" customFormat="1" ht="18" customHeight="1">
      <c r="B21" s="42"/>
      <c r="C21" s="43"/>
      <c r="D21" s="43"/>
      <c r="E21" s="35" t="s">
        <v>42</v>
      </c>
      <c r="F21" s="43"/>
      <c r="G21" s="43"/>
      <c r="H21" s="43"/>
      <c r="I21" s="115" t="s">
        <v>37</v>
      </c>
      <c r="J21" s="35" t="s">
        <v>43</v>
      </c>
      <c r="K21" s="46"/>
    </row>
    <row r="22" spans="2:11" s="1" customFormat="1" ht="6.95" customHeight="1">
      <c r="B22" s="42"/>
      <c r="C22" s="43"/>
      <c r="D22" s="43"/>
      <c r="E22" s="43"/>
      <c r="F22" s="43"/>
      <c r="G22" s="43"/>
      <c r="H22" s="43"/>
      <c r="I22" s="114"/>
      <c r="J22" s="43"/>
      <c r="K22" s="46"/>
    </row>
    <row r="23" spans="2:11" s="1" customFormat="1" ht="14.45" customHeight="1">
      <c r="B23" s="42"/>
      <c r="C23" s="43"/>
      <c r="D23" s="37" t="s">
        <v>45</v>
      </c>
      <c r="E23" s="43"/>
      <c r="F23" s="43"/>
      <c r="G23" s="43"/>
      <c r="H23" s="43"/>
      <c r="I23" s="114"/>
      <c r="J23" s="43"/>
      <c r="K23" s="46"/>
    </row>
    <row r="24" spans="2:11" s="7" customFormat="1" ht="16.5" customHeight="1">
      <c r="B24" s="118"/>
      <c r="C24" s="119"/>
      <c r="D24" s="119"/>
      <c r="E24" s="326" t="s">
        <v>5</v>
      </c>
      <c r="F24" s="326"/>
      <c r="G24" s="326"/>
      <c r="H24" s="326"/>
      <c r="I24" s="120"/>
      <c r="J24" s="119"/>
      <c r="K24" s="121"/>
    </row>
    <row r="25" spans="2:11" s="1" customFormat="1" ht="6.95" customHeight="1">
      <c r="B25" s="42"/>
      <c r="C25" s="43"/>
      <c r="D25" s="43"/>
      <c r="E25" s="43"/>
      <c r="F25" s="43"/>
      <c r="G25" s="43"/>
      <c r="H25" s="43"/>
      <c r="I25" s="114"/>
      <c r="J25" s="43"/>
      <c r="K25" s="46"/>
    </row>
    <row r="26" spans="2:11" s="1" customFormat="1" ht="6.95" customHeight="1">
      <c r="B26" s="42"/>
      <c r="C26" s="43"/>
      <c r="D26" s="69"/>
      <c r="E26" s="69"/>
      <c r="F26" s="69"/>
      <c r="G26" s="69"/>
      <c r="H26" s="69"/>
      <c r="I26" s="122"/>
      <c r="J26" s="69"/>
      <c r="K26" s="123"/>
    </row>
    <row r="27" spans="2:11" s="1" customFormat="1" ht="25.35" customHeight="1">
      <c r="B27" s="42"/>
      <c r="C27" s="43"/>
      <c r="D27" s="124" t="s">
        <v>47</v>
      </c>
      <c r="E27" s="43"/>
      <c r="F27" s="43"/>
      <c r="G27" s="43"/>
      <c r="H27" s="43"/>
      <c r="I27" s="114"/>
      <c r="J27" s="125">
        <f>ROUND(J86,2)</f>
        <v>0</v>
      </c>
      <c r="K27" s="46"/>
    </row>
    <row r="28" spans="2:11" s="1" customFormat="1" ht="6.95" customHeight="1">
      <c r="B28" s="42"/>
      <c r="C28" s="43"/>
      <c r="D28" s="69"/>
      <c r="E28" s="69"/>
      <c r="F28" s="69"/>
      <c r="G28" s="69"/>
      <c r="H28" s="69"/>
      <c r="I28" s="122"/>
      <c r="J28" s="69"/>
      <c r="K28" s="123"/>
    </row>
    <row r="29" spans="2:11" s="1" customFormat="1" ht="14.45" customHeight="1">
      <c r="B29" s="42"/>
      <c r="C29" s="43"/>
      <c r="D29" s="43"/>
      <c r="E29" s="43"/>
      <c r="F29" s="47" t="s">
        <v>49</v>
      </c>
      <c r="G29" s="43"/>
      <c r="H29" s="43"/>
      <c r="I29" s="126" t="s">
        <v>48</v>
      </c>
      <c r="J29" s="47" t="s">
        <v>50</v>
      </c>
      <c r="K29" s="46"/>
    </row>
    <row r="30" spans="2:11" s="1" customFormat="1" ht="14.45" customHeight="1">
      <c r="B30" s="42"/>
      <c r="C30" s="43"/>
      <c r="D30" s="50" t="s">
        <v>51</v>
      </c>
      <c r="E30" s="50" t="s">
        <v>52</v>
      </c>
      <c r="F30" s="127">
        <f>ROUND(SUM(BE86:BE371), 2)</f>
        <v>0</v>
      </c>
      <c r="G30" s="43"/>
      <c r="H30" s="43"/>
      <c r="I30" s="128">
        <v>0.21</v>
      </c>
      <c r="J30" s="127">
        <f>ROUND(ROUND((SUM(BE86:BE371)), 2)*I30, 2)</f>
        <v>0</v>
      </c>
      <c r="K30" s="46"/>
    </row>
    <row r="31" spans="2:11" s="1" customFormat="1" ht="14.45" customHeight="1">
      <c r="B31" s="42"/>
      <c r="C31" s="43"/>
      <c r="D31" s="43"/>
      <c r="E31" s="50" t="s">
        <v>53</v>
      </c>
      <c r="F31" s="127">
        <f>ROUND(SUM(BF86:BF371), 2)</f>
        <v>0</v>
      </c>
      <c r="G31" s="43"/>
      <c r="H31" s="43"/>
      <c r="I31" s="128">
        <v>0.15</v>
      </c>
      <c r="J31" s="127">
        <f>ROUND(ROUND((SUM(BF86:BF371)), 2)*I31, 2)</f>
        <v>0</v>
      </c>
      <c r="K31" s="46"/>
    </row>
    <row r="32" spans="2:11" s="1" customFormat="1" ht="14.45" hidden="1" customHeight="1">
      <c r="B32" s="42"/>
      <c r="C32" s="43"/>
      <c r="D32" s="43"/>
      <c r="E32" s="50" t="s">
        <v>54</v>
      </c>
      <c r="F32" s="127">
        <f>ROUND(SUM(BG86:BG371), 2)</f>
        <v>0</v>
      </c>
      <c r="G32" s="43"/>
      <c r="H32" s="43"/>
      <c r="I32" s="128">
        <v>0.21</v>
      </c>
      <c r="J32" s="127">
        <v>0</v>
      </c>
      <c r="K32" s="46"/>
    </row>
    <row r="33" spans="2:11" s="1" customFormat="1" ht="14.45" hidden="1" customHeight="1">
      <c r="B33" s="42"/>
      <c r="C33" s="43"/>
      <c r="D33" s="43"/>
      <c r="E33" s="50" t="s">
        <v>55</v>
      </c>
      <c r="F33" s="127">
        <f>ROUND(SUM(BH86:BH371), 2)</f>
        <v>0</v>
      </c>
      <c r="G33" s="43"/>
      <c r="H33" s="43"/>
      <c r="I33" s="128">
        <v>0.15</v>
      </c>
      <c r="J33" s="127">
        <v>0</v>
      </c>
      <c r="K33" s="46"/>
    </row>
    <row r="34" spans="2:11" s="1" customFormat="1" ht="14.45" hidden="1" customHeight="1">
      <c r="B34" s="42"/>
      <c r="C34" s="43"/>
      <c r="D34" s="43"/>
      <c r="E34" s="50" t="s">
        <v>56</v>
      </c>
      <c r="F34" s="127">
        <f>ROUND(SUM(BI86:BI371), 2)</f>
        <v>0</v>
      </c>
      <c r="G34" s="43"/>
      <c r="H34" s="43"/>
      <c r="I34" s="128">
        <v>0</v>
      </c>
      <c r="J34" s="127">
        <v>0</v>
      </c>
      <c r="K34" s="46"/>
    </row>
    <row r="35" spans="2:11" s="1" customFormat="1" ht="6.95" customHeight="1">
      <c r="B35" s="42"/>
      <c r="C35" s="43"/>
      <c r="D35" s="43"/>
      <c r="E35" s="43"/>
      <c r="F35" s="43"/>
      <c r="G35" s="43"/>
      <c r="H35" s="43"/>
      <c r="I35" s="114"/>
      <c r="J35" s="43"/>
      <c r="K35" s="46"/>
    </row>
    <row r="36" spans="2:11" s="1" customFormat="1" ht="25.35" customHeight="1">
      <c r="B36" s="42"/>
      <c r="C36" s="129"/>
      <c r="D36" s="130" t="s">
        <v>57</v>
      </c>
      <c r="E36" s="72"/>
      <c r="F36" s="72"/>
      <c r="G36" s="131" t="s">
        <v>58</v>
      </c>
      <c r="H36" s="132" t="s">
        <v>59</v>
      </c>
      <c r="I36" s="133"/>
      <c r="J36" s="134">
        <f>SUM(J27:J34)</f>
        <v>0</v>
      </c>
      <c r="K36" s="135"/>
    </row>
    <row r="37" spans="2:11" s="1" customFormat="1" ht="14.45" customHeight="1">
      <c r="B37" s="57"/>
      <c r="C37" s="58"/>
      <c r="D37" s="58"/>
      <c r="E37" s="58"/>
      <c r="F37" s="58"/>
      <c r="G37" s="58"/>
      <c r="H37" s="58"/>
      <c r="I37" s="136"/>
      <c r="J37" s="58"/>
      <c r="K37" s="59"/>
    </row>
    <row r="41" spans="2:11" s="1" customFormat="1" ht="6.95" customHeight="1">
      <c r="B41" s="60"/>
      <c r="C41" s="61"/>
      <c r="D41" s="61"/>
      <c r="E41" s="61"/>
      <c r="F41" s="61"/>
      <c r="G41" s="61"/>
      <c r="H41" s="61"/>
      <c r="I41" s="137"/>
      <c r="J41" s="61"/>
      <c r="K41" s="138"/>
    </row>
    <row r="42" spans="2:11" s="1" customFormat="1" ht="36.950000000000003" customHeight="1">
      <c r="B42" s="42"/>
      <c r="C42" s="30" t="s">
        <v>149</v>
      </c>
      <c r="D42" s="43"/>
      <c r="E42" s="43"/>
      <c r="F42" s="43"/>
      <c r="G42" s="43"/>
      <c r="H42" s="43"/>
      <c r="I42" s="114"/>
      <c r="J42" s="43"/>
      <c r="K42" s="46"/>
    </row>
    <row r="43" spans="2:11" s="1" customFormat="1" ht="6.95" customHeight="1">
      <c r="B43" s="42"/>
      <c r="C43" s="43"/>
      <c r="D43" s="43"/>
      <c r="E43" s="43"/>
      <c r="F43" s="43"/>
      <c r="G43" s="43"/>
      <c r="H43" s="43"/>
      <c r="I43" s="114"/>
      <c r="J43" s="43"/>
      <c r="K43" s="46"/>
    </row>
    <row r="44" spans="2:11" s="1" customFormat="1" ht="14.45" customHeight="1">
      <c r="B44" s="42"/>
      <c r="C44" s="37" t="s">
        <v>19</v>
      </c>
      <c r="D44" s="43"/>
      <c r="E44" s="43"/>
      <c r="F44" s="43"/>
      <c r="G44" s="43"/>
      <c r="H44" s="43"/>
      <c r="I44" s="114"/>
      <c r="J44" s="43"/>
      <c r="K44" s="46"/>
    </row>
    <row r="45" spans="2:11" s="1" customFormat="1" ht="16.5" customHeight="1">
      <c r="B45" s="42"/>
      <c r="C45" s="43"/>
      <c r="D45" s="43"/>
      <c r="E45" s="360" t="str">
        <f>E7</f>
        <v>Kanalizace a ČOV Jankov</v>
      </c>
      <c r="F45" s="361"/>
      <c r="G45" s="361"/>
      <c r="H45" s="361"/>
      <c r="I45" s="114"/>
      <c r="J45" s="43"/>
      <c r="K45" s="46"/>
    </row>
    <row r="46" spans="2:11" s="1" customFormat="1" ht="14.45" customHeight="1">
      <c r="B46" s="42"/>
      <c r="C46" s="37" t="s">
        <v>146</v>
      </c>
      <c r="D46" s="43"/>
      <c r="E46" s="43"/>
      <c r="F46" s="43"/>
      <c r="G46" s="43"/>
      <c r="H46" s="43"/>
      <c r="I46" s="114"/>
      <c r="J46" s="43"/>
      <c r="K46" s="46"/>
    </row>
    <row r="47" spans="2:11" s="1" customFormat="1" ht="17.25" customHeight="1">
      <c r="B47" s="42"/>
      <c r="C47" s="43"/>
      <c r="D47" s="43"/>
      <c r="E47" s="362" t="str">
        <f>E9</f>
        <v>SO-01 - Kanalizace oddílná - splašková</v>
      </c>
      <c r="F47" s="363"/>
      <c r="G47" s="363"/>
      <c r="H47" s="363"/>
      <c r="I47" s="114"/>
      <c r="J47" s="43"/>
      <c r="K47" s="46"/>
    </row>
    <row r="48" spans="2:11" s="1" customFormat="1" ht="6.95" customHeight="1">
      <c r="B48" s="42"/>
      <c r="C48" s="43"/>
      <c r="D48" s="43"/>
      <c r="E48" s="43"/>
      <c r="F48" s="43"/>
      <c r="G48" s="43"/>
      <c r="H48" s="43"/>
      <c r="I48" s="114"/>
      <c r="J48" s="43"/>
      <c r="K48" s="46"/>
    </row>
    <row r="49" spans="2:47" s="1" customFormat="1" ht="18" customHeight="1">
      <c r="B49" s="42"/>
      <c r="C49" s="37" t="s">
        <v>25</v>
      </c>
      <c r="D49" s="43"/>
      <c r="E49" s="43"/>
      <c r="F49" s="35" t="str">
        <f>F12</f>
        <v>Jankov u Českých Budějovic</v>
      </c>
      <c r="G49" s="43"/>
      <c r="H49" s="43"/>
      <c r="I49" s="115" t="s">
        <v>27</v>
      </c>
      <c r="J49" s="116" t="str">
        <f>IF(J12="","",J12)</f>
        <v>19. 2. 2018</v>
      </c>
      <c r="K49" s="46"/>
    </row>
    <row r="50" spans="2:47" s="1" customFormat="1" ht="6.95" customHeight="1">
      <c r="B50" s="42"/>
      <c r="C50" s="43"/>
      <c r="D50" s="43"/>
      <c r="E50" s="43"/>
      <c r="F50" s="43"/>
      <c r="G50" s="43"/>
      <c r="H50" s="43"/>
      <c r="I50" s="114"/>
      <c r="J50" s="43"/>
      <c r="K50" s="46"/>
    </row>
    <row r="51" spans="2:47" s="1" customFormat="1">
      <c r="B51" s="42"/>
      <c r="C51" s="37" t="s">
        <v>33</v>
      </c>
      <c r="D51" s="43"/>
      <c r="E51" s="43"/>
      <c r="F51" s="35" t="str">
        <f>E15</f>
        <v>Obec Jankov</v>
      </c>
      <c r="G51" s="43"/>
      <c r="H51" s="43"/>
      <c r="I51" s="115" t="s">
        <v>40</v>
      </c>
      <c r="J51" s="326" t="str">
        <f>E21</f>
        <v>VAK projekt s.r.o.</v>
      </c>
      <c r="K51" s="46"/>
    </row>
    <row r="52" spans="2:47" s="1" customFormat="1" ht="14.45" customHeight="1">
      <c r="B52" s="42"/>
      <c r="C52" s="37" t="s">
        <v>38</v>
      </c>
      <c r="D52" s="43"/>
      <c r="E52" s="43"/>
      <c r="F52" s="35" t="str">
        <f>IF(E18="","",E18)</f>
        <v/>
      </c>
      <c r="G52" s="43"/>
      <c r="H52" s="43"/>
      <c r="I52" s="114"/>
      <c r="J52" s="364"/>
      <c r="K52" s="46"/>
    </row>
    <row r="53" spans="2:47" s="1" customFormat="1" ht="10.35" customHeight="1">
      <c r="B53" s="42"/>
      <c r="C53" s="43"/>
      <c r="D53" s="43"/>
      <c r="E53" s="43"/>
      <c r="F53" s="43"/>
      <c r="G53" s="43"/>
      <c r="H53" s="43"/>
      <c r="I53" s="114"/>
      <c r="J53" s="43"/>
      <c r="K53" s="46"/>
    </row>
    <row r="54" spans="2:47" s="1" customFormat="1" ht="29.25" customHeight="1">
      <c r="B54" s="42"/>
      <c r="C54" s="139" t="s">
        <v>150</v>
      </c>
      <c r="D54" s="129"/>
      <c r="E54" s="129"/>
      <c r="F54" s="129"/>
      <c r="G54" s="129"/>
      <c r="H54" s="129"/>
      <c r="I54" s="140"/>
      <c r="J54" s="141" t="s">
        <v>151</v>
      </c>
      <c r="K54" s="142"/>
    </row>
    <row r="55" spans="2:47" s="1" customFormat="1" ht="10.35" customHeight="1">
      <c r="B55" s="42"/>
      <c r="C55" s="43"/>
      <c r="D55" s="43"/>
      <c r="E55" s="43"/>
      <c r="F55" s="43"/>
      <c r="G55" s="43"/>
      <c r="H55" s="43"/>
      <c r="I55" s="114"/>
      <c r="J55" s="43"/>
      <c r="K55" s="46"/>
    </row>
    <row r="56" spans="2:47" s="1" customFormat="1" ht="29.25" customHeight="1">
      <c r="B56" s="42"/>
      <c r="C56" s="143" t="s">
        <v>152</v>
      </c>
      <c r="D56" s="43"/>
      <c r="E56" s="43"/>
      <c r="F56" s="43"/>
      <c r="G56" s="43"/>
      <c r="H56" s="43"/>
      <c r="I56" s="114"/>
      <c r="J56" s="125">
        <f>J86</f>
        <v>0</v>
      </c>
      <c r="K56" s="46"/>
      <c r="AU56" s="24" t="s">
        <v>153</v>
      </c>
    </row>
    <row r="57" spans="2:47" s="8" customFormat="1" ht="24.95" customHeight="1">
      <c r="B57" s="144"/>
      <c r="C57" s="145"/>
      <c r="D57" s="146" t="s">
        <v>247</v>
      </c>
      <c r="E57" s="147"/>
      <c r="F57" s="147"/>
      <c r="G57" s="147"/>
      <c r="H57" s="147"/>
      <c r="I57" s="148"/>
      <c r="J57" s="149">
        <f>J87</f>
        <v>0</v>
      </c>
      <c r="K57" s="150"/>
    </row>
    <row r="58" spans="2:47" s="9" customFormat="1" ht="19.899999999999999" customHeight="1">
      <c r="B58" s="151"/>
      <c r="C58" s="152"/>
      <c r="D58" s="153" t="s">
        <v>248</v>
      </c>
      <c r="E58" s="154"/>
      <c r="F58" s="154"/>
      <c r="G58" s="154"/>
      <c r="H58" s="154"/>
      <c r="I58" s="155"/>
      <c r="J58" s="156">
        <f>J88</f>
        <v>0</v>
      </c>
      <c r="K58" s="157"/>
    </row>
    <row r="59" spans="2:47" s="9" customFormat="1" ht="19.899999999999999" customHeight="1">
      <c r="B59" s="151"/>
      <c r="C59" s="152"/>
      <c r="D59" s="153" t="s">
        <v>249</v>
      </c>
      <c r="E59" s="154"/>
      <c r="F59" s="154"/>
      <c r="G59" s="154"/>
      <c r="H59" s="154"/>
      <c r="I59" s="155"/>
      <c r="J59" s="156">
        <f>J208</f>
        <v>0</v>
      </c>
      <c r="K59" s="157"/>
    </row>
    <row r="60" spans="2:47" s="9" customFormat="1" ht="19.899999999999999" customHeight="1">
      <c r="B60" s="151"/>
      <c r="C60" s="152"/>
      <c r="D60" s="153" t="s">
        <v>250</v>
      </c>
      <c r="E60" s="154"/>
      <c r="F60" s="154"/>
      <c r="G60" s="154"/>
      <c r="H60" s="154"/>
      <c r="I60" s="155"/>
      <c r="J60" s="156">
        <f>J211</f>
        <v>0</v>
      </c>
      <c r="K60" s="157"/>
    </row>
    <row r="61" spans="2:47" s="9" customFormat="1" ht="19.899999999999999" customHeight="1">
      <c r="B61" s="151"/>
      <c r="C61" s="152"/>
      <c r="D61" s="153" t="s">
        <v>251</v>
      </c>
      <c r="E61" s="154"/>
      <c r="F61" s="154"/>
      <c r="G61" s="154"/>
      <c r="H61" s="154"/>
      <c r="I61" s="155"/>
      <c r="J61" s="156">
        <f>J214</f>
        <v>0</v>
      </c>
      <c r="K61" s="157"/>
    </row>
    <row r="62" spans="2:47" s="9" customFormat="1" ht="19.899999999999999" customHeight="1">
      <c r="B62" s="151"/>
      <c r="C62" s="152"/>
      <c r="D62" s="153" t="s">
        <v>252</v>
      </c>
      <c r="E62" s="154"/>
      <c r="F62" s="154"/>
      <c r="G62" s="154"/>
      <c r="H62" s="154"/>
      <c r="I62" s="155"/>
      <c r="J62" s="156">
        <f>J231</f>
        <v>0</v>
      </c>
      <c r="K62" s="157"/>
    </row>
    <row r="63" spans="2:47" s="9" customFormat="1" ht="19.899999999999999" customHeight="1">
      <c r="B63" s="151"/>
      <c r="C63" s="152"/>
      <c r="D63" s="153" t="s">
        <v>253</v>
      </c>
      <c r="E63" s="154"/>
      <c r="F63" s="154"/>
      <c r="G63" s="154"/>
      <c r="H63" s="154"/>
      <c r="I63" s="155"/>
      <c r="J63" s="156">
        <f>J254</f>
        <v>0</v>
      </c>
      <c r="K63" s="157"/>
    </row>
    <row r="64" spans="2:47" s="9" customFormat="1" ht="19.899999999999999" customHeight="1">
      <c r="B64" s="151"/>
      <c r="C64" s="152"/>
      <c r="D64" s="153" t="s">
        <v>254</v>
      </c>
      <c r="E64" s="154"/>
      <c r="F64" s="154"/>
      <c r="G64" s="154"/>
      <c r="H64" s="154"/>
      <c r="I64" s="155"/>
      <c r="J64" s="156">
        <f>J355</f>
        <v>0</v>
      </c>
      <c r="K64" s="157"/>
    </row>
    <row r="65" spans="2:12" s="9" customFormat="1" ht="19.899999999999999" customHeight="1">
      <c r="B65" s="151"/>
      <c r="C65" s="152"/>
      <c r="D65" s="153" t="s">
        <v>255</v>
      </c>
      <c r="E65" s="154"/>
      <c r="F65" s="154"/>
      <c r="G65" s="154"/>
      <c r="H65" s="154"/>
      <c r="I65" s="155"/>
      <c r="J65" s="156">
        <f>J364</f>
        <v>0</v>
      </c>
      <c r="K65" s="157"/>
    </row>
    <row r="66" spans="2:12" s="9" customFormat="1" ht="19.899999999999999" customHeight="1">
      <c r="B66" s="151"/>
      <c r="C66" s="152"/>
      <c r="D66" s="153" t="s">
        <v>256</v>
      </c>
      <c r="E66" s="154"/>
      <c r="F66" s="154"/>
      <c r="G66" s="154"/>
      <c r="H66" s="154"/>
      <c r="I66" s="155"/>
      <c r="J66" s="156">
        <f>J370</f>
        <v>0</v>
      </c>
      <c r="K66" s="157"/>
    </row>
    <row r="67" spans="2:12" s="1" customFormat="1" ht="21.75" customHeight="1">
      <c r="B67" s="42"/>
      <c r="C67" s="43"/>
      <c r="D67" s="43"/>
      <c r="E67" s="43"/>
      <c r="F67" s="43"/>
      <c r="G67" s="43"/>
      <c r="H67" s="43"/>
      <c r="I67" s="114"/>
      <c r="J67" s="43"/>
      <c r="K67" s="46"/>
    </row>
    <row r="68" spans="2:12" s="1" customFormat="1" ht="6.95" customHeight="1">
      <c r="B68" s="57"/>
      <c r="C68" s="58"/>
      <c r="D68" s="58"/>
      <c r="E68" s="58"/>
      <c r="F68" s="58"/>
      <c r="G68" s="58"/>
      <c r="H68" s="58"/>
      <c r="I68" s="136"/>
      <c r="J68" s="58"/>
      <c r="K68" s="59"/>
    </row>
    <row r="72" spans="2:12" s="1" customFormat="1" ht="6.95" customHeight="1">
      <c r="B72" s="60"/>
      <c r="C72" s="61"/>
      <c r="D72" s="61"/>
      <c r="E72" s="61"/>
      <c r="F72" s="61"/>
      <c r="G72" s="61"/>
      <c r="H72" s="61"/>
      <c r="I72" s="137"/>
      <c r="J72" s="61"/>
      <c r="K72" s="61"/>
      <c r="L72" s="42"/>
    </row>
    <row r="73" spans="2:12" s="1" customFormat="1" ht="36.950000000000003" customHeight="1">
      <c r="B73" s="42"/>
      <c r="C73" s="62" t="s">
        <v>158</v>
      </c>
      <c r="L73" s="42"/>
    </row>
    <row r="74" spans="2:12" s="1" customFormat="1" ht="6.95" customHeight="1">
      <c r="B74" s="42"/>
      <c r="L74" s="42"/>
    </row>
    <row r="75" spans="2:12" s="1" customFormat="1" ht="14.45" customHeight="1">
      <c r="B75" s="42"/>
      <c r="C75" s="64" t="s">
        <v>19</v>
      </c>
      <c r="L75" s="42"/>
    </row>
    <row r="76" spans="2:12" s="1" customFormat="1" ht="16.5" customHeight="1">
      <c r="B76" s="42"/>
      <c r="E76" s="365" t="str">
        <f>E7</f>
        <v>Kanalizace a ČOV Jankov</v>
      </c>
      <c r="F76" s="366"/>
      <c r="G76" s="366"/>
      <c r="H76" s="366"/>
      <c r="L76" s="42"/>
    </row>
    <row r="77" spans="2:12" s="1" customFormat="1" ht="14.45" customHeight="1">
      <c r="B77" s="42"/>
      <c r="C77" s="64" t="s">
        <v>146</v>
      </c>
      <c r="L77" s="42"/>
    </row>
    <row r="78" spans="2:12" s="1" customFormat="1" ht="17.25" customHeight="1">
      <c r="B78" s="42"/>
      <c r="E78" s="337" t="str">
        <f>E9</f>
        <v>SO-01 - Kanalizace oddílná - splašková</v>
      </c>
      <c r="F78" s="367"/>
      <c r="G78" s="367"/>
      <c r="H78" s="367"/>
      <c r="L78" s="42"/>
    </row>
    <row r="79" spans="2:12" s="1" customFormat="1" ht="6.95" customHeight="1">
      <c r="B79" s="42"/>
      <c r="L79" s="42"/>
    </row>
    <row r="80" spans="2:12" s="1" customFormat="1" ht="18" customHeight="1">
      <c r="B80" s="42"/>
      <c r="C80" s="64" t="s">
        <v>25</v>
      </c>
      <c r="F80" s="158" t="str">
        <f>F12</f>
        <v>Jankov u Českých Budějovic</v>
      </c>
      <c r="I80" s="159" t="s">
        <v>27</v>
      </c>
      <c r="J80" s="68" t="str">
        <f>IF(J12="","",J12)</f>
        <v>19. 2. 2018</v>
      </c>
      <c r="L80" s="42"/>
    </row>
    <row r="81" spans="2:65" s="1" customFormat="1" ht="6.95" customHeight="1">
      <c r="B81" s="42"/>
      <c r="L81" s="42"/>
    </row>
    <row r="82" spans="2:65" s="1" customFormat="1">
      <c r="B82" s="42"/>
      <c r="C82" s="64" t="s">
        <v>33</v>
      </c>
      <c r="F82" s="158" t="str">
        <f>E15</f>
        <v>Obec Jankov</v>
      </c>
      <c r="I82" s="159" t="s">
        <v>40</v>
      </c>
      <c r="J82" s="158" t="str">
        <f>E21</f>
        <v>VAK projekt s.r.o.</v>
      </c>
      <c r="L82" s="42"/>
    </row>
    <row r="83" spans="2:65" s="1" customFormat="1" ht="14.45" customHeight="1">
      <c r="B83" s="42"/>
      <c r="C83" s="64" t="s">
        <v>38</v>
      </c>
      <c r="F83" s="158" t="str">
        <f>IF(E18="","",E18)</f>
        <v/>
      </c>
      <c r="L83" s="42"/>
    </row>
    <row r="84" spans="2:65" s="1" customFormat="1" ht="10.35" customHeight="1">
      <c r="B84" s="42"/>
      <c r="L84" s="42"/>
    </row>
    <row r="85" spans="2:65" s="10" customFormat="1" ht="29.25" customHeight="1">
      <c r="B85" s="160"/>
      <c r="C85" s="161" t="s">
        <v>159</v>
      </c>
      <c r="D85" s="162" t="s">
        <v>66</v>
      </c>
      <c r="E85" s="162" t="s">
        <v>62</v>
      </c>
      <c r="F85" s="162" t="s">
        <v>160</v>
      </c>
      <c r="G85" s="162" t="s">
        <v>161</v>
      </c>
      <c r="H85" s="162" t="s">
        <v>162</v>
      </c>
      <c r="I85" s="163" t="s">
        <v>163</v>
      </c>
      <c r="J85" s="162" t="s">
        <v>151</v>
      </c>
      <c r="K85" s="164" t="s">
        <v>164</v>
      </c>
      <c r="L85" s="160"/>
      <c r="M85" s="74" t="s">
        <v>165</v>
      </c>
      <c r="N85" s="75" t="s">
        <v>51</v>
      </c>
      <c r="O85" s="75" t="s">
        <v>166</v>
      </c>
      <c r="P85" s="75" t="s">
        <v>167</v>
      </c>
      <c r="Q85" s="75" t="s">
        <v>168</v>
      </c>
      <c r="R85" s="75" t="s">
        <v>169</v>
      </c>
      <c r="S85" s="75" t="s">
        <v>170</v>
      </c>
      <c r="T85" s="76" t="s">
        <v>171</v>
      </c>
    </row>
    <row r="86" spans="2:65" s="1" customFormat="1" ht="29.25" customHeight="1">
      <c r="B86" s="42"/>
      <c r="C86" s="78" t="s">
        <v>152</v>
      </c>
      <c r="J86" s="165">
        <f>BK86</f>
        <v>0</v>
      </c>
      <c r="L86" s="42"/>
      <c r="M86" s="77"/>
      <c r="N86" s="69"/>
      <c r="O86" s="69"/>
      <c r="P86" s="166">
        <f>P87</f>
        <v>0</v>
      </c>
      <c r="Q86" s="69"/>
      <c r="R86" s="166">
        <f>R87</f>
        <v>1407.2940576499998</v>
      </c>
      <c r="S86" s="69"/>
      <c r="T86" s="167">
        <f>T87</f>
        <v>1033.2239999999999</v>
      </c>
      <c r="AT86" s="24" t="s">
        <v>80</v>
      </c>
      <c r="AU86" s="24" t="s">
        <v>153</v>
      </c>
      <c r="BK86" s="168">
        <f>BK87</f>
        <v>0</v>
      </c>
    </row>
    <row r="87" spans="2:65" s="11" customFormat="1" ht="37.35" customHeight="1">
      <c r="B87" s="169"/>
      <c r="D87" s="170" t="s">
        <v>80</v>
      </c>
      <c r="E87" s="171" t="s">
        <v>257</v>
      </c>
      <c r="F87" s="171" t="s">
        <v>258</v>
      </c>
      <c r="I87" s="172"/>
      <c r="J87" s="173">
        <f>BK87</f>
        <v>0</v>
      </c>
      <c r="L87" s="169"/>
      <c r="M87" s="174"/>
      <c r="N87" s="175"/>
      <c r="O87" s="175"/>
      <c r="P87" s="176">
        <f>P88+P208+P211+P214+P231+P254+P355+P364+P370</f>
        <v>0</v>
      </c>
      <c r="Q87" s="175"/>
      <c r="R87" s="176">
        <f>R88+R208+R211+R214+R231+R254+R355+R364+R370</f>
        <v>1407.2940576499998</v>
      </c>
      <c r="S87" s="175"/>
      <c r="T87" s="177">
        <f>T88+T208+T211+T214+T231+T254+T355+T364+T370</f>
        <v>1033.2239999999999</v>
      </c>
      <c r="AR87" s="170" t="s">
        <v>89</v>
      </c>
      <c r="AT87" s="178" t="s">
        <v>80</v>
      </c>
      <c r="AU87" s="178" t="s">
        <v>81</v>
      </c>
      <c r="AY87" s="170" t="s">
        <v>174</v>
      </c>
      <c r="BK87" s="179">
        <f>BK88+BK208+BK211+BK214+BK231+BK254+BK355+BK364+BK370</f>
        <v>0</v>
      </c>
    </row>
    <row r="88" spans="2:65" s="11" customFormat="1" ht="19.899999999999999" customHeight="1">
      <c r="B88" s="169"/>
      <c r="D88" s="170" t="s">
        <v>80</v>
      </c>
      <c r="E88" s="180" t="s">
        <v>89</v>
      </c>
      <c r="F88" s="180" t="s">
        <v>259</v>
      </c>
      <c r="I88" s="172"/>
      <c r="J88" s="181">
        <f>BK88</f>
        <v>0</v>
      </c>
      <c r="L88" s="169"/>
      <c r="M88" s="174"/>
      <c r="N88" s="175"/>
      <c r="O88" s="175"/>
      <c r="P88" s="176">
        <f>SUM(P89:P207)</f>
        <v>0</v>
      </c>
      <c r="Q88" s="175"/>
      <c r="R88" s="176">
        <f>SUM(R89:R207)</f>
        <v>1060.6157238599999</v>
      </c>
      <c r="S88" s="175"/>
      <c r="T88" s="177">
        <f>SUM(T89:T207)</f>
        <v>1033.2239999999999</v>
      </c>
      <c r="AR88" s="170" t="s">
        <v>89</v>
      </c>
      <c r="AT88" s="178" t="s">
        <v>80</v>
      </c>
      <c r="AU88" s="178" t="s">
        <v>89</v>
      </c>
      <c r="AY88" s="170" t="s">
        <v>174</v>
      </c>
      <c r="BK88" s="179">
        <f>SUM(BK89:BK207)</f>
        <v>0</v>
      </c>
    </row>
    <row r="89" spans="2:65" s="1" customFormat="1" ht="38.25" customHeight="1">
      <c r="B89" s="182"/>
      <c r="C89" s="183" t="s">
        <v>89</v>
      </c>
      <c r="D89" s="183" t="s">
        <v>177</v>
      </c>
      <c r="E89" s="184" t="s">
        <v>260</v>
      </c>
      <c r="F89" s="185" t="s">
        <v>261</v>
      </c>
      <c r="G89" s="186" t="s">
        <v>262</v>
      </c>
      <c r="H89" s="187">
        <v>870</v>
      </c>
      <c r="I89" s="188"/>
      <c r="J89" s="189">
        <f>ROUND(I89*H89,2)</f>
        <v>0</v>
      </c>
      <c r="K89" s="185" t="s">
        <v>181</v>
      </c>
      <c r="L89" s="42"/>
      <c r="M89" s="190" t="s">
        <v>5</v>
      </c>
      <c r="N89" s="191" t="s">
        <v>52</v>
      </c>
      <c r="O89" s="43"/>
      <c r="P89" s="192">
        <f>O89*H89</f>
        <v>0</v>
      </c>
      <c r="Q89" s="192">
        <v>0</v>
      </c>
      <c r="R89" s="192">
        <f>Q89*H89</f>
        <v>0</v>
      </c>
      <c r="S89" s="192">
        <v>0.22</v>
      </c>
      <c r="T89" s="193">
        <f>S89*H89</f>
        <v>191.4</v>
      </c>
      <c r="AR89" s="24" t="s">
        <v>194</v>
      </c>
      <c r="AT89" s="24" t="s">
        <v>177</v>
      </c>
      <c r="AU89" s="24" t="s">
        <v>24</v>
      </c>
      <c r="AY89" s="24" t="s">
        <v>174</v>
      </c>
      <c r="BE89" s="194">
        <f>IF(N89="základní",J89,0)</f>
        <v>0</v>
      </c>
      <c r="BF89" s="194">
        <f>IF(N89="snížená",J89,0)</f>
        <v>0</v>
      </c>
      <c r="BG89" s="194">
        <f>IF(N89="zákl. přenesená",J89,0)</f>
        <v>0</v>
      </c>
      <c r="BH89" s="194">
        <f>IF(N89="sníž. přenesená",J89,0)</f>
        <v>0</v>
      </c>
      <c r="BI89" s="194">
        <f>IF(N89="nulová",J89,0)</f>
        <v>0</v>
      </c>
      <c r="BJ89" s="24" t="s">
        <v>89</v>
      </c>
      <c r="BK89" s="194">
        <f>ROUND(I89*H89,2)</f>
        <v>0</v>
      </c>
      <c r="BL89" s="24" t="s">
        <v>194</v>
      </c>
      <c r="BM89" s="24" t="s">
        <v>263</v>
      </c>
    </row>
    <row r="90" spans="2:65" s="12" customFormat="1" ht="13.5">
      <c r="B90" s="195"/>
      <c r="D90" s="196" t="s">
        <v>184</v>
      </c>
      <c r="E90" s="197" t="s">
        <v>5</v>
      </c>
      <c r="F90" s="198" t="s">
        <v>264</v>
      </c>
      <c r="H90" s="199">
        <v>870</v>
      </c>
      <c r="I90" s="200"/>
      <c r="L90" s="195"/>
      <c r="M90" s="201"/>
      <c r="N90" s="202"/>
      <c r="O90" s="202"/>
      <c r="P90" s="202"/>
      <c r="Q90" s="202"/>
      <c r="R90" s="202"/>
      <c r="S90" s="202"/>
      <c r="T90" s="203"/>
      <c r="AT90" s="197" t="s">
        <v>184</v>
      </c>
      <c r="AU90" s="197" t="s">
        <v>24</v>
      </c>
      <c r="AV90" s="12" t="s">
        <v>24</v>
      </c>
      <c r="AW90" s="12" t="s">
        <v>44</v>
      </c>
      <c r="AX90" s="12" t="s">
        <v>89</v>
      </c>
      <c r="AY90" s="197" t="s">
        <v>174</v>
      </c>
    </row>
    <row r="91" spans="2:65" s="1" customFormat="1" ht="38.25" customHeight="1">
      <c r="B91" s="182"/>
      <c r="C91" s="183" t="s">
        <v>24</v>
      </c>
      <c r="D91" s="183" t="s">
        <v>177</v>
      </c>
      <c r="E91" s="184" t="s">
        <v>265</v>
      </c>
      <c r="F91" s="185" t="s">
        <v>266</v>
      </c>
      <c r="G91" s="186" t="s">
        <v>262</v>
      </c>
      <c r="H91" s="187">
        <v>610</v>
      </c>
      <c r="I91" s="188"/>
      <c r="J91" s="189">
        <f>ROUND(I91*H91,2)</f>
        <v>0</v>
      </c>
      <c r="K91" s="185" t="s">
        <v>181</v>
      </c>
      <c r="L91" s="42"/>
      <c r="M91" s="190" t="s">
        <v>5</v>
      </c>
      <c r="N91" s="191" t="s">
        <v>52</v>
      </c>
      <c r="O91" s="43"/>
      <c r="P91" s="192">
        <f>O91*H91</f>
        <v>0</v>
      </c>
      <c r="Q91" s="192">
        <v>0</v>
      </c>
      <c r="R91" s="192">
        <f>Q91*H91</f>
        <v>0</v>
      </c>
      <c r="S91" s="192">
        <v>0.45</v>
      </c>
      <c r="T91" s="193">
        <f>S91*H91</f>
        <v>274.5</v>
      </c>
      <c r="AR91" s="24" t="s">
        <v>194</v>
      </c>
      <c r="AT91" s="24" t="s">
        <v>177</v>
      </c>
      <c r="AU91" s="24" t="s">
        <v>24</v>
      </c>
      <c r="AY91" s="24" t="s">
        <v>174</v>
      </c>
      <c r="BE91" s="194">
        <f>IF(N91="základní",J91,0)</f>
        <v>0</v>
      </c>
      <c r="BF91" s="194">
        <f>IF(N91="snížená",J91,0)</f>
        <v>0</v>
      </c>
      <c r="BG91" s="194">
        <f>IF(N91="zákl. přenesená",J91,0)</f>
        <v>0</v>
      </c>
      <c r="BH91" s="194">
        <f>IF(N91="sníž. přenesená",J91,0)</f>
        <v>0</v>
      </c>
      <c r="BI91" s="194">
        <f>IF(N91="nulová",J91,0)</f>
        <v>0</v>
      </c>
      <c r="BJ91" s="24" t="s">
        <v>89</v>
      </c>
      <c r="BK91" s="194">
        <f>ROUND(I91*H91,2)</f>
        <v>0</v>
      </c>
      <c r="BL91" s="24" t="s">
        <v>194</v>
      </c>
      <c r="BM91" s="24" t="s">
        <v>267</v>
      </c>
    </row>
    <row r="92" spans="2:65" s="12" customFormat="1" ht="13.5">
      <c r="B92" s="195"/>
      <c r="D92" s="196" t="s">
        <v>184</v>
      </c>
      <c r="E92" s="197" t="s">
        <v>5</v>
      </c>
      <c r="F92" s="198" t="s">
        <v>268</v>
      </c>
      <c r="H92" s="199">
        <v>610</v>
      </c>
      <c r="I92" s="200"/>
      <c r="L92" s="195"/>
      <c r="M92" s="201"/>
      <c r="N92" s="202"/>
      <c r="O92" s="202"/>
      <c r="P92" s="202"/>
      <c r="Q92" s="202"/>
      <c r="R92" s="202"/>
      <c r="S92" s="202"/>
      <c r="T92" s="203"/>
      <c r="AT92" s="197" t="s">
        <v>184</v>
      </c>
      <c r="AU92" s="197" t="s">
        <v>24</v>
      </c>
      <c r="AV92" s="12" t="s">
        <v>24</v>
      </c>
      <c r="AW92" s="12" t="s">
        <v>44</v>
      </c>
      <c r="AX92" s="12" t="s">
        <v>89</v>
      </c>
      <c r="AY92" s="197" t="s">
        <v>174</v>
      </c>
    </row>
    <row r="93" spans="2:65" s="1" customFormat="1" ht="38.25" customHeight="1">
      <c r="B93" s="182"/>
      <c r="C93" s="183" t="s">
        <v>190</v>
      </c>
      <c r="D93" s="183" t="s">
        <v>177</v>
      </c>
      <c r="E93" s="184" t="s">
        <v>269</v>
      </c>
      <c r="F93" s="185" t="s">
        <v>270</v>
      </c>
      <c r="G93" s="186" t="s">
        <v>262</v>
      </c>
      <c r="H93" s="187">
        <v>5508</v>
      </c>
      <c r="I93" s="188"/>
      <c r="J93" s="189">
        <f>ROUND(I93*H93,2)</f>
        <v>0</v>
      </c>
      <c r="K93" s="185" t="s">
        <v>181</v>
      </c>
      <c r="L93" s="42"/>
      <c r="M93" s="190" t="s">
        <v>5</v>
      </c>
      <c r="N93" s="191" t="s">
        <v>52</v>
      </c>
      <c r="O93" s="43"/>
      <c r="P93" s="192">
        <f>O93*H93</f>
        <v>0</v>
      </c>
      <c r="Q93" s="192">
        <v>6.0000000000000002E-5</v>
      </c>
      <c r="R93" s="192">
        <f>Q93*H93</f>
        <v>0.33048</v>
      </c>
      <c r="S93" s="192">
        <v>0.10299999999999999</v>
      </c>
      <c r="T93" s="193">
        <f>S93*H93</f>
        <v>567.32399999999996</v>
      </c>
      <c r="AR93" s="24" t="s">
        <v>194</v>
      </c>
      <c r="AT93" s="24" t="s">
        <v>177</v>
      </c>
      <c r="AU93" s="24" t="s">
        <v>24</v>
      </c>
      <c r="AY93" s="24" t="s">
        <v>174</v>
      </c>
      <c r="BE93" s="194">
        <f>IF(N93="základní",J93,0)</f>
        <v>0</v>
      </c>
      <c r="BF93" s="194">
        <f>IF(N93="snížená",J93,0)</f>
        <v>0</v>
      </c>
      <c r="BG93" s="194">
        <f>IF(N93="zákl. přenesená",J93,0)</f>
        <v>0</v>
      </c>
      <c r="BH93" s="194">
        <f>IF(N93="sníž. přenesená",J93,0)</f>
        <v>0</v>
      </c>
      <c r="BI93" s="194">
        <f>IF(N93="nulová",J93,0)</f>
        <v>0</v>
      </c>
      <c r="BJ93" s="24" t="s">
        <v>89</v>
      </c>
      <c r="BK93" s="194">
        <f>ROUND(I93*H93,2)</f>
        <v>0</v>
      </c>
      <c r="BL93" s="24" t="s">
        <v>194</v>
      </c>
      <c r="BM93" s="24" t="s">
        <v>271</v>
      </c>
    </row>
    <row r="94" spans="2:65" s="12" customFormat="1" ht="13.5">
      <c r="B94" s="195"/>
      <c r="D94" s="196" t="s">
        <v>184</v>
      </c>
      <c r="E94" s="197" t="s">
        <v>5</v>
      </c>
      <c r="F94" s="198" t="s">
        <v>272</v>
      </c>
      <c r="H94" s="199">
        <v>1418</v>
      </c>
      <c r="I94" s="200"/>
      <c r="L94" s="195"/>
      <c r="M94" s="201"/>
      <c r="N94" s="202"/>
      <c r="O94" s="202"/>
      <c r="P94" s="202"/>
      <c r="Q94" s="202"/>
      <c r="R94" s="202"/>
      <c r="S94" s="202"/>
      <c r="T94" s="203"/>
      <c r="AT94" s="197" t="s">
        <v>184</v>
      </c>
      <c r="AU94" s="197" t="s">
        <v>24</v>
      </c>
      <c r="AV94" s="12" t="s">
        <v>24</v>
      </c>
      <c r="AW94" s="12" t="s">
        <v>44</v>
      </c>
      <c r="AX94" s="12" t="s">
        <v>81</v>
      </c>
      <c r="AY94" s="197" t="s">
        <v>174</v>
      </c>
    </row>
    <row r="95" spans="2:65" s="12" customFormat="1" ht="13.5">
      <c r="B95" s="195"/>
      <c r="D95" s="196" t="s">
        <v>184</v>
      </c>
      <c r="E95" s="197" t="s">
        <v>5</v>
      </c>
      <c r="F95" s="198" t="s">
        <v>273</v>
      </c>
      <c r="H95" s="199">
        <v>4090</v>
      </c>
      <c r="I95" s="200"/>
      <c r="L95" s="195"/>
      <c r="M95" s="201"/>
      <c r="N95" s="202"/>
      <c r="O95" s="202"/>
      <c r="P95" s="202"/>
      <c r="Q95" s="202"/>
      <c r="R95" s="202"/>
      <c r="S95" s="202"/>
      <c r="T95" s="203"/>
      <c r="AT95" s="197" t="s">
        <v>184</v>
      </c>
      <c r="AU95" s="197" t="s">
        <v>24</v>
      </c>
      <c r="AV95" s="12" t="s">
        <v>24</v>
      </c>
      <c r="AW95" s="12" t="s">
        <v>44</v>
      </c>
      <c r="AX95" s="12" t="s">
        <v>81</v>
      </c>
      <c r="AY95" s="197" t="s">
        <v>174</v>
      </c>
    </row>
    <row r="96" spans="2:65" s="13" customFormat="1" ht="13.5">
      <c r="B96" s="211"/>
      <c r="D96" s="196" t="s">
        <v>184</v>
      </c>
      <c r="E96" s="212" t="s">
        <v>5</v>
      </c>
      <c r="F96" s="213" t="s">
        <v>274</v>
      </c>
      <c r="H96" s="214">
        <v>5508</v>
      </c>
      <c r="I96" s="215"/>
      <c r="L96" s="211"/>
      <c r="M96" s="216"/>
      <c r="N96" s="217"/>
      <c r="O96" s="217"/>
      <c r="P96" s="217"/>
      <c r="Q96" s="217"/>
      <c r="R96" s="217"/>
      <c r="S96" s="217"/>
      <c r="T96" s="218"/>
      <c r="AT96" s="212" t="s">
        <v>184</v>
      </c>
      <c r="AU96" s="212" t="s">
        <v>24</v>
      </c>
      <c r="AV96" s="13" t="s">
        <v>194</v>
      </c>
      <c r="AW96" s="13" t="s">
        <v>44</v>
      </c>
      <c r="AX96" s="13" t="s">
        <v>89</v>
      </c>
      <c r="AY96" s="212" t="s">
        <v>174</v>
      </c>
    </row>
    <row r="97" spans="2:65" s="1" customFormat="1" ht="25.5" customHeight="1">
      <c r="B97" s="182"/>
      <c r="C97" s="183" t="s">
        <v>194</v>
      </c>
      <c r="D97" s="183" t="s">
        <v>177</v>
      </c>
      <c r="E97" s="184" t="s">
        <v>275</v>
      </c>
      <c r="F97" s="185" t="s">
        <v>276</v>
      </c>
      <c r="G97" s="186" t="s">
        <v>277</v>
      </c>
      <c r="H97" s="187">
        <v>421.49</v>
      </c>
      <c r="I97" s="188"/>
      <c r="J97" s="189">
        <f>ROUND(I97*H97,2)</f>
        <v>0</v>
      </c>
      <c r="K97" s="185" t="s">
        <v>181</v>
      </c>
      <c r="L97" s="42"/>
      <c r="M97" s="190" t="s">
        <v>5</v>
      </c>
      <c r="N97" s="191" t="s">
        <v>52</v>
      </c>
      <c r="O97" s="43"/>
      <c r="P97" s="192">
        <f>O97*H97</f>
        <v>0</v>
      </c>
      <c r="Q97" s="192">
        <v>0</v>
      </c>
      <c r="R97" s="192">
        <f>Q97*H97</f>
        <v>0</v>
      </c>
      <c r="S97" s="192">
        <v>0</v>
      </c>
      <c r="T97" s="193">
        <f>S97*H97</f>
        <v>0</v>
      </c>
      <c r="AR97" s="24" t="s">
        <v>194</v>
      </c>
      <c r="AT97" s="24" t="s">
        <v>177</v>
      </c>
      <c r="AU97" s="24" t="s">
        <v>24</v>
      </c>
      <c r="AY97" s="24" t="s">
        <v>174</v>
      </c>
      <c r="BE97" s="194">
        <f>IF(N97="základní",J97,0)</f>
        <v>0</v>
      </c>
      <c r="BF97" s="194">
        <f>IF(N97="snížená",J97,0)</f>
        <v>0</v>
      </c>
      <c r="BG97" s="194">
        <f>IF(N97="zákl. přenesená",J97,0)</f>
        <v>0</v>
      </c>
      <c r="BH97" s="194">
        <f>IF(N97="sníž. přenesená",J97,0)</f>
        <v>0</v>
      </c>
      <c r="BI97" s="194">
        <f>IF(N97="nulová",J97,0)</f>
        <v>0</v>
      </c>
      <c r="BJ97" s="24" t="s">
        <v>89</v>
      </c>
      <c r="BK97" s="194">
        <f>ROUND(I97*H97,2)</f>
        <v>0</v>
      </c>
      <c r="BL97" s="24" t="s">
        <v>194</v>
      </c>
      <c r="BM97" s="24" t="s">
        <v>278</v>
      </c>
    </row>
    <row r="98" spans="2:65" s="12" customFormat="1" ht="13.5">
      <c r="B98" s="195"/>
      <c r="D98" s="196" t="s">
        <v>184</v>
      </c>
      <c r="E98" s="197" t="s">
        <v>5</v>
      </c>
      <c r="F98" s="198" t="s">
        <v>279</v>
      </c>
      <c r="H98" s="199">
        <v>421.49</v>
      </c>
      <c r="I98" s="200"/>
      <c r="L98" s="195"/>
      <c r="M98" s="201"/>
      <c r="N98" s="202"/>
      <c r="O98" s="202"/>
      <c r="P98" s="202"/>
      <c r="Q98" s="202"/>
      <c r="R98" s="202"/>
      <c r="S98" s="202"/>
      <c r="T98" s="203"/>
      <c r="AT98" s="197" t="s">
        <v>184</v>
      </c>
      <c r="AU98" s="197" t="s">
        <v>24</v>
      </c>
      <c r="AV98" s="12" t="s">
        <v>24</v>
      </c>
      <c r="AW98" s="12" t="s">
        <v>44</v>
      </c>
      <c r="AX98" s="12" t="s">
        <v>89</v>
      </c>
      <c r="AY98" s="197" t="s">
        <v>174</v>
      </c>
    </row>
    <row r="99" spans="2:65" s="1" customFormat="1" ht="25.5" customHeight="1">
      <c r="B99" s="182"/>
      <c r="C99" s="183" t="s">
        <v>173</v>
      </c>
      <c r="D99" s="183" t="s">
        <v>177</v>
      </c>
      <c r="E99" s="184" t="s">
        <v>280</v>
      </c>
      <c r="F99" s="185" t="s">
        <v>281</v>
      </c>
      <c r="G99" s="186" t="s">
        <v>282</v>
      </c>
      <c r="H99" s="187">
        <v>52.686</v>
      </c>
      <c r="I99" s="188"/>
      <c r="J99" s="189">
        <f>ROUND(I99*H99,2)</f>
        <v>0</v>
      </c>
      <c r="K99" s="185" t="s">
        <v>181</v>
      </c>
      <c r="L99" s="42"/>
      <c r="M99" s="190" t="s">
        <v>5</v>
      </c>
      <c r="N99" s="191" t="s">
        <v>52</v>
      </c>
      <c r="O99" s="43"/>
      <c r="P99" s="192">
        <f>O99*H99</f>
        <v>0</v>
      </c>
      <c r="Q99" s="192">
        <v>0</v>
      </c>
      <c r="R99" s="192">
        <f>Q99*H99</f>
        <v>0</v>
      </c>
      <c r="S99" s="192">
        <v>0</v>
      </c>
      <c r="T99" s="193">
        <f>S99*H99</f>
        <v>0</v>
      </c>
      <c r="AR99" s="24" t="s">
        <v>194</v>
      </c>
      <c r="AT99" s="24" t="s">
        <v>177</v>
      </c>
      <c r="AU99" s="24" t="s">
        <v>24</v>
      </c>
      <c r="AY99" s="24" t="s">
        <v>174</v>
      </c>
      <c r="BE99" s="194">
        <f>IF(N99="základní",J99,0)</f>
        <v>0</v>
      </c>
      <c r="BF99" s="194">
        <f>IF(N99="snížená",J99,0)</f>
        <v>0</v>
      </c>
      <c r="BG99" s="194">
        <f>IF(N99="zákl. přenesená",J99,0)</f>
        <v>0</v>
      </c>
      <c r="BH99" s="194">
        <f>IF(N99="sníž. přenesená",J99,0)</f>
        <v>0</v>
      </c>
      <c r="BI99" s="194">
        <f>IF(N99="nulová",J99,0)</f>
        <v>0</v>
      </c>
      <c r="BJ99" s="24" t="s">
        <v>89</v>
      </c>
      <c r="BK99" s="194">
        <f>ROUND(I99*H99,2)</f>
        <v>0</v>
      </c>
      <c r="BL99" s="24" t="s">
        <v>194</v>
      </c>
      <c r="BM99" s="24" t="s">
        <v>283</v>
      </c>
    </row>
    <row r="100" spans="2:65" s="12" customFormat="1" ht="13.5">
      <c r="B100" s="195"/>
      <c r="D100" s="196" t="s">
        <v>184</v>
      </c>
      <c r="E100" s="197" t="s">
        <v>5</v>
      </c>
      <c r="F100" s="198" t="s">
        <v>284</v>
      </c>
      <c r="H100" s="199">
        <v>52.686</v>
      </c>
      <c r="I100" s="200"/>
      <c r="L100" s="195"/>
      <c r="M100" s="201"/>
      <c r="N100" s="202"/>
      <c r="O100" s="202"/>
      <c r="P100" s="202"/>
      <c r="Q100" s="202"/>
      <c r="R100" s="202"/>
      <c r="S100" s="202"/>
      <c r="T100" s="203"/>
      <c r="AT100" s="197" t="s">
        <v>184</v>
      </c>
      <c r="AU100" s="197" t="s">
        <v>24</v>
      </c>
      <c r="AV100" s="12" t="s">
        <v>24</v>
      </c>
      <c r="AW100" s="12" t="s">
        <v>44</v>
      </c>
      <c r="AX100" s="12" t="s">
        <v>89</v>
      </c>
      <c r="AY100" s="197" t="s">
        <v>174</v>
      </c>
    </row>
    <row r="101" spans="2:65" s="1" customFormat="1" ht="63.75" customHeight="1">
      <c r="B101" s="182"/>
      <c r="C101" s="183" t="s">
        <v>201</v>
      </c>
      <c r="D101" s="183" t="s">
        <v>177</v>
      </c>
      <c r="E101" s="184" t="s">
        <v>285</v>
      </c>
      <c r="F101" s="185" t="s">
        <v>286</v>
      </c>
      <c r="G101" s="186" t="s">
        <v>287</v>
      </c>
      <c r="H101" s="187">
        <v>215</v>
      </c>
      <c r="I101" s="188"/>
      <c r="J101" s="189">
        <f>ROUND(I101*H101,2)</f>
        <v>0</v>
      </c>
      <c r="K101" s="185" t="s">
        <v>181</v>
      </c>
      <c r="L101" s="42"/>
      <c r="M101" s="190" t="s">
        <v>5</v>
      </c>
      <c r="N101" s="191" t="s">
        <v>52</v>
      </c>
      <c r="O101" s="43"/>
      <c r="P101" s="192">
        <f>O101*H101</f>
        <v>0</v>
      </c>
      <c r="Q101" s="192">
        <v>8.6800000000000002E-3</v>
      </c>
      <c r="R101" s="192">
        <f>Q101*H101</f>
        <v>1.8662000000000001</v>
      </c>
      <c r="S101" s="192">
        <v>0</v>
      </c>
      <c r="T101" s="193">
        <f>S101*H101</f>
        <v>0</v>
      </c>
      <c r="AR101" s="24" t="s">
        <v>194</v>
      </c>
      <c r="AT101" s="24" t="s">
        <v>177</v>
      </c>
      <c r="AU101" s="24" t="s">
        <v>24</v>
      </c>
      <c r="AY101" s="24" t="s">
        <v>174</v>
      </c>
      <c r="BE101" s="194">
        <f>IF(N101="základní",J101,0)</f>
        <v>0</v>
      </c>
      <c r="BF101" s="194">
        <f>IF(N101="snížená",J101,0)</f>
        <v>0</v>
      </c>
      <c r="BG101" s="194">
        <f>IF(N101="zákl. přenesená",J101,0)</f>
        <v>0</v>
      </c>
      <c r="BH101" s="194">
        <f>IF(N101="sníž. přenesená",J101,0)</f>
        <v>0</v>
      </c>
      <c r="BI101" s="194">
        <f>IF(N101="nulová",J101,0)</f>
        <v>0</v>
      </c>
      <c r="BJ101" s="24" t="s">
        <v>89</v>
      </c>
      <c r="BK101" s="194">
        <f>ROUND(I101*H101,2)</f>
        <v>0</v>
      </c>
      <c r="BL101" s="24" t="s">
        <v>194</v>
      </c>
      <c r="BM101" s="24" t="s">
        <v>288</v>
      </c>
    </row>
    <row r="102" spans="2:65" s="12" customFormat="1" ht="13.5">
      <c r="B102" s="195"/>
      <c r="D102" s="196" t="s">
        <v>184</v>
      </c>
      <c r="E102" s="197" t="s">
        <v>5</v>
      </c>
      <c r="F102" s="198" t="s">
        <v>289</v>
      </c>
      <c r="H102" s="199">
        <v>168.7</v>
      </c>
      <c r="I102" s="200"/>
      <c r="L102" s="195"/>
      <c r="M102" s="201"/>
      <c r="N102" s="202"/>
      <c r="O102" s="202"/>
      <c r="P102" s="202"/>
      <c r="Q102" s="202"/>
      <c r="R102" s="202"/>
      <c r="S102" s="202"/>
      <c r="T102" s="203"/>
      <c r="AT102" s="197" t="s">
        <v>184</v>
      </c>
      <c r="AU102" s="197" t="s">
        <v>24</v>
      </c>
      <c r="AV102" s="12" t="s">
        <v>24</v>
      </c>
      <c r="AW102" s="12" t="s">
        <v>44</v>
      </c>
      <c r="AX102" s="12" t="s">
        <v>81</v>
      </c>
      <c r="AY102" s="197" t="s">
        <v>174</v>
      </c>
    </row>
    <row r="103" spans="2:65" s="12" customFormat="1" ht="13.5">
      <c r="B103" s="195"/>
      <c r="D103" s="196" t="s">
        <v>184</v>
      </c>
      <c r="E103" s="197" t="s">
        <v>5</v>
      </c>
      <c r="F103" s="198" t="s">
        <v>290</v>
      </c>
      <c r="H103" s="199">
        <v>41.8</v>
      </c>
      <c r="I103" s="200"/>
      <c r="L103" s="195"/>
      <c r="M103" s="201"/>
      <c r="N103" s="202"/>
      <c r="O103" s="202"/>
      <c r="P103" s="202"/>
      <c r="Q103" s="202"/>
      <c r="R103" s="202"/>
      <c r="S103" s="202"/>
      <c r="T103" s="203"/>
      <c r="AT103" s="197" t="s">
        <v>184</v>
      </c>
      <c r="AU103" s="197" t="s">
        <v>24</v>
      </c>
      <c r="AV103" s="12" t="s">
        <v>24</v>
      </c>
      <c r="AW103" s="12" t="s">
        <v>44</v>
      </c>
      <c r="AX103" s="12" t="s">
        <v>81</v>
      </c>
      <c r="AY103" s="197" t="s">
        <v>174</v>
      </c>
    </row>
    <row r="104" spans="2:65" s="12" customFormat="1" ht="13.5">
      <c r="B104" s="195"/>
      <c r="D104" s="196" t="s">
        <v>184</v>
      </c>
      <c r="E104" s="197" t="s">
        <v>5</v>
      </c>
      <c r="F104" s="198" t="s">
        <v>291</v>
      </c>
      <c r="H104" s="199">
        <v>1.8</v>
      </c>
      <c r="I104" s="200"/>
      <c r="L104" s="195"/>
      <c r="M104" s="201"/>
      <c r="N104" s="202"/>
      <c r="O104" s="202"/>
      <c r="P104" s="202"/>
      <c r="Q104" s="202"/>
      <c r="R104" s="202"/>
      <c r="S104" s="202"/>
      <c r="T104" s="203"/>
      <c r="AT104" s="197" t="s">
        <v>184</v>
      </c>
      <c r="AU104" s="197" t="s">
        <v>24</v>
      </c>
      <c r="AV104" s="12" t="s">
        <v>24</v>
      </c>
      <c r="AW104" s="12" t="s">
        <v>44</v>
      </c>
      <c r="AX104" s="12" t="s">
        <v>81</v>
      </c>
      <c r="AY104" s="197" t="s">
        <v>174</v>
      </c>
    </row>
    <row r="105" spans="2:65" s="12" customFormat="1" ht="13.5">
      <c r="B105" s="195"/>
      <c r="D105" s="196" t="s">
        <v>184</v>
      </c>
      <c r="E105" s="197" t="s">
        <v>5</v>
      </c>
      <c r="F105" s="198" t="s">
        <v>292</v>
      </c>
      <c r="H105" s="199">
        <v>0.9</v>
      </c>
      <c r="I105" s="200"/>
      <c r="L105" s="195"/>
      <c r="M105" s="201"/>
      <c r="N105" s="202"/>
      <c r="O105" s="202"/>
      <c r="P105" s="202"/>
      <c r="Q105" s="202"/>
      <c r="R105" s="202"/>
      <c r="S105" s="202"/>
      <c r="T105" s="203"/>
      <c r="AT105" s="197" t="s">
        <v>184</v>
      </c>
      <c r="AU105" s="197" t="s">
        <v>24</v>
      </c>
      <c r="AV105" s="12" t="s">
        <v>24</v>
      </c>
      <c r="AW105" s="12" t="s">
        <v>44</v>
      </c>
      <c r="AX105" s="12" t="s">
        <v>81</v>
      </c>
      <c r="AY105" s="197" t="s">
        <v>174</v>
      </c>
    </row>
    <row r="106" spans="2:65" s="12" customFormat="1" ht="13.5">
      <c r="B106" s="195"/>
      <c r="D106" s="196" t="s">
        <v>184</v>
      </c>
      <c r="E106" s="197" t="s">
        <v>5</v>
      </c>
      <c r="F106" s="198" t="s">
        <v>293</v>
      </c>
      <c r="H106" s="199">
        <v>0.9</v>
      </c>
      <c r="I106" s="200"/>
      <c r="L106" s="195"/>
      <c r="M106" s="201"/>
      <c r="N106" s="202"/>
      <c r="O106" s="202"/>
      <c r="P106" s="202"/>
      <c r="Q106" s="202"/>
      <c r="R106" s="202"/>
      <c r="S106" s="202"/>
      <c r="T106" s="203"/>
      <c r="AT106" s="197" t="s">
        <v>184</v>
      </c>
      <c r="AU106" s="197" t="s">
        <v>24</v>
      </c>
      <c r="AV106" s="12" t="s">
        <v>24</v>
      </c>
      <c r="AW106" s="12" t="s">
        <v>44</v>
      </c>
      <c r="AX106" s="12" t="s">
        <v>81</v>
      </c>
      <c r="AY106" s="197" t="s">
        <v>174</v>
      </c>
    </row>
    <row r="107" spans="2:65" s="12" customFormat="1" ht="13.5">
      <c r="B107" s="195"/>
      <c r="D107" s="196" t="s">
        <v>184</v>
      </c>
      <c r="E107" s="197" t="s">
        <v>5</v>
      </c>
      <c r="F107" s="198" t="s">
        <v>294</v>
      </c>
      <c r="H107" s="199">
        <v>0.9</v>
      </c>
      <c r="I107" s="200"/>
      <c r="L107" s="195"/>
      <c r="M107" s="201"/>
      <c r="N107" s="202"/>
      <c r="O107" s="202"/>
      <c r="P107" s="202"/>
      <c r="Q107" s="202"/>
      <c r="R107" s="202"/>
      <c r="S107" s="202"/>
      <c r="T107" s="203"/>
      <c r="AT107" s="197" t="s">
        <v>184</v>
      </c>
      <c r="AU107" s="197" t="s">
        <v>24</v>
      </c>
      <c r="AV107" s="12" t="s">
        <v>24</v>
      </c>
      <c r="AW107" s="12" t="s">
        <v>44</v>
      </c>
      <c r="AX107" s="12" t="s">
        <v>81</v>
      </c>
      <c r="AY107" s="197" t="s">
        <v>174</v>
      </c>
    </row>
    <row r="108" spans="2:65" s="13" customFormat="1" ht="13.5">
      <c r="B108" s="211"/>
      <c r="D108" s="196" t="s">
        <v>184</v>
      </c>
      <c r="E108" s="212" t="s">
        <v>5</v>
      </c>
      <c r="F108" s="213" t="s">
        <v>274</v>
      </c>
      <c r="H108" s="214">
        <v>215</v>
      </c>
      <c r="I108" s="215"/>
      <c r="L108" s="211"/>
      <c r="M108" s="216"/>
      <c r="N108" s="217"/>
      <c r="O108" s="217"/>
      <c r="P108" s="217"/>
      <c r="Q108" s="217"/>
      <c r="R108" s="217"/>
      <c r="S108" s="217"/>
      <c r="T108" s="218"/>
      <c r="AT108" s="212" t="s">
        <v>184</v>
      </c>
      <c r="AU108" s="212" t="s">
        <v>24</v>
      </c>
      <c r="AV108" s="13" t="s">
        <v>194</v>
      </c>
      <c r="AW108" s="13" t="s">
        <v>44</v>
      </c>
      <c r="AX108" s="13" t="s">
        <v>89</v>
      </c>
      <c r="AY108" s="212" t="s">
        <v>174</v>
      </c>
    </row>
    <row r="109" spans="2:65" s="1" customFormat="1" ht="63.75" customHeight="1">
      <c r="B109" s="182"/>
      <c r="C109" s="183" t="s">
        <v>206</v>
      </c>
      <c r="D109" s="183" t="s">
        <v>177</v>
      </c>
      <c r="E109" s="184" t="s">
        <v>295</v>
      </c>
      <c r="F109" s="185" t="s">
        <v>296</v>
      </c>
      <c r="G109" s="186" t="s">
        <v>287</v>
      </c>
      <c r="H109" s="187">
        <v>155.19999999999999</v>
      </c>
      <c r="I109" s="188"/>
      <c r="J109" s="189">
        <f>ROUND(I109*H109,2)</f>
        <v>0</v>
      </c>
      <c r="K109" s="185" t="s">
        <v>181</v>
      </c>
      <c r="L109" s="42"/>
      <c r="M109" s="190" t="s">
        <v>5</v>
      </c>
      <c r="N109" s="191" t="s">
        <v>52</v>
      </c>
      <c r="O109" s="43"/>
      <c r="P109" s="192">
        <f>O109*H109</f>
        <v>0</v>
      </c>
      <c r="Q109" s="192">
        <v>1.269E-2</v>
      </c>
      <c r="R109" s="192">
        <f>Q109*H109</f>
        <v>1.9694879999999999</v>
      </c>
      <c r="S109" s="192">
        <v>0</v>
      </c>
      <c r="T109" s="193">
        <f>S109*H109</f>
        <v>0</v>
      </c>
      <c r="AR109" s="24" t="s">
        <v>194</v>
      </c>
      <c r="AT109" s="24" t="s">
        <v>177</v>
      </c>
      <c r="AU109" s="24" t="s">
        <v>24</v>
      </c>
      <c r="AY109" s="24" t="s">
        <v>174</v>
      </c>
      <c r="BE109" s="194">
        <f>IF(N109="základní",J109,0)</f>
        <v>0</v>
      </c>
      <c r="BF109" s="194">
        <f>IF(N109="snížená",J109,0)</f>
        <v>0</v>
      </c>
      <c r="BG109" s="194">
        <f>IF(N109="zákl. přenesená",J109,0)</f>
        <v>0</v>
      </c>
      <c r="BH109" s="194">
        <f>IF(N109="sníž. přenesená",J109,0)</f>
        <v>0</v>
      </c>
      <c r="BI109" s="194">
        <f>IF(N109="nulová",J109,0)</f>
        <v>0</v>
      </c>
      <c r="BJ109" s="24" t="s">
        <v>89</v>
      </c>
      <c r="BK109" s="194">
        <f>ROUND(I109*H109,2)</f>
        <v>0</v>
      </c>
      <c r="BL109" s="24" t="s">
        <v>194</v>
      </c>
      <c r="BM109" s="24" t="s">
        <v>297</v>
      </c>
    </row>
    <row r="110" spans="2:65" s="12" customFormat="1" ht="13.5">
      <c r="B110" s="195"/>
      <c r="D110" s="196" t="s">
        <v>184</v>
      </c>
      <c r="E110" s="197" t="s">
        <v>5</v>
      </c>
      <c r="F110" s="198" t="s">
        <v>298</v>
      </c>
      <c r="H110" s="199">
        <v>4.5</v>
      </c>
      <c r="I110" s="200"/>
      <c r="L110" s="195"/>
      <c r="M110" s="201"/>
      <c r="N110" s="202"/>
      <c r="O110" s="202"/>
      <c r="P110" s="202"/>
      <c r="Q110" s="202"/>
      <c r="R110" s="202"/>
      <c r="S110" s="202"/>
      <c r="T110" s="203"/>
      <c r="AT110" s="197" t="s">
        <v>184</v>
      </c>
      <c r="AU110" s="197" t="s">
        <v>24</v>
      </c>
      <c r="AV110" s="12" t="s">
        <v>24</v>
      </c>
      <c r="AW110" s="12" t="s">
        <v>44</v>
      </c>
      <c r="AX110" s="12" t="s">
        <v>81</v>
      </c>
      <c r="AY110" s="197" t="s">
        <v>174</v>
      </c>
    </row>
    <row r="111" spans="2:65" s="12" customFormat="1" ht="13.5">
      <c r="B111" s="195"/>
      <c r="D111" s="196" t="s">
        <v>184</v>
      </c>
      <c r="E111" s="197" t="s">
        <v>5</v>
      </c>
      <c r="F111" s="198" t="s">
        <v>299</v>
      </c>
      <c r="H111" s="199">
        <v>148.9</v>
      </c>
      <c r="I111" s="200"/>
      <c r="L111" s="195"/>
      <c r="M111" s="201"/>
      <c r="N111" s="202"/>
      <c r="O111" s="202"/>
      <c r="P111" s="202"/>
      <c r="Q111" s="202"/>
      <c r="R111" s="202"/>
      <c r="S111" s="202"/>
      <c r="T111" s="203"/>
      <c r="AT111" s="197" t="s">
        <v>184</v>
      </c>
      <c r="AU111" s="197" t="s">
        <v>24</v>
      </c>
      <c r="AV111" s="12" t="s">
        <v>24</v>
      </c>
      <c r="AW111" s="12" t="s">
        <v>44</v>
      </c>
      <c r="AX111" s="12" t="s">
        <v>81</v>
      </c>
      <c r="AY111" s="197" t="s">
        <v>174</v>
      </c>
    </row>
    <row r="112" spans="2:65" s="12" customFormat="1" ht="13.5">
      <c r="B112" s="195"/>
      <c r="D112" s="196" t="s">
        <v>184</v>
      </c>
      <c r="E112" s="197" t="s">
        <v>5</v>
      </c>
      <c r="F112" s="198" t="s">
        <v>300</v>
      </c>
      <c r="H112" s="199">
        <v>0.9</v>
      </c>
      <c r="I112" s="200"/>
      <c r="L112" s="195"/>
      <c r="M112" s="201"/>
      <c r="N112" s="202"/>
      <c r="O112" s="202"/>
      <c r="P112" s="202"/>
      <c r="Q112" s="202"/>
      <c r="R112" s="202"/>
      <c r="S112" s="202"/>
      <c r="T112" s="203"/>
      <c r="AT112" s="197" t="s">
        <v>184</v>
      </c>
      <c r="AU112" s="197" t="s">
        <v>24</v>
      </c>
      <c r="AV112" s="12" t="s">
        <v>24</v>
      </c>
      <c r="AW112" s="12" t="s">
        <v>44</v>
      </c>
      <c r="AX112" s="12" t="s">
        <v>81</v>
      </c>
      <c r="AY112" s="197" t="s">
        <v>174</v>
      </c>
    </row>
    <row r="113" spans="2:65" s="12" customFormat="1" ht="13.5">
      <c r="B113" s="195"/>
      <c r="D113" s="196" t="s">
        <v>184</v>
      </c>
      <c r="E113" s="197" t="s">
        <v>5</v>
      </c>
      <c r="F113" s="198" t="s">
        <v>293</v>
      </c>
      <c r="H113" s="199">
        <v>0.9</v>
      </c>
      <c r="I113" s="200"/>
      <c r="L113" s="195"/>
      <c r="M113" s="201"/>
      <c r="N113" s="202"/>
      <c r="O113" s="202"/>
      <c r="P113" s="202"/>
      <c r="Q113" s="202"/>
      <c r="R113" s="202"/>
      <c r="S113" s="202"/>
      <c r="T113" s="203"/>
      <c r="AT113" s="197" t="s">
        <v>184</v>
      </c>
      <c r="AU113" s="197" t="s">
        <v>24</v>
      </c>
      <c r="AV113" s="12" t="s">
        <v>24</v>
      </c>
      <c r="AW113" s="12" t="s">
        <v>44</v>
      </c>
      <c r="AX113" s="12" t="s">
        <v>81</v>
      </c>
      <c r="AY113" s="197" t="s">
        <v>174</v>
      </c>
    </row>
    <row r="114" spans="2:65" s="13" customFormat="1" ht="13.5">
      <c r="B114" s="211"/>
      <c r="D114" s="196" t="s">
        <v>184</v>
      </c>
      <c r="E114" s="212" t="s">
        <v>5</v>
      </c>
      <c r="F114" s="213" t="s">
        <v>274</v>
      </c>
      <c r="H114" s="214">
        <v>155.19999999999999</v>
      </c>
      <c r="I114" s="215"/>
      <c r="L114" s="211"/>
      <c r="M114" s="216"/>
      <c r="N114" s="217"/>
      <c r="O114" s="217"/>
      <c r="P114" s="217"/>
      <c r="Q114" s="217"/>
      <c r="R114" s="217"/>
      <c r="S114" s="217"/>
      <c r="T114" s="218"/>
      <c r="AT114" s="212" t="s">
        <v>184</v>
      </c>
      <c r="AU114" s="212" t="s">
        <v>24</v>
      </c>
      <c r="AV114" s="13" t="s">
        <v>194</v>
      </c>
      <c r="AW114" s="13" t="s">
        <v>44</v>
      </c>
      <c r="AX114" s="13" t="s">
        <v>89</v>
      </c>
      <c r="AY114" s="212" t="s">
        <v>174</v>
      </c>
    </row>
    <row r="115" spans="2:65" s="1" customFormat="1" ht="63.75" customHeight="1">
      <c r="B115" s="182"/>
      <c r="C115" s="183" t="s">
        <v>211</v>
      </c>
      <c r="D115" s="183" t="s">
        <v>177</v>
      </c>
      <c r="E115" s="184" t="s">
        <v>301</v>
      </c>
      <c r="F115" s="185" t="s">
        <v>302</v>
      </c>
      <c r="G115" s="186" t="s">
        <v>287</v>
      </c>
      <c r="H115" s="187">
        <v>64.7</v>
      </c>
      <c r="I115" s="188"/>
      <c r="J115" s="189">
        <f>ROUND(I115*H115,2)</f>
        <v>0</v>
      </c>
      <c r="K115" s="185" t="s">
        <v>181</v>
      </c>
      <c r="L115" s="42"/>
      <c r="M115" s="190" t="s">
        <v>5</v>
      </c>
      <c r="N115" s="191" t="s">
        <v>52</v>
      </c>
      <c r="O115" s="43"/>
      <c r="P115" s="192">
        <f>O115*H115</f>
        <v>0</v>
      </c>
      <c r="Q115" s="192">
        <v>3.6900000000000002E-2</v>
      </c>
      <c r="R115" s="192">
        <f>Q115*H115</f>
        <v>2.3874300000000002</v>
      </c>
      <c r="S115" s="192">
        <v>0</v>
      </c>
      <c r="T115" s="193">
        <f>S115*H115</f>
        <v>0</v>
      </c>
      <c r="AR115" s="24" t="s">
        <v>194</v>
      </c>
      <c r="AT115" s="24" t="s">
        <v>177</v>
      </c>
      <c r="AU115" s="24" t="s">
        <v>24</v>
      </c>
      <c r="AY115" s="24" t="s">
        <v>174</v>
      </c>
      <c r="BE115" s="194">
        <f>IF(N115="základní",J115,0)</f>
        <v>0</v>
      </c>
      <c r="BF115" s="194">
        <f>IF(N115="snížená",J115,0)</f>
        <v>0</v>
      </c>
      <c r="BG115" s="194">
        <f>IF(N115="zákl. přenesená",J115,0)</f>
        <v>0</v>
      </c>
      <c r="BH115" s="194">
        <f>IF(N115="sníž. přenesená",J115,0)</f>
        <v>0</v>
      </c>
      <c r="BI115" s="194">
        <f>IF(N115="nulová",J115,0)</f>
        <v>0</v>
      </c>
      <c r="BJ115" s="24" t="s">
        <v>89</v>
      </c>
      <c r="BK115" s="194">
        <f>ROUND(I115*H115,2)</f>
        <v>0</v>
      </c>
      <c r="BL115" s="24" t="s">
        <v>194</v>
      </c>
      <c r="BM115" s="24" t="s">
        <v>303</v>
      </c>
    </row>
    <row r="116" spans="2:65" s="12" customFormat="1" ht="13.5">
      <c r="B116" s="195"/>
      <c r="D116" s="196" t="s">
        <v>184</v>
      </c>
      <c r="E116" s="197" t="s">
        <v>5</v>
      </c>
      <c r="F116" s="198" t="s">
        <v>304</v>
      </c>
      <c r="H116" s="199">
        <v>38.6</v>
      </c>
      <c r="I116" s="200"/>
      <c r="L116" s="195"/>
      <c r="M116" s="201"/>
      <c r="N116" s="202"/>
      <c r="O116" s="202"/>
      <c r="P116" s="202"/>
      <c r="Q116" s="202"/>
      <c r="R116" s="202"/>
      <c r="S116" s="202"/>
      <c r="T116" s="203"/>
      <c r="AT116" s="197" t="s">
        <v>184</v>
      </c>
      <c r="AU116" s="197" t="s">
        <v>24</v>
      </c>
      <c r="AV116" s="12" t="s">
        <v>24</v>
      </c>
      <c r="AW116" s="12" t="s">
        <v>44</v>
      </c>
      <c r="AX116" s="12" t="s">
        <v>81</v>
      </c>
      <c r="AY116" s="197" t="s">
        <v>174</v>
      </c>
    </row>
    <row r="117" spans="2:65" s="12" customFormat="1" ht="13.5">
      <c r="B117" s="195"/>
      <c r="D117" s="196" t="s">
        <v>184</v>
      </c>
      <c r="E117" s="197" t="s">
        <v>5</v>
      </c>
      <c r="F117" s="198" t="s">
        <v>305</v>
      </c>
      <c r="H117" s="199">
        <v>11.7</v>
      </c>
      <c r="I117" s="200"/>
      <c r="L117" s="195"/>
      <c r="M117" s="201"/>
      <c r="N117" s="202"/>
      <c r="O117" s="202"/>
      <c r="P117" s="202"/>
      <c r="Q117" s="202"/>
      <c r="R117" s="202"/>
      <c r="S117" s="202"/>
      <c r="T117" s="203"/>
      <c r="AT117" s="197" t="s">
        <v>184</v>
      </c>
      <c r="AU117" s="197" t="s">
        <v>24</v>
      </c>
      <c r="AV117" s="12" t="s">
        <v>24</v>
      </c>
      <c r="AW117" s="12" t="s">
        <v>44</v>
      </c>
      <c r="AX117" s="12" t="s">
        <v>81</v>
      </c>
      <c r="AY117" s="197" t="s">
        <v>174</v>
      </c>
    </row>
    <row r="118" spans="2:65" s="12" customFormat="1" ht="13.5">
      <c r="B118" s="195"/>
      <c r="D118" s="196" t="s">
        <v>184</v>
      </c>
      <c r="E118" s="197" t="s">
        <v>5</v>
      </c>
      <c r="F118" s="198" t="s">
        <v>291</v>
      </c>
      <c r="H118" s="199">
        <v>1.8</v>
      </c>
      <c r="I118" s="200"/>
      <c r="L118" s="195"/>
      <c r="M118" s="201"/>
      <c r="N118" s="202"/>
      <c r="O118" s="202"/>
      <c r="P118" s="202"/>
      <c r="Q118" s="202"/>
      <c r="R118" s="202"/>
      <c r="S118" s="202"/>
      <c r="T118" s="203"/>
      <c r="AT118" s="197" t="s">
        <v>184</v>
      </c>
      <c r="AU118" s="197" t="s">
        <v>24</v>
      </c>
      <c r="AV118" s="12" t="s">
        <v>24</v>
      </c>
      <c r="AW118" s="12" t="s">
        <v>44</v>
      </c>
      <c r="AX118" s="12" t="s">
        <v>81</v>
      </c>
      <c r="AY118" s="197" t="s">
        <v>174</v>
      </c>
    </row>
    <row r="119" spans="2:65" s="12" customFormat="1" ht="13.5">
      <c r="B119" s="195"/>
      <c r="D119" s="196" t="s">
        <v>184</v>
      </c>
      <c r="E119" s="197" t="s">
        <v>5</v>
      </c>
      <c r="F119" s="198" t="s">
        <v>306</v>
      </c>
      <c r="H119" s="199">
        <v>8.1</v>
      </c>
      <c r="I119" s="200"/>
      <c r="L119" s="195"/>
      <c r="M119" s="201"/>
      <c r="N119" s="202"/>
      <c r="O119" s="202"/>
      <c r="P119" s="202"/>
      <c r="Q119" s="202"/>
      <c r="R119" s="202"/>
      <c r="S119" s="202"/>
      <c r="T119" s="203"/>
      <c r="AT119" s="197" t="s">
        <v>184</v>
      </c>
      <c r="AU119" s="197" t="s">
        <v>24</v>
      </c>
      <c r="AV119" s="12" t="s">
        <v>24</v>
      </c>
      <c r="AW119" s="12" t="s">
        <v>44</v>
      </c>
      <c r="AX119" s="12" t="s">
        <v>81</v>
      </c>
      <c r="AY119" s="197" t="s">
        <v>174</v>
      </c>
    </row>
    <row r="120" spans="2:65" s="12" customFormat="1" ht="13.5">
      <c r="B120" s="195"/>
      <c r="D120" s="196" t="s">
        <v>184</v>
      </c>
      <c r="E120" s="197" t="s">
        <v>5</v>
      </c>
      <c r="F120" s="198" t="s">
        <v>307</v>
      </c>
      <c r="H120" s="199">
        <v>1.8</v>
      </c>
      <c r="I120" s="200"/>
      <c r="L120" s="195"/>
      <c r="M120" s="201"/>
      <c r="N120" s="202"/>
      <c r="O120" s="202"/>
      <c r="P120" s="202"/>
      <c r="Q120" s="202"/>
      <c r="R120" s="202"/>
      <c r="S120" s="202"/>
      <c r="T120" s="203"/>
      <c r="AT120" s="197" t="s">
        <v>184</v>
      </c>
      <c r="AU120" s="197" t="s">
        <v>24</v>
      </c>
      <c r="AV120" s="12" t="s">
        <v>24</v>
      </c>
      <c r="AW120" s="12" t="s">
        <v>44</v>
      </c>
      <c r="AX120" s="12" t="s">
        <v>81</v>
      </c>
      <c r="AY120" s="197" t="s">
        <v>174</v>
      </c>
    </row>
    <row r="121" spans="2:65" s="12" customFormat="1" ht="13.5">
      <c r="B121" s="195"/>
      <c r="D121" s="196" t="s">
        <v>184</v>
      </c>
      <c r="E121" s="197" t="s">
        <v>5</v>
      </c>
      <c r="F121" s="198" t="s">
        <v>308</v>
      </c>
      <c r="H121" s="199">
        <v>2.7</v>
      </c>
      <c r="I121" s="200"/>
      <c r="L121" s="195"/>
      <c r="M121" s="201"/>
      <c r="N121" s="202"/>
      <c r="O121" s="202"/>
      <c r="P121" s="202"/>
      <c r="Q121" s="202"/>
      <c r="R121" s="202"/>
      <c r="S121" s="202"/>
      <c r="T121" s="203"/>
      <c r="AT121" s="197" t="s">
        <v>184</v>
      </c>
      <c r="AU121" s="197" t="s">
        <v>24</v>
      </c>
      <c r="AV121" s="12" t="s">
        <v>24</v>
      </c>
      <c r="AW121" s="12" t="s">
        <v>44</v>
      </c>
      <c r="AX121" s="12" t="s">
        <v>81</v>
      </c>
      <c r="AY121" s="197" t="s">
        <v>174</v>
      </c>
    </row>
    <row r="122" spans="2:65" s="13" customFormat="1" ht="13.5">
      <c r="B122" s="211"/>
      <c r="D122" s="196" t="s">
        <v>184</v>
      </c>
      <c r="E122" s="212" t="s">
        <v>5</v>
      </c>
      <c r="F122" s="213" t="s">
        <v>274</v>
      </c>
      <c r="H122" s="214">
        <v>64.7</v>
      </c>
      <c r="I122" s="215"/>
      <c r="L122" s="211"/>
      <c r="M122" s="216"/>
      <c r="N122" s="217"/>
      <c r="O122" s="217"/>
      <c r="P122" s="217"/>
      <c r="Q122" s="217"/>
      <c r="R122" s="217"/>
      <c r="S122" s="217"/>
      <c r="T122" s="218"/>
      <c r="AT122" s="212" t="s">
        <v>184</v>
      </c>
      <c r="AU122" s="212" t="s">
        <v>24</v>
      </c>
      <c r="AV122" s="13" t="s">
        <v>194</v>
      </c>
      <c r="AW122" s="13" t="s">
        <v>44</v>
      </c>
      <c r="AX122" s="13" t="s">
        <v>89</v>
      </c>
      <c r="AY122" s="212" t="s">
        <v>174</v>
      </c>
    </row>
    <row r="123" spans="2:65" s="1" customFormat="1" ht="38.25" customHeight="1">
      <c r="B123" s="182"/>
      <c r="C123" s="183" t="s">
        <v>215</v>
      </c>
      <c r="D123" s="183" t="s">
        <v>177</v>
      </c>
      <c r="E123" s="184" t="s">
        <v>309</v>
      </c>
      <c r="F123" s="185" t="s">
        <v>310</v>
      </c>
      <c r="G123" s="186" t="s">
        <v>311</v>
      </c>
      <c r="H123" s="187">
        <v>401.8</v>
      </c>
      <c r="I123" s="188"/>
      <c r="J123" s="189">
        <f>ROUND(I123*H123,2)</f>
        <v>0</v>
      </c>
      <c r="K123" s="185" t="s">
        <v>181</v>
      </c>
      <c r="L123" s="42"/>
      <c r="M123" s="190" t="s">
        <v>5</v>
      </c>
      <c r="N123" s="191" t="s">
        <v>52</v>
      </c>
      <c r="O123" s="43"/>
      <c r="P123" s="192">
        <f>O123*H123</f>
        <v>0</v>
      </c>
      <c r="Q123" s="192">
        <v>0</v>
      </c>
      <c r="R123" s="192">
        <f>Q123*H123</f>
        <v>0</v>
      </c>
      <c r="S123" s="192">
        <v>0</v>
      </c>
      <c r="T123" s="193">
        <f>S123*H123</f>
        <v>0</v>
      </c>
      <c r="AR123" s="24" t="s">
        <v>194</v>
      </c>
      <c r="AT123" s="24" t="s">
        <v>177</v>
      </c>
      <c r="AU123" s="24" t="s">
        <v>24</v>
      </c>
      <c r="AY123" s="24" t="s">
        <v>174</v>
      </c>
      <c r="BE123" s="194">
        <f>IF(N123="základní",J123,0)</f>
        <v>0</v>
      </c>
      <c r="BF123" s="194">
        <f>IF(N123="snížená",J123,0)</f>
        <v>0</v>
      </c>
      <c r="BG123" s="194">
        <f>IF(N123="zákl. přenesená",J123,0)</f>
        <v>0</v>
      </c>
      <c r="BH123" s="194">
        <f>IF(N123="sníž. přenesená",J123,0)</f>
        <v>0</v>
      </c>
      <c r="BI123" s="194">
        <f>IF(N123="nulová",J123,0)</f>
        <v>0</v>
      </c>
      <c r="BJ123" s="24" t="s">
        <v>89</v>
      </c>
      <c r="BK123" s="194">
        <f>ROUND(I123*H123,2)</f>
        <v>0</v>
      </c>
      <c r="BL123" s="24" t="s">
        <v>194</v>
      </c>
      <c r="BM123" s="24" t="s">
        <v>312</v>
      </c>
    </row>
    <row r="124" spans="2:65" s="12" customFormat="1" ht="13.5">
      <c r="B124" s="195"/>
      <c r="D124" s="196" t="s">
        <v>184</v>
      </c>
      <c r="E124" s="197" t="s">
        <v>5</v>
      </c>
      <c r="F124" s="198" t="s">
        <v>313</v>
      </c>
      <c r="H124" s="199">
        <v>401.8</v>
      </c>
      <c r="I124" s="200"/>
      <c r="L124" s="195"/>
      <c r="M124" s="201"/>
      <c r="N124" s="202"/>
      <c r="O124" s="202"/>
      <c r="P124" s="202"/>
      <c r="Q124" s="202"/>
      <c r="R124" s="202"/>
      <c r="S124" s="202"/>
      <c r="T124" s="203"/>
      <c r="AT124" s="197" t="s">
        <v>184</v>
      </c>
      <c r="AU124" s="197" t="s">
        <v>24</v>
      </c>
      <c r="AV124" s="12" t="s">
        <v>24</v>
      </c>
      <c r="AW124" s="12" t="s">
        <v>44</v>
      </c>
      <c r="AX124" s="12" t="s">
        <v>89</v>
      </c>
      <c r="AY124" s="197" t="s">
        <v>174</v>
      </c>
    </row>
    <row r="125" spans="2:65" s="1" customFormat="1" ht="25.5" customHeight="1">
      <c r="B125" s="182"/>
      <c r="C125" s="183" t="s">
        <v>219</v>
      </c>
      <c r="D125" s="183" t="s">
        <v>177</v>
      </c>
      <c r="E125" s="184" t="s">
        <v>314</v>
      </c>
      <c r="F125" s="185" t="s">
        <v>315</v>
      </c>
      <c r="G125" s="186" t="s">
        <v>311</v>
      </c>
      <c r="H125" s="187">
        <v>15.84</v>
      </c>
      <c r="I125" s="188"/>
      <c r="J125" s="189">
        <f>ROUND(I125*H125,2)</f>
        <v>0</v>
      </c>
      <c r="K125" s="185" t="s">
        <v>181</v>
      </c>
      <c r="L125" s="42"/>
      <c r="M125" s="190" t="s">
        <v>5</v>
      </c>
      <c r="N125" s="191" t="s">
        <v>52</v>
      </c>
      <c r="O125" s="43"/>
      <c r="P125" s="192">
        <f>O125*H125</f>
        <v>0</v>
      </c>
      <c r="Q125" s="192">
        <v>0</v>
      </c>
      <c r="R125" s="192">
        <f>Q125*H125</f>
        <v>0</v>
      </c>
      <c r="S125" s="192">
        <v>0</v>
      </c>
      <c r="T125" s="193">
        <f>S125*H125</f>
        <v>0</v>
      </c>
      <c r="AR125" s="24" t="s">
        <v>194</v>
      </c>
      <c r="AT125" s="24" t="s">
        <v>177</v>
      </c>
      <c r="AU125" s="24" t="s">
        <v>24</v>
      </c>
      <c r="AY125" s="24" t="s">
        <v>174</v>
      </c>
      <c r="BE125" s="194">
        <f>IF(N125="základní",J125,0)</f>
        <v>0</v>
      </c>
      <c r="BF125" s="194">
        <f>IF(N125="snížená",J125,0)</f>
        <v>0</v>
      </c>
      <c r="BG125" s="194">
        <f>IF(N125="zákl. přenesená",J125,0)</f>
        <v>0</v>
      </c>
      <c r="BH125" s="194">
        <f>IF(N125="sníž. přenesená",J125,0)</f>
        <v>0</v>
      </c>
      <c r="BI125" s="194">
        <f>IF(N125="nulová",J125,0)</f>
        <v>0</v>
      </c>
      <c r="BJ125" s="24" t="s">
        <v>89</v>
      </c>
      <c r="BK125" s="194">
        <f>ROUND(I125*H125,2)</f>
        <v>0</v>
      </c>
      <c r="BL125" s="24" t="s">
        <v>194</v>
      </c>
      <c r="BM125" s="24" t="s">
        <v>316</v>
      </c>
    </row>
    <row r="126" spans="2:65" s="12" customFormat="1" ht="13.5">
      <c r="B126" s="195"/>
      <c r="D126" s="196" t="s">
        <v>184</v>
      </c>
      <c r="E126" s="197" t="s">
        <v>5</v>
      </c>
      <c r="F126" s="198" t="s">
        <v>317</v>
      </c>
      <c r="H126" s="199">
        <v>15.84</v>
      </c>
      <c r="I126" s="200"/>
      <c r="L126" s="195"/>
      <c r="M126" s="201"/>
      <c r="N126" s="202"/>
      <c r="O126" s="202"/>
      <c r="P126" s="202"/>
      <c r="Q126" s="202"/>
      <c r="R126" s="202"/>
      <c r="S126" s="202"/>
      <c r="T126" s="203"/>
      <c r="AT126" s="197" t="s">
        <v>184</v>
      </c>
      <c r="AU126" s="197" t="s">
        <v>24</v>
      </c>
      <c r="AV126" s="12" t="s">
        <v>24</v>
      </c>
      <c r="AW126" s="12" t="s">
        <v>44</v>
      </c>
      <c r="AX126" s="12" t="s">
        <v>89</v>
      </c>
      <c r="AY126" s="197" t="s">
        <v>174</v>
      </c>
    </row>
    <row r="127" spans="2:65" s="1" customFormat="1" ht="38.25" customHeight="1">
      <c r="B127" s="182"/>
      <c r="C127" s="183" t="s">
        <v>223</v>
      </c>
      <c r="D127" s="183" t="s">
        <v>177</v>
      </c>
      <c r="E127" s="184" t="s">
        <v>318</v>
      </c>
      <c r="F127" s="185" t="s">
        <v>319</v>
      </c>
      <c r="G127" s="186" t="s">
        <v>311</v>
      </c>
      <c r="H127" s="187">
        <v>3.1680000000000001</v>
      </c>
      <c r="I127" s="188"/>
      <c r="J127" s="189">
        <f>ROUND(I127*H127,2)</f>
        <v>0</v>
      </c>
      <c r="K127" s="185" t="s">
        <v>181</v>
      </c>
      <c r="L127" s="42"/>
      <c r="M127" s="190" t="s">
        <v>5</v>
      </c>
      <c r="N127" s="191" t="s">
        <v>52</v>
      </c>
      <c r="O127" s="43"/>
      <c r="P127" s="192">
        <f>O127*H127</f>
        <v>0</v>
      </c>
      <c r="Q127" s="192">
        <v>0</v>
      </c>
      <c r="R127" s="192">
        <f>Q127*H127</f>
        <v>0</v>
      </c>
      <c r="S127" s="192">
        <v>0</v>
      </c>
      <c r="T127" s="193">
        <f>S127*H127</f>
        <v>0</v>
      </c>
      <c r="AR127" s="24" t="s">
        <v>194</v>
      </c>
      <c r="AT127" s="24" t="s">
        <v>177</v>
      </c>
      <c r="AU127" s="24" t="s">
        <v>24</v>
      </c>
      <c r="AY127" s="24" t="s">
        <v>174</v>
      </c>
      <c r="BE127" s="194">
        <f>IF(N127="základní",J127,0)</f>
        <v>0</v>
      </c>
      <c r="BF127" s="194">
        <f>IF(N127="snížená",J127,0)</f>
        <v>0</v>
      </c>
      <c r="BG127" s="194">
        <f>IF(N127="zákl. přenesená",J127,0)</f>
        <v>0</v>
      </c>
      <c r="BH127" s="194">
        <f>IF(N127="sníž. přenesená",J127,0)</f>
        <v>0</v>
      </c>
      <c r="BI127" s="194">
        <f>IF(N127="nulová",J127,0)</f>
        <v>0</v>
      </c>
      <c r="BJ127" s="24" t="s">
        <v>89</v>
      </c>
      <c r="BK127" s="194">
        <f>ROUND(I127*H127,2)</f>
        <v>0</v>
      </c>
      <c r="BL127" s="24" t="s">
        <v>194</v>
      </c>
      <c r="BM127" s="24" t="s">
        <v>320</v>
      </c>
    </row>
    <row r="128" spans="2:65" s="12" customFormat="1" ht="13.5">
      <c r="B128" s="195"/>
      <c r="D128" s="196" t="s">
        <v>184</v>
      </c>
      <c r="E128" s="197" t="s">
        <v>5</v>
      </c>
      <c r="F128" s="198" t="s">
        <v>321</v>
      </c>
      <c r="H128" s="199">
        <v>3.1680000000000001</v>
      </c>
      <c r="I128" s="200"/>
      <c r="L128" s="195"/>
      <c r="M128" s="201"/>
      <c r="N128" s="202"/>
      <c r="O128" s="202"/>
      <c r="P128" s="202"/>
      <c r="Q128" s="202"/>
      <c r="R128" s="202"/>
      <c r="S128" s="202"/>
      <c r="T128" s="203"/>
      <c r="AT128" s="197" t="s">
        <v>184</v>
      </c>
      <c r="AU128" s="197" t="s">
        <v>24</v>
      </c>
      <c r="AV128" s="12" t="s">
        <v>24</v>
      </c>
      <c r="AW128" s="12" t="s">
        <v>44</v>
      </c>
      <c r="AX128" s="12" t="s">
        <v>89</v>
      </c>
      <c r="AY128" s="197" t="s">
        <v>174</v>
      </c>
    </row>
    <row r="129" spans="2:65" s="1" customFormat="1" ht="25.5" customHeight="1">
      <c r="B129" s="182"/>
      <c r="C129" s="183" t="s">
        <v>322</v>
      </c>
      <c r="D129" s="183" t="s">
        <v>177</v>
      </c>
      <c r="E129" s="184" t="s">
        <v>323</v>
      </c>
      <c r="F129" s="185" t="s">
        <v>324</v>
      </c>
      <c r="G129" s="186" t="s">
        <v>311</v>
      </c>
      <c r="H129" s="187">
        <v>587.25</v>
      </c>
      <c r="I129" s="188"/>
      <c r="J129" s="189">
        <f>ROUND(I129*H129,2)</f>
        <v>0</v>
      </c>
      <c r="K129" s="185" t="s">
        <v>181</v>
      </c>
      <c r="L129" s="42"/>
      <c r="M129" s="190" t="s">
        <v>5</v>
      </c>
      <c r="N129" s="191" t="s">
        <v>52</v>
      </c>
      <c r="O129" s="43"/>
      <c r="P129" s="192">
        <f>O129*H129</f>
        <v>0</v>
      </c>
      <c r="Q129" s="192">
        <v>0</v>
      </c>
      <c r="R129" s="192">
        <f>Q129*H129</f>
        <v>0</v>
      </c>
      <c r="S129" s="192">
        <v>0</v>
      </c>
      <c r="T129" s="193">
        <f>S129*H129</f>
        <v>0</v>
      </c>
      <c r="AR129" s="24" t="s">
        <v>194</v>
      </c>
      <c r="AT129" s="24" t="s">
        <v>177</v>
      </c>
      <c r="AU129" s="24" t="s">
        <v>24</v>
      </c>
      <c r="AY129" s="24" t="s">
        <v>174</v>
      </c>
      <c r="BE129" s="194">
        <f>IF(N129="základní",J129,0)</f>
        <v>0</v>
      </c>
      <c r="BF129" s="194">
        <f>IF(N129="snížená",J129,0)</f>
        <v>0</v>
      </c>
      <c r="BG129" s="194">
        <f>IF(N129="zákl. přenesená",J129,0)</f>
        <v>0</v>
      </c>
      <c r="BH129" s="194">
        <f>IF(N129="sníž. přenesená",J129,0)</f>
        <v>0</v>
      </c>
      <c r="BI129" s="194">
        <f>IF(N129="nulová",J129,0)</f>
        <v>0</v>
      </c>
      <c r="BJ129" s="24" t="s">
        <v>89</v>
      </c>
      <c r="BK129" s="194">
        <f>ROUND(I129*H129,2)</f>
        <v>0</v>
      </c>
      <c r="BL129" s="24" t="s">
        <v>194</v>
      </c>
      <c r="BM129" s="24" t="s">
        <v>325</v>
      </c>
    </row>
    <row r="130" spans="2:65" s="12" customFormat="1" ht="13.5">
      <c r="B130" s="195"/>
      <c r="D130" s="196" t="s">
        <v>184</v>
      </c>
      <c r="E130" s="197" t="s">
        <v>5</v>
      </c>
      <c r="F130" s="198" t="s">
        <v>326</v>
      </c>
      <c r="H130" s="199">
        <v>283.5</v>
      </c>
      <c r="I130" s="200"/>
      <c r="L130" s="195"/>
      <c r="M130" s="201"/>
      <c r="N130" s="202"/>
      <c r="O130" s="202"/>
      <c r="P130" s="202"/>
      <c r="Q130" s="202"/>
      <c r="R130" s="202"/>
      <c r="S130" s="202"/>
      <c r="T130" s="203"/>
      <c r="AT130" s="197" t="s">
        <v>184</v>
      </c>
      <c r="AU130" s="197" t="s">
        <v>24</v>
      </c>
      <c r="AV130" s="12" t="s">
        <v>24</v>
      </c>
      <c r="AW130" s="12" t="s">
        <v>44</v>
      </c>
      <c r="AX130" s="12" t="s">
        <v>81</v>
      </c>
      <c r="AY130" s="197" t="s">
        <v>174</v>
      </c>
    </row>
    <row r="131" spans="2:65" s="12" customFormat="1" ht="13.5">
      <c r="B131" s="195"/>
      <c r="D131" s="196" t="s">
        <v>184</v>
      </c>
      <c r="E131" s="197" t="s">
        <v>5</v>
      </c>
      <c r="F131" s="198" t="s">
        <v>327</v>
      </c>
      <c r="H131" s="199">
        <v>272.7</v>
      </c>
      <c r="I131" s="200"/>
      <c r="L131" s="195"/>
      <c r="M131" s="201"/>
      <c r="N131" s="202"/>
      <c r="O131" s="202"/>
      <c r="P131" s="202"/>
      <c r="Q131" s="202"/>
      <c r="R131" s="202"/>
      <c r="S131" s="202"/>
      <c r="T131" s="203"/>
      <c r="AT131" s="197" t="s">
        <v>184</v>
      </c>
      <c r="AU131" s="197" t="s">
        <v>24</v>
      </c>
      <c r="AV131" s="12" t="s">
        <v>24</v>
      </c>
      <c r="AW131" s="12" t="s">
        <v>44</v>
      </c>
      <c r="AX131" s="12" t="s">
        <v>81</v>
      </c>
      <c r="AY131" s="197" t="s">
        <v>174</v>
      </c>
    </row>
    <row r="132" spans="2:65" s="12" customFormat="1" ht="13.5">
      <c r="B132" s="195"/>
      <c r="D132" s="196" t="s">
        <v>184</v>
      </c>
      <c r="E132" s="197" t="s">
        <v>5</v>
      </c>
      <c r="F132" s="198" t="s">
        <v>328</v>
      </c>
      <c r="H132" s="199">
        <v>6.75</v>
      </c>
      <c r="I132" s="200"/>
      <c r="L132" s="195"/>
      <c r="M132" s="201"/>
      <c r="N132" s="202"/>
      <c r="O132" s="202"/>
      <c r="P132" s="202"/>
      <c r="Q132" s="202"/>
      <c r="R132" s="202"/>
      <c r="S132" s="202"/>
      <c r="T132" s="203"/>
      <c r="AT132" s="197" t="s">
        <v>184</v>
      </c>
      <c r="AU132" s="197" t="s">
        <v>24</v>
      </c>
      <c r="AV132" s="12" t="s">
        <v>24</v>
      </c>
      <c r="AW132" s="12" t="s">
        <v>44</v>
      </c>
      <c r="AX132" s="12" t="s">
        <v>81</v>
      </c>
      <c r="AY132" s="197" t="s">
        <v>174</v>
      </c>
    </row>
    <row r="133" spans="2:65" s="12" customFormat="1" ht="13.5">
      <c r="B133" s="195"/>
      <c r="D133" s="196" t="s">
        <v>184</v>
      </c>
      <c r="E133" s="197" t="s">
        <v>5</v>
      </c>
      <c r="F133" s="198" t="s">
        <v>329</v>
      </c>
      <c r="H133" s="199">
        <v>13.5</v>
      </c>
      <c r="I133" s="200"/>
      <c r="L133" s="195"/>
      <c r="M133" s="201"/>
      <c r="N133" s="202"/>
      <c r="O133" s="202"/>
      <c r="P133" s="202"/>
      <c r="Q133" s="202"/>
      <c r="R133" s="202"/>
      <c r="S133" s="202"/>
      <c r="T133" s="203"/>
      <c r="AT133" s="197" t="s">
        <v>184</v>
      </c>
      <c r="AU133" s="197" t="s">
        <v>24</v>
      </c>
      <c r="AV133" s="12" t="s">
        <v>24</v>
      </c>
      <c r="AW133" s="12" t="s">
        <v>44</v>
      </c>
      <c r="AX133" s="12" t="s">
        <v>81</v>
      </c>
      <c r="AY133" s="197" t="s">
        <v>174</v>
      </c>
    </row>
    <row r="134" spans="2:65" s="12" customFormat="1" ht="13.5">
      <c r="B134" s="195"/>
      <c r="D134" s="196" t="s">
        <v>184</v>
      </c>
      <c r="E134" s="197" t="s">
        <v>5</v>
      </c>
      <c r="F134" s="198" t="s">
        <v>330</v>
      </c>
      <c r="H134" s="199">
        <v>5.4</v>
      </c>
      <c r="I134" s="200"/>
      <c r="L134" s="195"/>
      <c r="M134" s="201"/>
      <c r="N134" s="202"/>
      <c r="O134" s="202"/>
      <c r="P134" s="202"/>
      <c r="Q134" s="202"/>
      <c r="R134" s="202"/>
      <c r="S134" s="202"/>
      <c r="T134" s="203"/>
      <c r="AT134" s="197" t="s">
        <v>184</v>
      </c>
      <c r="AU134" s="197" t="s">
        <v>24</v>
      </c>
      <c r="AV134" s="12" t="s">
        <v>24</v>
      </c>
      <c r="AW134" s="12" t="s">
        <v>44</v>
      </c>
      <c r="AX134" s="12" t="s">
        <v>81</v>
      </c>
      <c r="AY134" s="197" t="s">
        <v>174</v>
      </c>
    </row>
    <row r="135" spans="2:65" s="12" customFormat="1" ht="13.5">
      <c r="B135" s="195"/>
      <c r="D135" s="196" t="s">
        <v>184</v>
      </c>
      <c r="E135" s="197" t="s">
        <v>5</v>
      </c>
      <c r="F135" s="198" t="s">
        <v>331</v>
      </c>
      <c r="H135" s="199">
        <v>5.4</v>
      </c>
      <c r="I135" s="200"/>
      <c r="L135" s="195"/>
      <c r="M135" s="201"/>
      <c r="N135" s="202"/>
      <c r="O135" s="202"/>
      <c r="P135" s="202"/>
      <c r="Q135" s="202"/>
      <c r="R135" s="202"/>
      <c r="S135" s="202"/>
      <c r="T135" s="203"/>
      <c r="AT135" s="197" t="s">
        <v>184</v>
      </c>
      <c r="AU135" s="197" t="s">
        <v>24</v>
      </c>
      <c r="AV135" s="12" t="s">
        <v>24</v>
      </c>
      <c r="AW135" s="12" t="s">
        <v>44</v>
      </c>
      <c r="AX135" s="12" t="s">
        <v>81</v>
      </c>
      <c r="AY135" s="197" t="s">
        <v>174</v>
      </c>
    </row>
    <row r="136" spans="2:65" s="13" customFormat="1" ht="13.5">
      <c r="B136" s="211"/>
      <c r="D136" s="196" t="s">
        <v>184</v>
      </c>
      <c r="E136" s="212" t="s">
        <v>5</v>
      </c>
      <c r="F136" s="213" t="s">
        <v>274</v>
      </c>
      <c r="H136" s="214">
        <v>587.25</v>
      </c>
      <c r="I136" s="215"/>
      <c r="L136" s="211"/>
      <c r="M136" s="216"/>
      <c r="N136" s="217"/>
      <c r="O136" s="217"/>
      <c r="P136" s="217"/>
      <c r="Q136" s="217"/>
      <c r="R136" s="217"/>
      <c r="S136" s="217"/>
      <c r="T136" s="218"/>
      <c r="AT136" s="212" t="s">
        <v>184</v>
      </c>
      <c r="AU136" s="212" t="s">
        <v>24</v>
      </c>
      <c r="AV136" s="13" t="s">
        <v>194</v>
      </c>
      <c r="AW136" s="13" t="s">
        <v>44</v>
      </c>
      <c r="AX136" s="13" t="s">
        <v>89</v>
      </c>
      <c r="AY136" s="212" t="s">
        <v>174</v>
      </c>
    </row>
    <row r="137" spans="2:65" s="1" customFormat="1" ht="38.25" customHeight="1">
      <c r="B137" s="182"/>
      <c r="C137" s="183" t="s">
        <v>332</v>
      </c>
      <c r="D137" s="183" t="s">
        <v>177</v>
      </c>
      <c r="E137" s="184" t="s">
        <v>333</v>
      </c>
      <c r="F137" s="185" t="s">
        <v>334</v>
      </c>
      <c r="G137" s="186" t="s">
        <v>311</v>
      </c>
      <c r="H137" s="187">
        <v>1151.2819999999999</v>
      </c>
      <c r="I137" s="188"/>
      <c r="J137" s="189">
        <f>ROUND(I137*H137,2)</f>
        <v>0</v>
      </c>
      <c r="K137" s="185" t="s">
        <v>181</v>
      </c>
      <c r="L137" s="42"/>
      <c r="M137" s="190" t="s">
        <v>5</v>
      </c>
      <c r="N137" s="191" t="s">
        <v>52</v>
      </c>
      <c r="O137" s="43"/>
      <c r="P137" s="192">
        <f>O137*H137</f>
        <v>0</v>
      </c>
      <c r="Q137" s="192">
        <v>0</v>
      </c>
      <c r="R137" s="192">
        <f>Q137*H137</f>
        <v>0</v>
      </c>
      <c r="S137" s="192">
        <v>0</v>
      </c>
      <c r="T137" s="193">
        <f>S137*H137</f>
        <v>0</v>
      </c>
      <c r="AR137" s="24" t="s">
        <v>194</v>
      </c>
      <c r="AT137" s="24" t="s">
        <v>177</v>
      </c>
      <c r="AU137" s="24" t="s">
        <v>24</v>
      </c>
      <c r="AY137" s="24" t="s">
        <v>174</v>
      </c>
      <c r="BE137" s="194">
        <f>IF(N137="základní",J137,0)</f>
        <v>0</v>
      </c>
      <c r="BF137" s="194">
        <f>IF(N137="snížená",J137,0)</f>
        <v>0</v>
      </c>
      <c r="BG137" s="194">
        <f>IF(N137="zákl. přenesená",J137,0)</f>
        <v>0</v>
      </c>
      <c r="BH137" s="194">
        <f>IF(N137="sníž. přenesená",J137,0)</f>
        <v>0</v>
      </c>
      <c r="BI137" s="194">
        <f>IF(N137="nulová",J137,0)</f>
        <v>0</v>
      </c>
      <c r="BJ137" s="24" t="s">
        <v>89</v>
      </c>
      <c r="BK137" s="194">
        <f>ROUND(I137*H137,2)</f>
        <v>0</v>
      </c>
      <c r="BL137" s="24" t="s">
        <v>194</v>
      </c>
      <c r="BM137" s="24" t="s">
        <v>335</v>
      </c>
    </row>
    <row r="138" spans="2:65" s="12" customFormat="1" ht="13.5">
      <c r="B138" s="195"/>
      <c r="D138" s="196" t="s">
        <v>184</v>
      </c>
      <c r="E138" s="197" t="s">
        <v>5</v>
      </c>
      <c r="F138" s="198" t="s">
        <v>336</v>
      </c>
      <c r="H138" s="199">
        <v>1151.2819999999999</v>
      </c>
      <c r="I138" s="200"/>
      <c r="L138" s="195"/>
      <c r="M138" s="201"/>
      <c r="N138" s="202"/>
      <c r="O138" s="202"/>
      <c r="P138" s="202"/>
      <c r="Q138" s="202"/>
      <c r="R138" s="202"/>
      <c r="S138" s="202"/>
      <c r="T138" s="203"/>
      <c r="AT138" s="197" t="s">
        <v>184</v>
      </c>
      <c r="AU138" s="197" t="s">
        <v>24</v>
      </c>
      <c r="AV138" s="12" t="s">
        <v>24</v>
      </c>
      <c r="AW138" s="12" t="s">
        <v>44</v>
      </c>
      <c r="AX138" s="12" t="s">
        <v>81</v>
      </c>
      <c r="AY138" s="197" t="s">
        <v>174</v>
      </c>
    </row>
    <row r="139" spans="2:65" s="1" customFormat="1" ht="38.25" customHeight="1">
      <c r="B139" s="182"/>
      <c r="C139" s="183" t="s">
        <v>337</v>
      </c>
      <c r="D139" s="183" t="s">
        <v>177</v>
      </c>
      <c r="E139" s="184" t="s">
        <v>338</v>
      </c>
      <c r="F139" s="185" t="s">
        <v>339</v>
      </c>
      <c r="G139" s="186" t="s">
        <v>311</v>
      </c>
      <c r="H139" s="187">
        <v>230.256</v>
      </c>
      <c r="I139" s="188"/>
      <c r="J139" s="189">
        <f>ROUND(I139*H139,2)</f>
        <v>0</v>
      </c>
      <c r="K139" s="185" t="s">
        <v>181</v>
      </c>
      <c r="L139" s="42"/>
      <c r="M139" s="190" t="s">
        <v>5</v>
      </c>
      <c r="N139" s="191" t="s">
        <v>52</v>
      </c>
      <c r="O139" s="43"/>
      <c r="P139" s="192">
        <f>O139*H139</f>
        <v>0</v>
      </c>
      <c r="Q139" s="192">
        <v>0</v>
      </c>
      <c r="R139" s="192">
        <f>Q139*H139</f>
        <v>0</v>
      </c>
      <c r="S139" s="192">
        <v>0</v>
      </c>
      <c r="T139" s="193">
        <f>S139*H139</f>
        <v>0</v>
      </c>
      <c r="AR139" s="24" t="s">
        <v>194</v>
      </c>
      <c r="AT139" s="24" t="s">
        <v>177</v>
      </c>
      <c r="AU139" s="24" t="s">
        <v>24</v>
      </c>
      <c r="AY139" s="24" t="s">
        <v>174</v>
      </c>
      <c r="BE139" s="194">
        <f>IF(N139="základní",J139,0)</f>
        <v>0</v>
      </c>
      <c r="BF139" s="194">
        <f>IF(N139="snížená",J139,0)</f>
        <v>0</v>
      </c>
      <c r="BG139" s="194">
        <f>IF(N139="zákl. přenesená",J139,0)</f>
        <v>0</v>
      </c>
      <c r="BH139" s="194">
        <f>IF(N139="sníž. přenesená",J139,0)</f>
        <v>0</v>
      </c>
      <c r="BI139" s="194">
        <f>IF(N139="nulová",J139,0)</f>
        <v>0</v>
      </c>
      <c r="BJ139" s="24" t="s">
        <v>89</v>
      </c>
      <c r="BK139" s="194">
        <f>ROUND(I139*H139,2)</f>
        <v>0</v>
      </c>
      <c r="BL139" s="24" t="s">
        <v>194</v>
      </c>
      <c r="BM139" s="24" t="s">
        <v>340</v>
      </c>
    </row>
    <row r="140" spans="2:65" s="12" customFormat="1" ht="13.5">
      <c r="B140" s="195"/>
      <c r="D140" s="196" t="s">
        <v>184</v>
      </c>
      <c r="E140" s="197" t="s">
        <v>5</v>
      </c>
      <c r="F140" s="198" t="s">
        <v>341</v>
      </c>
      <c r="H140" s="199">
        <v>230.256</v>
      </c>
      <c r="I140" s="200"/>
      <c r="L140" s="195"/>
      <c r="M140" s="201"/>
      <c r="N140" s="202"/>
      <c r="O140" s="202"/>
      <c r="P140" s="202"/>
      <c r="Q140" s="202"/>
      <c r="R140" s="202"/>
      <c r="S140" s="202"/>
      <c r="T140" s="203"/>
      <c r="AT140" s="197" t="s">
        <v>184</v>
      </c>
      <c r="AU140" s="197" t="s">
        <v>24</v>
      </c>
      <c r="AV140" s="12" t="s">
        <v>24</v>
      </c>
      <c r="AW140" s="12" t="s">
        <v>44</v>
      </c>
      <c r="AX140" s="12" t="s">
        <v>89</v>
      </c>
      <c r="AY140" s="197" t="s">
        <v>174</v>
      </c>
    </row>
    <row r="141" spans="2:65" s="1" customFormat="1" ht="38.25" customHeight="1">
      <c r="B141" s="182"/>
      <c r="C141" s="183" t="s">
        <v>11</v>
      </c>
      <c r="D141" s="183" t="s">
        <v>177</v>
      </c>
      <c r="E141" s="184" t="s">
        <v>342</v>
      </c>
      <c r="F141" s="185" t="s">
        <v>343</v>
      </c>
      <c r="G141" s="186" t="s">
        <v>311</v>
      </c>
      <c r="H141" s="187">
        <v>1726.923</v>
      </c>
      <c r="I141" s="188"/>
      <c r="J141" s="189">
        <f>ROUND(I141*H141,2)</f>
        <v>0</v>
      </c>
      <c r="K141" s="185" t="s">
        <v>181</v>
      </c>
      <c r="L141" s="42"/>
      <c r="M141" s="190" t="s">
        <v>5</v>
      </c>
      <c r="N141" s="191" t="s">
        <v>52</v>
      </c>
      <c r="O141" s="43"/>
      <c r="P141" s="192">
        <f>O141*H141</f>
        <v>0</v>
      </c>
      <c r="Q141" s="192">
        <v>0</v>
      </c>
      <c r="R141" s="192">
        <f>Q141*H141</f>
        <v>0</v>
      </c>
      <c r="S141" s="192">
        <v>0</v>
      </c>
      <c r="T141" s="193">
        <f>S141*H141</f>
        <v>0</v>
      </c>
      <c r="AR141" s="24" t="s">
        <v>194</v>
      </c>
      <c r="AT141" s="24" t="s">
        <v>177</v>
      </c>
      <c r="AU141" s="24" t="s">
        <v>24</v>
      </c>
      <c r="AY141" s="24" t="s">
        <v>174</v>
      </c>
      <c r="BE141" s="194">
        <f>IF(N141="základní",J141,0)</f>
        <v>0</v>
      </c>
      <c r="BF141" s="194">
        <f>IF(N141="snížená",J141,0)</f>
        <v>0</v>
      </c>
      <c r="BG141" s="194">
        <f>IF(N141="zákl. přenesená",J141,0)</f>
        <v>0</v>
      </c>
      <c r="BH141" s="194">
        <f>IF(N141="sníž. přenesená",J141,0)</f>
        <v>0</v>
      </c>
      <c r="BI141" s="194">
        <f>IF(N141="nulová",J141,0)</f>
        <v>0</v>
      </c>
      <c r="BJ141" s="24" t="s">
        <v>89</v>
      </c>
      <c r="BK141" s="194">
        <f>ROUND(I141*H141,2)</f>
        <v>0</v>
      </c>
      <c r="BL141" s="24" t="s">
        <v>194</v>
      </c>
      <c r="BM141" s="24" t="s">
        <v>344</v>
      </c>
    </row>
    <row r="142" spans="2:65" s="12" customFormat="1" ht="13.5">
      <c r="B142" s="195"/>
      <c r="D142" s="196" t="s">
        <v>184</v>
      </c>
      <c r="E142" s="197" t="s">
        <v>5</v>
      </c>
      <c r="F142" s="198" t="s">
        <v>345</v>
      </c>
      <c r="H142" s="199">
        <v>1726.923</v>
      </c>
      <c r="I142" s="200"/>
      <c r="L142" s="195"/>
      <c r="M142" s="201"/>
      <c r="N142" s="202"/>
      <c r="O142" s="202"/>
      <c r="P142" s="202"/>
      <c r="Q142" s="202"/>
      <c r="R142" s="202"/>
      <c r="S142" s="202"/>
      <c r="T142" s="203"/>
      <c r="AT142" s="197" t="s">
        <v>184</v>
      </c>
      <c r="AU142" s="197" t="s">
        <v>24</v>
      </c>
      <c r="AV142" s="12" t="s">
        <v>24</v>
      </c>
      <c r="AW142" s="12" t="s">
        <v>44</v>
      </c>
      <c r="AX142" s="12" t="s">
        <v>89</v>
      </c>
      <c r="AY142" s="197" t="s">
        <v>174</v>
      </c>
    </row>
    <row r="143" spans="2:65" s="1" customFormat="1" ht="38.25" customHeight="1">
      <c r="B143" s="182"/>
      <c r="C143" s="183" t="s">
        <v>234</v>
      </c>
      <c r="D143" s="183" t="s">
        <v>177</v>
      </c>
      <c r="E143" s="184" t="s">
        <v>346</v>
      </c>
      <c r="F143" s="185" t="s">
        <v>347</v>
      </c>
      <c r="G143" s="186" t="s">
        <v>311</v>
      </c>
      <c r="H143" s="187">
        <v>345.38499999999999</v>
      </c>
      <c r="I143" s="188"/>
      <c r="J143" s="189">
        <f>ROUND(I143*H143,2)</f>
        <v>0</v>
      </c>
      <c r="K143" s="185" t="s">
        <v>181</v>
      </c>
      <c r="L143" s="42"/>
      <c r="M143" s="190" t="s">
        <v>5</v>
      </c>
      <c r="N143" s="191" t="s">
        <v>52</v>
      </c>
      <c r="O143" s="43"/>
      <c r="P143" s="192">
        <f>O143*H143</f>
        <v>0</v>
      </c>
      <c r="Q143" s="192">
        <v>0</v>
      </c>
      <c r="R143" s="192">
        <f>Q143*H143</f>
        <v>0</v>
      </c>
      <c r="S143" s="192">
        <v>0</v>
      </c>
      <c r="T143" s="193">
        <f>S143*H143</f>
        <v>0</v>
      </c>
      <c r="AR143" s="24" t="s">
        <v>194</v>
      </c>
      <c r="AT143" s="24" t="s">
        <v>177</v>
      </c>
      <c r="AU143" s="24" t="s">
        <v>24</v>
      </c>
      <c r="AY143" s="24" t="s">
        <v>174</v>
      </c>
      <c r="BE143" s="194">
        <f>IF(N143="základní",J143,0)</f>
        <v>0</v>
      </c>
      <c r="BF143" s="194">
        <f>IF(N143="snížená",J143,0)</f>
        <v>0</v>
      </c>
      <c r="BG143" s="194">
        <f>IF(N143="zákl. přenesená",J143,0)</f>
        <v>0</v>
      </c>
      <c r="BH143" s="194">
        <f>IF(N143="sníž. přenesená",J143,0)</f>
        <v>0</v>
      </c>
      <c r="BI143" s="194">
        <f>IF(N143="nulová",J143,0)</f>
        <v>0</v>
      </c>
      <c r="BJ143" s="24" t="s">
        <v>89</v>
      </c>
      <c r="BK143" s="194">
        <f>ROUND(I143*H143,2)</f>
        <v>0</v>
      </c>
      <c r="BL143" s="24" t="s">
        <v>194</v>
      </c>
      <c r="BM143" s="24" t="s">
        <v>348</v>
      </c>
    </row>
    <row r="144" spans="2:65" s="12" customFormat="1" ht="13.5">
      <c r="B144" s="195"/>
      <c r="D144" s="196" t="s">
        <v>184</v>
      </c>
      <c r="E144" s="197" t="s">
        <v>5</v>
      </c>
      <c r="F144" s="198" t="s">
        <v>349</v>
      </c>
      <c r="H144" s="199">
        <v>345.38499999999999</v>
      </c>
      <c r="I144" s="200"/>
      <c r="L144" s="195"/>
      <c r="M144" s="201"/>
      <c r="N144" s="202"/>
      <c r="O144" s="202"/>
      <c r="P144" s="202"/>
      <c r="Q144" s="202"/>
      <c r="R144" s="202"/>
      <c r="S144" s="202"/>
      <c r="T144" s="203"/>
      <c r="AT144" s="197" t="s">
        <v>184</v>
      </c>
      <c r="AU144" s="197" t="s">
        <v>24</v>
      </c>
      <c r="AV144" s="12" t="s">
        <v>24</v>
      </c>
      <c r="AW144" s="12" t="s">
        <v>44</v>
      </c>
      <c r="AX144" s="12" t="s">
        <v>89</v>
      </c>
      <c r="AY144" s="197" t="s">
        <v>174</v>
      </c>
    </row>
    <row r="145" spans="2:65" s="1" customFormat="1" ht="38.25" customHeight="1">
      <c r="B145" s="182"/>
      <c r="C145" s="183" t="s">
        <v>229</v>
      </c>
      <c r="D145" s="183" t="s">
        <v>177</v>
      </c>
      <c r="E145" s="184" t="s">
        <v>350</v>
      </c>
      <c r="F145" s="185" t="s">
        <v>351</v>
      </c>
      <c r="G145" s="186" t="s">
        <v>311</v>
      </c>
      <c r="H145" s="187">
        <v>767.52099999999996</v>
      </c>
      <c r="I145" s="188"/>
      <c r="J145" s="189">
        <f>ROUND(I145*H145,2)</f>
        <v>0</v>
      </c>
      <c r="K145" s="185" t="s">
        <v>181</v>
      </c>
      <c r="L145" s="42"/>
      <c r="M145" s="190" t="s">
        <v>5</v>
      </c>
      <c r="N145" s="191" t="s">
        <v>52</v>
      </c>
      <c r="O145" s="43"/>
      <c r="P145" s="192">
        <f>O145*H145</f>
        <v>0</v>
      </c>
      <c r="Q145" s="192">
        <v>1.0460000000000001E-2</v>
      </c>
      <c r="R145" s="192">
        <f>Q145*H145</f>
        <v>8.0282696599999994</v>
      </c>
      <c r="S145" s="192">
        <v>0</v>
      </c>
      <c r="T145" s="193">
        <f>S145*H145</f>
        <v>0</v>
      </c>
      <c r="AR145" s="24" t="s">
        <v>194</v>
      </c>
      <c r="AT145" s="24" t="s">
        <v>177</v>
      </c>
      <c r="AU145" s="24" t="s">
        <v>24</v>
      </c>
      <c r="AY145" s="24" t="s">
        <v>174</v>
      </c>
      <c r="BE145" s="194">
        <f>IF(N145="základní",J145,0)</f>
        <v>0</v>
      </c>
      <c r="BF145" s="194">
        <f>IF(N145="snížená",J145,0)</f>
        <v>0</v>
      </c>
      <c r="BG145" s="194">
        <f>IF(N145="zákl. přenesená",J145,0)</f>
        <v>0</v>
      </c>
      <c r="BH145" s="194">
        <f>IF(N145="sníž. přenesená",J145,0)</f>
        <v>0</v>
      </c>
      <c r="BI145" s="194">
        <f>IF(N145="nulová",J145,0)</f>
        <v>0</v>
      </c>
      <c r="BJ145" s="24" t="s">
        <v>89</v>
      </c>
      <c r="BK145" s="194">
        <f>ROUND(I145*H145,2)</f>
        <v>0</v>
      </c>
      <c r="BL145" s="24" t="s">
        <v>194</v>
      </c>
      <c r="BM145" s="24" t="s">
        <v>352</v>
      </c>
    </row>
    <row r="146" spans="2:65" s="12" customFormat="1" ht="13.5">
      <c r="B146" s="195"/>
      <c r="D146" s="196" t="s">
        <v>184</v>
      </c>
      <c r="E146" s="197" t="s">
        <v>5</v>
      </c>
      <c r="F146" s="198" t="s">
        <v>353</v>
      </c>
      <c r="H146" s="199">
        <v>767.52099999999996</v>
      </c>
      <c r="I146" s="200"/>
      <c r="L146" s="195"/>
      <c r="M146" s="201"/>
      <c r="N146" s="202"/>
      <c r="O146" s="202"/>
      <c r="P146" s="202"/>
      <c r="Q146" s="202"/>
      <c r="R146" s="202"/>
      <c r="S146" s="202"/>
      <c r="T146" s="203"/>
      <c r="AT146" s="197" t="s">
        <v>184</v>
      </c>
      <c r="AU146" s="197" t="s">
        <v>24</v>
      </c>
      <c r="AV146" s="12" t="s">
        <v>24</v>
      </c>
      <c r="AW146" s="12" t="s">
        <v>44</v>
      </c>
      <c r="AX146" s="12" t="s">
        <v>89</v>
      </c>
      <c r="AY146" s="197" t="s">
        <v>174</v>
      </c>
    </row>
    <row r="147" spans="2:65" s="1" customFormat="1" ht="38.25" customHeight="1">
      <c r="B147" s="182"/>
      <c r="C147" s="183" t="s">
        <v>354</v>
      </c>
      <c r="D147" s="183" t="s">
        <v>177</v>
      </c>
      <c r="E147" s="184" t="s">
        <v>355</v>
      </c>
      <c r="F147" s="185" t="s">
        <v>356</v>
      </c>
      <c r="G147" s="186" t="s">
        <v>311</v>
      </c>
      <c r="H147" s="187">
        <v>191.88</v>
      </c>
      <c r="I147" s="188"/>
      <c r="J147" s="189">
        <f>ROUND(I147*H147,2)</f>
        <v>0</v>
      </c>
      <c r="K147" s="185" t="s">
        <v>181</v>
      </c>
      <c r="L147" s="42"/>
      <c r="M147" s="190" t="s">
        <v>5</v>
      </c>
      <c r="N147" s="191" t="s">
        <v>52</v>
      </c>
      <c r="O147" s="43"/>
      <c r="P147" s="192">
        <f>O147*H147</f>
        <v>0</v>
      </c>
      <c r="Q147" s="192">
        <v>1.7049999999999999E-2</v>
      </c>
      <c r="R147" s="192">
        <f>Q147*H147</f>
        <v>3.2715539999999996</v>
      </c>
      <c r="S147" s="192">
        <v>0</v>
      </c>
      <c r="T147" s="193">
        <f>S147*H147</f>
        <v>0</v>
      </c>
      <c r="AR147" s="24" t="s">
        <v>194</v>
      </c>
      <c r="AT147" s="24" t="s">
        <v>177</v>
      </c>
      <c r="AU147" s="24" t="s">
        <v>24</v>
      </c>
      <c r="AY147" s="24" t="s">
        <v>174</v>
      </c>
      <c r="BE147" s="194">
        <f>IF(N147="základní",J147,0)</f>
        <v>0</v>
      </c>
      <c r="BF147" s="194">
        <f>IF(N147="snížená",J147,0)</f>
        <v>0</v>
      </c>
      <c r="BG147" s="194">
        <f>IF(N147="zákl. přenesená",J147,0)</f>
        <v>0</v>
      </c>
      <c r="BH147" s="194">
        <f>IF(N147="sníž. přenesená",J147,0)</f>
        <v>0</v>
      </c>
      <c r="BI147" s="194">
        <f>IF(N147="nulová",J147,0)</f>
        <v>0</v>
      </c>
      <c r="BJ147" s="24" t="s">
        <v>89</v>
      </c>
      <c r="BK147" s="194">
        <f>ROUND(I147*H147,2)</f>
        <v>0</v>
      </c>
      <c r="BL147" s="24" t="s">
        <v>194</v>
      </c>
      <c r="BM147" s="24" t="s">
        <v>357</v>
      </c>
    </row>
    <row r="148" spans="2:65" s="12" customFormat="1" ht="13.5">
      <c r="B148" s="195"/>
      <c r="D148" s="196" t="s">
        <v>184</v>
      </c>
      <c r="E148" s="197" t="s">
        <v>5</v>
      </c>
      <c r="F148" s="198" t="s">
        <v>358</v>
      </c>
      <c r="H148" s="199">
        <v>191.88</v>
      </c>
      <c r="I148" s="200"/>
      <c r="L148" s="195"/>
      <c r="M148" s="201"/>
      <c r="N148" s="202"/>
      <c r="O148" s="202"/>
      <c r="P148" s="202"/>
      <c r="Q148" s="202"/>
      <c r="R148" s="202"/>
      <c r="S148" s="202"/>
      <c r="T148" s="203"/>
      <c r="AT148" s="197" t="s">
        <v>184</v>
      </c>
      <c r="AU148" s="197" t="s">
        <v>24</v>
      </c>
      <c r="AV148" s="12" t="s">
        <v>24</v>
      </c>
      <c r="AW148" s="12" t="s">
        <v>44</v>
      </c>
      <c r="AX148" s="12" t="s">
        <v>89</v>
      </c>
      <c r="AY148" s="197" t="s">
        <v>174</v>
      </c>
    </row>
    <row r="149" spans="2:65" s="1" customFormat="1" ht="25.5" customHeight="1">
      <c r="B149" s="182"/>
      <c r="C149" s="183" t="s">
        <v>359</v>
      </c>
      <c r="D149" s="183" t="s">
        <v>177</v>
      </c>
      <c r="E149" s="184" t="s">
        <v>360</v>
      </c>
      <c r="F149" s="185" t="s">
        <v>361</v>
      </c>
      <c r="G149" s="186" t="s">
        <v>262</v>
      </c>
      <c r="H149" s="187">
        <v>199.98</v>
      </c>
      <c r="I149" s="188"/>
      <c r="J149" s="189">
        <f>ROUND(I149*H149,2)</f>
        <v>0</v>
      </c>
      <c r="K149" s="185" t="s">
        <v>181</v>
      </c>
      <c r="L149" s="42"/>
      <c r="M149" s="190" t="s">
        <v>5</v>
      </c>
      <c r="N149" s="191" t="s">
        <v>52</v>
      </c>
      <c r="O149" s="43"/>
      <c r="P149" s="192">
        <f>O149*H149</f>
        <v>0</v>
      </c>
      <c r="Q149" s="192">
        <v>8.4000000000000003E-4</v>
      </c>
      <c r="R149" s="192">
        <f>Q149*H149</f>
        <v>0.1679832</v>
      </c>
      <c r="S149" s="192">
        <v>0</v>
      </c>
      <c r="T149" s="193">
        <f>S149*H149</f>
        <v>0</v>
      </c>
      <c r="AR149" s="24" t="s">
        <v>194</v>
      </c>
      <c r="AT149" s="24" t="s">
        <v>177</v>
      </c>
      <c r="AU149" s="24" t="s">
        <v>24</v>
      </c>
      <c r="AY149" s="24" t="s">
        <v>174</v>
      </c>
      <c r="BE149" s="194">
        <f>IF(N149="základní",J149,0)</f>
        <v>0</v>
      </c>
      <c r="BF149" s="194">
        <f>IF(N149="snížená",J149,0)</f>
        <v>0</v>
      </c>
      <c r="BG149" s="194">
        <f>IF(N149="zákl. přenesená",J149,0)</f>
        <v>0</v>
      </c>
      <c r="BH149" s="194">
        <f>IF(N149="sníž. přenesená",J149,0)</f>
        <v>0</v>
      </c>
      <c r="BI149" s="194">
        <f>IF(N149="nulová",J149,0)</f>
        <v>0</v>
      </c>
      <c r="BJ149" s="24" t="s">
        <v>89</v>
      </c>
      <c r="BK149" s="194">
        <f>ROUND(I149*H149,2)</f>
        <v>0</v>
      </c>
      <c r="BL149" s="24" t="s">
        <v>194</v>
      </c>
      <c r="BM149" s="24" t="s">
        <v>362</v>
      </c>
    </row>
    <row r="150" spans="2:65" s="12" customFormat="1" ht="13.5">
      <c r="B150" s="195"/>
      <c r="D150" s="196" t="s">
        <v>184</v>
      </c>
      <c r="E150" s="197" t="s">
        <v>5</v>
      </c>
      <c r="F150" s="198" t="s">
        <v>363</v>
      </c>
      <c r="H150" s="199">
        <v>199.98</v>
      </c>
      <c r="I150" s="200"/>
      <c r="L150" s="195"/>
      <c r="M150" s="201"/>
      <c r="N150" s="202"/>
      <c r="O150" s="202"/>
      <c r="P150" s="202"/>
      <c r="Q150" s="202"/>
      <c r="R150" s="202"/>
      <c r="S150" s="202"/>
      <c r="T150" s="203"/>
      <c r="AT150" s="197" t="s">
        <v>184</v>
      </c>
      <c r="AU150" s="197" t="s">
        <v>24</v>
      </c>
      <c r="AV150" s="12" t="s">
        <v>24</v>
      </c>
      <c r="AW150" s="12" t="s">
        <v>44</v>
      </c>
      <c r="AX150" s="12" t="s">
        <v>89</v>
      </c>
      <c r="AY150" s="197" t="s">
        <v>174</v>
      </c>
    </row>
    <row r="151" spans="2:65" s="1" customFormat="1" ht="25.5" customHeight="1">
      <c r="B151" s="182"/>
      <c r="C151" s="183" t="s">
        <v>364</v>
      </c>
      <c r="D151" s="183" t="s">
        <v>177</v>
      </c>
      <c r="E151" s="184" t="s">
        <v>365</v>
      </c>
      <c r="F151" s="185" t="s">
        <v>366</v>
      </c>
      <c r="G151" s="186" t="s">
        <v>262</v>
      </c>
      <c r="H151" s="187">
        <v>9245.94</v>
      </c>
      <c r="I151" s="188"/>
      <c r="J151" s="189">
        <f>ROUND(I151*H151,2)</f>
        <v>0</v>
      </c>
      <c r="K151" s="185" t="s">
        <v>181</v>
      </c>
      <c r="L151" s="42"/>
      <c r="M151" s="190" t="s">
        <v>5</v>
      </c>
      <c r="N151" s="191" t="s">
        <v>52</v>
      </c>
      <c r="O151" s="43"/>
      <c r="P151" s="192">
        <f>O151*H151</f>
        <v>0</v>
      </c>
      <c r="Q151" s="192">
        <v>8.4999999999999995E-4</v>
      </c>
      <c r="R151" s="192">
        <f>Q151*H151</f>
        <v>7.8590489999999997</v>
      </c>
      <c r="S151" s="192">
        <v>0</v>
      </c>
      <c r="T151" s="193">
        <f>S151*H151</f>
        <v>0</v>
      </c>
      <c r="AR151" s="24" t="s">
        <v>194</v>
      </c>
      <c r="AT151" s="24" t="s">
        <v>177</v>
      </c>
      <c r="AU151" s="24" t="s">
        <v>24</v>
      </c>
      <c r="AY151" s="24" t="s">
        <v>174</v>
      </c>
      <c r="BE151" s="194">
        <f>IF(N151="základní",J151,0)</f>
        <v>0</v>
      </c>
      <c r="BF151" s="194">
        <f>IF(N151="snížená",J151,0)</f>
        <v>0</v>
      </c>
      <c r="BG151" s="194">
        <f>IF(N151="zákl. přenesená",J151,0)</f>
        <v>0</v>
      </c>
      <c r="BH151" s="194">
        <f>IF(N151="sníž. přenesená",J151,0)</f>
        <v>0</v>
      </c>
      <c r="BI151" s="194">
        <f>IF(N151="nulová",J151,0)</f>
        <v>0</v>
      </c>
      <c r="BJ151" s="24" t="s">
        <v>89</v>
      </c>
      <c r="BK151" s="194">
        <f>ROUND(I151*H151,2)</f>
        <v>0</v>
      </c>
      <c r="BL151" s="24" t="s">
        <v>194</v>
      </c>
      <c r="BM151" s="24" t="s">
        <v>367</v>
      </c>
    </row>
    <row r="152" spans="2:65" s="12" customFormat="1" ht="13.5">
      <c r="B152" s="195"/>
      <c r="D152" s="196" t="s">
        <v>184</v>
      </c>
      <c r="E152" s="197" t="s">
        <v>5</v>
      </c>
      <c r="F152" s="198" t="s">
        <v>368</v>
      </c>
      <c r="H152" s="199">
        <v>2473.7399999999998</v>
      </c>
      <c r="I152" s="200"/>
      <c r="L152" s="195"/>
      <c r="M152" s="201"/>
      <c r="N152" s="202"/>
      <c r="O152" s="202"/>
      <c r="P152" s="202"/>
      <c r="Q152" s="202"/>
      <c r="R152" s="202"/>
      <c r="S152" s="202"/>
      <c r="T152" s="203"/>
      <c r="AT152" s="197" t="s">
        <v>184</v>
      </c>
      <c r="AU152" s="197" t="s">
        <v>24</v>
      </c>
      <c r="AV152" s="12" t="s">
        <v>24</v>
      </c>
      <c r="AW152" s="12" t="s">
        <v>44</v>
      </c>
      <c r="AX152" s="12" t="s">
        <v>81</v>
      </c>
      <c r="AY152" s="197" t="s">
        <v>174</v>
      </c>
    </row>
    <row r="153" spans="2:65" s="12" customFormat="1" ht="13.5">
      <c r="B153" s="195"/>
      <c r="D153" s="196" t="s">
        <v>184</v>
      </c>
      <c r="E153" s="197" t="s">
        <v>5</v>
      </c>
      <c r="F153" s="198" t="s">
        <v>369</v>
      </c>
      <c r="H153" s="199">
        <v>3721.95</v>
      </c>
      <c r="I153" s="200"/>
      <c r="L153" s="195"/>
      <c r="M153" s="201"/>
      <c r="N153" s="202"/>
      <c r="O153" s="202"/>
      <c r="P153" s="202"/>
      <c r="Q153" s="202"/>
      <c r="R153" s="202"/>
      <c r="S153" s="202"/>
      <c r="T153" s="203"/>
      <c r="AT153" s="197" t="s">
        <v>184</v>
      </c>
      <c r="AU153" s="197" t="s">
        <v>24</v>
      </c>
      <c r="AV153" s="12" t="s">
        <v>24</v>
      </c>
      <c r="AW153" s="12" t="s">
        <v>44</v>
      </c>
      <c r="AX153" s="12" t="s">
        <v>81</v>
      </c>
      <c r="AY153" s="197" t="s">
        <v>174</v>
      </c>
    </row>
    <row r="154" spans="2:65" s="12" customFormat="1" ht="13.5">
      <c r="B154" s="195"/>
      <c r="D154" s="196" t="s">
        <v>184</v>
      </c>
      <c r="E154" s="197" t="s">
        <v>5</v>
      </c>
      <c r="F154" s="198" t="s">
        <v>370</v>
      </c>
      <c r="H154" s="199">
        <v>1125.78</v>
      </c>
      <c r="I154" s="200"/>
      <c r="L154" s="195"/>
      <c r="M154" s="201"/>
      <c r="N154" s="202"/>
      <c r="O154" s="202"/>
      <c r="P154" s="202"/>
      <c r="Q154" s="202"/>
      <c r="R154" s="202"/>
      <c r="S154" s="202"/>
      <c r="T154" s="203"/>
      <c r="AT154" s="197" t="s">
        <v>184</v>
      </c>
      <c r="AU154" s="197" t="s">
        <v>24</v>
      </c>
      <c r="AV154" s="12" t="s">
        <v>24</v>
      </c>
      <c r="AW154" s="12" t="s">
        <v>44</v>
      </c>
      <c r="AX154" s="12" t="s">
        <v>81</v>
      </c>
      <c r="AY154" s="197" t="s">
        <v>174</v>
      </c>
    </row>
    <row r="155" spans="2:65" s="12" customFormat="1" ht="13.5">
      <c r="B155" s="195"/>
      <c r="D155" s="196" t="s">
        <v>184</v>
      </c>
      <c r="E155" s="197" t="s">
        <v>5</v>
      </c>
      <c r="F155" s="198" t="s">
        <v>371</v>
      </c>
      <c r="H155" s="199">
        <v>662.64</v>
      </c>
      <c r="I155" s="200"/>
      <c r="L155" s="195"/>
      <c r="M155" s="201"/>
      <c r="N155" s="202"/>
      <c r="O155" s="202"/>
      <c r="P155" s="202"/>
      <c r="Q155" s="202"/>
      <c r="R155" s="202"/>
      <c r="S155" s="202"/>
      <c r="T155" s="203"/>
      <c r="AT155" s="197" t="s">
        <v>184</v>
      </c>
      <c r="AU155" s="197" t="s">
        <v>24</v>
      </c>
      <c r="AV155" s="12" t="s">
        <v>24</v>
      </c>
      <c r="AW155" s="12" t="s">
        <v>44</v>
      </c>
      <c r="AX155" s="12" t="s">
        <v>81</v>
      </c>
      <c r="AY155" s="197" t="s">
        <v>174</v>
      </c>
    </row>
    <row r="156" spans="2:65" s="12" customFormat="1" ht="13.5">
      <c r="B156" s="195"/>
      <c r="D156" s="196" t="s">
        <v>184</v>
      </c>
      <c r="E156" s="197" t="s">
        <v>5</v>
      </c>
      <c r="F156" s="198" t="s">
        <v>372</v>
      </c>
      <c r="H156" s="199">
        <v>1261.83</v>
      </c>
      <c r="I156" s="200"/>
      <c r="L156" s="195"/>
      <c r="M156" s="201"/>
      <c r="N156" s="202"/>
      <c r="O156" s="202"/>
      <c r="P156" s="202"/>
      <c r="Q156" s="202"/>
      <c r="R156" s="202"/>
      <c r="S156" s="202"/>
      <c r="T156" s="203"/>
      <c r="AT156" s="197" t="s">
        <v>184</v>
      </c>
      <c r="AU156" s="197" t="s">
        <v>24</v>
      </c>
      <c r="AV156" s="12" t="s">
        <v>24</v>
      </c>
      <c r="AW156" s="12" t="s">
        <v>44</v>
      </c>
      <c r="AX156" s="12" t="s">
        <v>81</v>
      </c>
      <c r="AY156" s="197" t="s">
        <v>174</v>
      </c>
    </row>
    <row r="157" spans="2:65" s="13" customFormat="1" ht="13.5">
      <c r="B157" s="211"/>
      <c r="D157" s="196" t="s">
        <v>184</v>
      </c>
      <c r="E157" s="212" t="s">
        <v>5</v>
      </c>
      <c r="F157" s="213" t="s">
        <v>274</v>
      </c>
      <c r="H157" s="214">
        <v>9245.94</v>
      </c>
      <c r="I157" s="215"/>
      <c r="L157" s="211"/>
      <c r="M157" s="216"/>
      <c r="N157" s="217"/>
      <c r="O157" s="217"/>
      <c r="P157" s="217"/>
      <c r="Q157" s="217"/>
      <c r="R157" s="217"/>
      <c r="S157" s="217"/>
      <c r="T157" s="218"/>
      <c r="AT157" s="212" t="s">
        <v>184</v>
      </c>
      <c r="AU157" s="212" t="s">
        <v>24</v>
      </c>
      <c r="AV157" s="13" t="s">
        <v>194</v>
      </c>
      <c r="AW157" s="13" t="s">
        <v>44</v>
      </c>
      <c r="AX157" s="13" t="s">
        <v>89</v>
      </c>
      <c r="AY157" s="212" t="s">
        <v>174</v>
      </c>
    </row>
    <row r="158" spans="2:65" s="1" customFormat="1" ht="25.5" customHeight="1">
      <c r="B158" s="182"/>
      <c r="C158" s="183" t="s">
        <v>10</v>
      </c>
      <c r="D158" s="183" t="s">
        <v>177</v>
      </c>
      <c r="E158" s="184" t="s">
        <v>373</v>
      </c>
      <c r="F158" s="185" t="s">
        <v>374</v>
      </c>
      <c r="G158" s="186" t="s">
        <v>262</v>
      </c>
      <c r="H158" s="187">
        <v>199.98</v>
      </c>
      <c r="I158" s="188"/>
      <c r="J158" s="189">
        <f>ROUND(I158*H158,2)</f>
        <v>0</v>
      </c>
      <c r="K158" s="185" t="s">
        <v>181</v>
      </c>
      <c r="L158" s="42"/>
      <c r="M158" s="190" t="s">
        <v>5</v>
      </c>
      <c r="N158" s="191" t="s">
        <v>52</v>
      </c>
      <c r="O158" s="43"/>
      <c r="P158" s="192">
        <f>O158*H158</f>
        <v>0</v>
      </c>
      <c r="Q158" s="192">
        <v>0</v>
      </c>
      <c r="R158" s="192">
        <f>Q158*H158</f>
        <v>0</v>
      </c>
      <c r="S158" s="192">
        <v>0</v>
      </c>
      <c r="T158" s="193">
        <f>S158*H158</f>
        <v>0</v>
      </c>
      <c r="AR158" s="24" t="s">
        <v>194</v>
      </c>
      <c r="AT158" s="24" t="s">
        <v>177</v>
      </c>
      <c r="AU158" s="24" t="s">
        <v>24</v>
      </c>
      <c r="AY158" s="24" t="s">
        <v>174</v>
      </c>
      <c r="BE158" s="194">
        <f>IF(N158="základní",J158,0)</f>
        <v>0</v>
      </c>
      <c r="BF158" s="194">
        <f>IF(N158="snížená",J158,0)</f>
        <v>0</v>
      </c>
      <c r="BG158" s="194">
        <f>IF(N158="zákl. přenesená",J158,0)</f>
        <v>0</v>
      </c>
      <c r="BH158" s="194">
        <f>IF(N158="sníž. přenesená",J158,0)</f>
        <v>0</v>
      </c>
      <c r="BI158" s="194">
        <f>IF(N158="nulová",J158,0)</f>
        <v>0</v>
      </c>
      <c r="BJ158" s="24" t="s">
        <v>89</v>
      </c>
      <c r="BK158" s="194">
        <f>ROUND(I158*H158,2)</f>
        <v>0</v>
      </c>
      <c r="BL158" s="24" t="s">
        <v>194</v>
      </c>
      <c r="BM158" s="24" t="s">
        <v>375</v>
      </c>
    </row>
    <row r="159" spans="2:65" s="12" customFormat="1" ht="13.5">
      <c r="B159" s="195"/>
      <c r="D159" s="196" t="s">
        <v>184</v>
      </c>
      <c r="E159" s="197" t="s">
        <v>5</v>
      </c>
      <c r="F159" s="198" t="s">
        <v>363</v>
      </c>
      <c r="H159" s="199">
        <v>199.98</v>
      </c>
      <c r="I159" s="200"/>
      <c r="L159" s="195"/>
      <c r="M159" s="201"/>
      <c r="N159" s="202"/>
      <c r="O159" s="202"/>
      <c r="P159" s="202"/>
      <c r="Q159" s="202"/>
      <c r="R159" s="202"/>
      <c r="S159" s="202"/>
      <c r="T159" s="203"/>
      <c r="AT159" s="197" t="s">
        <v>184</v>
      </c>
      <c r="AU159" s="197" t="s">
        <v>24</v>
      </c>
      <c r="AV159" s="12" t="s">
        <v>24</v>
      </c>
      <c r="AW159" s="12" t="s">
        <v>44</v>
      </c>
      <c r="AX159" s="12" t="s">
        <v>89</v>
      </c>
      <c r="AY159" s="197" t="s">
        <v>174</v>
      </c>
    </row>
    <row r="160" spans="2:65" s="1" customFormat="1" ht="38.25" customHeight="1">
      <c r="B160" s="182"/>
      <c r="C160" s="183" t="s">
        <v>148</v>
      </c>
      <c r="D160" s="183" t="s">
        <v>177</v>
      </c>
      <c r="E160" s="184" t="s">
        <v>376</v>
      </c>
      <c r="F160" s="185" t="s">
        <v>377</v>
      </c>
      <c r="G160" s="186" t="s">
        <v>262</v>
      </c>
      <c r="H160" s="187">
        <v>9245.94</v>
      </c>
      <c r="I160" s="188"/>
      <c r="J160" s="189">
        <f>ROUND(I160*H160,2)</f>
        <v>0</v>
      </c>
      <c r="K160" s="185" t="s">
        <v>181</v>
      </c>
      <c r="L160" s="42"/>
      <c r="M160" s="190" t="s">
        <v>5</v>
      </c>
      <c r="N160" s="191" t="s">
        <v>52</v>
      </c>
      <c r="O160" s="43"/>
      <c r="P160" s="192">
        <f>O160*H160</f>
        <v>0</v>
      </c>
      <c r="Q160" s="192">
        <v>0</v>
      </c>
      <c r="R160" s="192">
        <f>Q160*H160</f>
        <v>0</v>
      </c>
      <c r="S160" s="192">
        <v>0</v>
      </c>
      <c r="T160" s="193">
        <f>S160*H160</f>
        <v>0</v>
      </c>
      <c r="AR160" s="24" t="s">
        <v>194</v>
      </c>
      <c r="AT160" s="24" t="s">
        <v>177</v>
      </c>
      <c r="AU160" s="24" t="s">
        <v>24</v>
      </c>
      <c r="AY160" s="24" t="s">
        <v>174</v>
      </c>
      <c r="BE160" s="194">
        <f>IF(N160="základní",J160,0)</f>
        <v>0</v>
      </c>
      <c r="BF160" s="194">
        <f>IF(N160="snížená",J160,0)</f>
        <v>0</v>
      </c>
      <c r="BG160" s="194">
        <f>IF(N160="zákl. přenesená",J160,0)</f>
        <v>0</v>
      </c>
      <c r="BH160" s="194">
        <f>IF(N160="sníž. přenesená",J160,0)</f>
        <v>0</v>
      </c>
      <c r="BI160" s="194">
        <f>IF(N160="nulová",J160,0)</f>
        <v>0</v>
      </c>
      <c r="BJ160" s="24" t="s">
        <v>89</v>
      </c>
      <c r="BK160" s="194">
        <f>ROUND(I160*H160,2)</f>
        <v>0</v>
      </c>
      <c r="BL160" s="24" t="s">
        <v>194</v>
      </c>
      <c r="BM160" s="24" t="s">
        <v>378</v>
      </c>
    </row>
    <row r="161" spans="2:65" s="12" customFormat="1" ht="13.5">
      <c r="B161" s="195"/>
      <c r="D161" s="196" t="s">
        <v>184</v>
      </c>
      <c r="E161" s="197" t="s">
        <v>5</v>
      </c>
      <c r="F161" s="198" t="s">
        <v>379</v>
      </c>
      <c r="H161" s="199">
        <v>9245.94</v>
      </c>
      <c r="I161" s="200"/>
      <c r="L161" s="195"/>
      <c r="M161" s="201"/>
      <c r="N161" s="202"/>
      <c r="O161" s="202"/>
      <c r="P161" s="202"/>
      <c r="Q161" s="202"/>
      <c r="R161" s="202"/>
      <c r="S161" s="202"/>
      <c r="T161" s="203"/>
      <c r="AT161" s="197" t="s">
        <v>184</v>
      </c>
      <c r="AU161" s="197" t="s">
        <v>24</v>
      </c>
      <c r="AV161" s="12" t="s">
        <v>24</v>
      </c>
      <c r="AW161" s="12" t="s">
        <v>44</v>
      </c>
      <c r="AX161" s="12" t="s">
        <v>89</v>
      </c>
      <c r="AY161" s="197" t="s">
        <v>174</v>
      </c>
    </row>
    <row r="162" spans="2:65" s="1" customFormat="1" ht="38.25" customHeight="1">
      <c r="B162" s="182"/>
      <c r="C162" s="183" t="s">
        <v>380</v>
      </c>
      <c r="D162" s="183" t="s">
        <v>177</v>
      </c>
      <c r="E162" s="184" t="s">
        <v>381</v>
      </c>
      <c r="F162" s="185" t="s">
        <v>382</v>
      </c>
      <c r="G162" s="186" t="s">
        <v>311</v>
      </c>
      <c r="H162" s="187">
        <v>2878.2049999999999</v>
      </c>
      <c r="I162" s="188"/>
      <c r="J162" s="189">
        <f>ROUND(I162*H162,2)</f>
        <v>0</v>
      </c>
      <c r="K162" s="185" t="s">
        <v>181</v>
      </c>
      <c r="L162" s="42"/>
      <c r="M162" s="190" t="s">
        <v>5</v>
      </c>
      <c r="N162" s="191" t="s">
        <v>52</v>
      </c>
      <c r="O162" s="43"/>
      <c r="P162" s="192">
        <f>O162*H162</f>
        <v>0</v>
      </c>
      <c r="Q162" s="192">
        <v>0</v>
      </c>
      <c r="R162" s="192">
        <f>Q162*H162</f>
        <v>0</v>
      </c>
      <c r="S162" s="192">
        <v>0</v>
      </c>
      <c r="T162" s="193">
        <f>S162*H162</f>
        <v>0</v>
      </c>
      <c r="AR162" s="24" t="s">
        <v>194</v>
      </c>
      <c r="AT162" s="24" t="s">
        <v>177</v>
      </c>
      <c r="AU162" s="24" t="s">
        <v>24</v>
      </c>
      <c r="AY162" s="24" t="s">
        <v>174</v>
      </c>
      <c r="BE162" s="194">
        <f>IF(N162="základní",J162,0)</f>
        <v>0</v>
      </c>
      <c r="BF162" s="194">
        <f>IF(N162="snížená",J162,0)</f>
        <v>0</v>
      </c>
      <c r="BG162" s="194">
        <f>IF(N162="zákl. přenesená",J162,0)</f>
        <v>0</v>
      </c>
      <c r="BH162" s="194">
        <f>IF(N162="sníž. přenesená",J162,0)</f>
        <v>0</v>
      </c>
      <c r="BI162" s="194">
        <f>IF(N162="nulová",J162,0)</f>
        <v>0</v>
      </c>
      <c r="BJ162" s="24" t="s">
        <v>89</v>
      </c>
      <c r="BK162" s="194">
        <f>ROUND(I162*H162,2)</f>
        <v>0</v>
      </c>
      <c r="BL162" s="24" t="s">
        <v>194</v>
      </c>
      <c r="BM162" s="24" t="s">
        <v>383</v>
      </c>
    </row>
    <row r="163" spans="2:65" s="12" customFormat="1" ht="13.5">
      <c r="B163" s="195"/>
      <c r="D163" s="196" t="s">
        <v>184</v>
      </c>
      <c r="E163" s="197" t="s">
        <v>5</v>
      </c>
      <c r="F163" s="198" t="s">
        <v>384</v>
      </c>
      <c r="H163" s="199">
        <v>2878.2049999999999</v>
      </c>
      <c r="I163" s="200"/>
      <c r="L163" s="195"/>
      <c r="M163" s="201"/>
      <c r="N163" s="202"/>
      <c r="O163" s="202"/>
      <c r="P163" s="202"/>
      <c r="Q163" s="202"/>
      <c r="R163" s="202"/>
      <c r="S163" s="202"/>
      <c r="T163" s="203"/>
      <c r="AT163" s="197" t="s">
        <v>184</v>
      </c>
      <c r="AU163" s="197" t="s">
        <v>24</v>
      </c>
      <c r="AV163" s="12" t="s">
        <v>24</v>
      </c>
      <c r="AW163" s="12" t="s">
        <v>44</v>
      </c>
      <c r="AX163" s="12" t="s">
        <v>89</v>
      </c>
      <c r="AY163" s="197" t="s">
        <v>174</v>
      </c>
    </row>
    <row r="164" spans="2:65" s="1" customFormat="1" ht="38.25" customHeight="1">
      <c r="B164" s="182"/>
      <c r="C164" s="183" t="s">
        <v>385</v>
      </c>
      <c r="D164" s="183" t="s">
        <v>177</v>
      </c>
      <c r="E164" s="184" t="s">
        <v>386</v>
      </c>
      <c r="F164" s="185" t="s">
        <v>387</v>
      </c>
      <c r="G164" s="186" t="s">
        <v>311</v>
      </c>
      <c r="H164" s="187">
        <v>959.40200000000004</v>
      </c>
      <c r="I164" s="188"/>
      <c r="J164" s="189">
        <f>ROUND(I164*H164,2)</f>
        <v>0</v>
      </c>
      <c r="K164" s="185" t="s">
        <v>181</v>
      </c>
      <c r="L164" s="42"/>
      <c r="M164" s="190" t="s">
        <v>5</v>
      </c>
      <c r="N164" s="191" t="s">
        <v>52</v>
      </c>
      <c r="O164" s="43"/>
      <c r="P164" s="192">
        <f>O164*H164</f>
        <v>0</v>
      </c>
      <c r="Q164" s="192">
        <v>0</v>
      </c>
      <c r="R164" s="192">
        <f>Q164*H164</f>
        <v>0</v>
      </c>
      <c r="S164" s="192">
        <v>0</v>
      </c>
      <c r="T164" s="193">
        <f>S164*H164</f>
        <v>0</v>
      </c>
      <c r="AR164" s="24" t="s">
        <v>194</v>
      </c>
      <c r="AT164" s="24" t="s">
        <v>177</v>
      </c>
      <c r="AU164" s="24" t="s">
        <v>24</v>
      </c>
      <c r="AY164" s="24" t="s">
        <v>174</v>
      </c>
      <c r="BE164" s="194">
        <f>IF(N164="základní",J164,0)</f>
        <v>0</v>
      </c>
      <c r="BF164" s="194">
        <f>IF(N164="snížená",J164,0)</f>
        <v>0</v>
      </c>
      <c r="BG164" s="194">
        <f>IF(N164="zákl. přenesená",J164,0)</f>
        <v>0</v>
      </c>
      <c r="BH164" s="194">
        <f>IF(N164="sníž. přenesená",J164,0)</f>
        <v>0</v>
      </c>
      <c r="BI164" s="194">
        <f>IF(N164="nulová",J164,0)</f>
        <v>0</v>
      </c>
      <c r="BJ164" s="24" t="s">
        <v>89</v>
      </c>
      <c r="BK164" s="194">
        <f>ROUND(I164*H164,2)</f>
        <v>0</v>
      </c>
      <c r="BL164" s="24" t="s">
        <v>194</v>
      </c>
      <c r="BM164" s="24" t="s">
        <v>388</v>
      </c>
    </row>
    <row r="165" spans="2:65" s="12" customFormat="1" ht="13.5">
      <c r="B165" s="195"/>
      <c r="D165" s="196" t="s">
        <v>184</v>
      </c>
      <c r="E165" s="197" t="s">
        <v>5</v>
      </c>
      <c r="F165" s="198" t="s">
        <v>389</v>
      </c>
      <c r="H165" s="199">
        <v>959.40200000000004</v>
      </c>
      <c r="I165" s="200"/>
      <c r="L165" s="195"/>
      <c r="M165" s="201"/>
      <c r="N165" s="202"/>
      <c r="O165" s="202"/>
      <c r="P165" s="202"/>
      <c r="Q165" s="202"/>
      <c r="R165" s="202"/>
      <c r="S165" s="202"/>
      <c r="T165" s="203"/>
      <c r="AT165" s="197" t="s">
        <v>184</v>
      </c>
      <c r="AU165" s="197" t="s">
        <v>24</v>
      </c>
      <c r="AV165" s="12" t="s">
        <v>24</v>
      </c>
      <c r="AW165" s="12" t="s">
        <v>44</v>
      </c>
      <c r="AX165" s="12" t="s">
        <v>89</v>
      </c>
      <c r="AY165" s="197" t="s">
        <v>174</v>
      </c>
    </row>
    <row r="166" spans="2:65" s="1" customFormat="1" ht="38.25" customHeight="1">
      <c r="B166" s="182"/>
      <c r="C166" s="183" t="s">
        <v>390</v>
      </c>
      <c r="D166" s="183" t="s">
        <v>177</v>
      </c>
      <c r="E166" s="184" t="s">
        <v>391</v>
      </c>
      <c r="F166" s="185" t="s">
        <v>392</v>
      </c>
      <c r="G166" s="186" t="s">
        <v>311</v>
      </c>
      <c r="H166" s="187">
        <v>4423.9679999999998</v>
      </c>
      <c r="I166" s="188"/>
      <c r="J166" s="189">
        <f>ROUND(I166*H166,2)</f>
        <v>0</v>
      </c>
      <c r="K166" s="185" t="s">
        <v>181</v>
      </c>
      <c r="L166" s="42"/>
      <c r="M166" s="190" t="s">
        <v>5</v>
      </c>
      <c r="N166" s="191" t="s">
        <v>52</v>
      </c>
      <c r="O166" s="43"/>
      <c r="P166" s="192">
        <f>O166*H166</f>
        <v>0</v>
      </c>
      <c r="Q166" s="192">
        <v>0</v>
      </c>
      <c r="R166" s="192">
        <f>Q166*H166</f>
        <v>0</v>
      </c>
      <c r="S166" s="192">
        <v>0</v>
      </c>
      <c r="T166" s="193">
        <f>S166*H166</f>
        <v>0</v>
      </c>
      <c r="AR166" s="24" t="s">
        <v>194</v>
      </c>
      <c r="AT166" s="24" t="s">
        <v>177</v>
      </c>
      <c r="AU166" s="24" t="s">
        <v>24</v>
      </c>
      <c r="AY166" s="24" t="s">
        <v>174</v>
      </c>
      <c r="BE166" s="194">
        <f>IF(N166="základní",J166,0)</f>
        <v>0</v>
      </c>
      <c r="BF166" s="194">
        <f>IF(N166="snížená",J166,0)</f>
        <v>0</v>
      </c>
      <c r="BG166" s="194">
        <f>IF(N166="zákl. přenesená",J166,0)</f>
        <v>0</v>
      </c>
      <c r="BH166" s="194">
        <f>IF(N166="sníž. přenesená",J166,0)</f>
        <v>0</v>
      </c>
      <c r="BI166" s="194">
        <f>IF(N166="nulová",J166,0)</f>
        <v>0</v>
      </c>
      <c r="BJ166" s="24" t="s">
        <v>89</v>
      </c>
      <c r="BK166" s="194">
        <f>ROUND(I166*H166,2)</f>
        <v>0</v>
      </c>
      <c r="BL166" s="24" t="s">
        <v>194</v>
      </c>
      <c r="BM166" s="24" t="s">
        <v>393</v>
      </c>
    </row>
    <row r="167" spans="2:65" s="12" customFormat="1" ht="13.5">
      <c r="B167" s="195"/>
      <c r="D167" s="196" t="s">
        <v>184</v>
      </c>
      <c r="E167" s="197" t="s">
        <v>5</v>
      </c>
      <c r="F167" s="198" t="s">
        <v>394</v>
      </c>
      <c r="H167" s="199">
        <v>4423.9679999999998</v>
      </c>
      <c r="I167" s="200"/>
      <c r="L167" s="195"/>
      <c r="M167" s="201"/>
      <c r="N167" s="202"/>
      <c r="O167" s="202"/>
      <c r="P167" s="202"/>
      <c r="Q167" s="202"/>
      <c r="R167" s="202"/>
      <c r="S167" s="202"/>
      <c r="T167" s="203"/>
      <c r="AT167" s="197" t="s">
        <v>184</v>
      </c>
      <c r="AU167" s="197" t="s">
        <v>24</v>
      </c>
      <c r="AV167" s="12" t="s">
        <v>24</v>
      </c>
      <c r="AW167" s="12" t="s">
        <v>44</v>
      </c>
      <c r="AX167" s="12" t="s">
        <v>89</v>
      </c>
      <c r="AY167" s="197" t="s">
        <v>174</v>
      </c>
    </row>
    <row r="168" spans="2:65" s="1" customFormat="1" ht="38.25" customHeight="1">
      <c r="B168" s="182"/>
      <c r="C168" s="183" t="s">
        <v>395</v>
      </c>
      <c r="D168" s="183" t="s">
        <v>177</v>
      </c>
      <c r="E168" s="184" t="s">
        <v>396</v>
      </c>
      <c r="F168" s="185" t="s">
        <v>397</v>
      </c>
      <c r="G168" s="186" t="s">
        <v>311</v>
      </c>
      <c r="H168" s="187">
        <v>666.22</v>
      </c>
      <c r="I168" s="188"/>
      <c r="J168" s="189">
        <f>ROUND(I168*H168,2)</f>
        <v>0</v>
      </c>
      <c r="K168" s="185" t="s">
        <v>181</v>
      </c>
      <c r="L168" s="42"/>
      <c r="M168" s="190" t="s">
        <v>5</v>
      </c>
      <c r="N168" s="191" t="s">
        <v>52</v>
      </c>
      <c r="O168" s="43"/>
      <c r="P168" s="192">
        <f>O168*H168</f>
        <v>0</v>
      </c>
      <c r="Q168" s="192">
        <v>0</v>
      </c>
      <c r="R168" s="192">
        <f>Q168*H168</f>
        <v>0</v>
      </c>
      <c r="S168" s="192">
        <v>0</v>
      </c>
      <c r="T168" s="193">
        <f>S168*H168</f>
        <v>0</v>
      </c>
      <c r="AR168" s="24" t="s">
        <v>194</v>
      </c>
      <c r="AT168" s="24" t="s">
        <v>177</v>
      </c>
      <c r="AU168" s="24" t="s">
        <v>24</v>
      </c>
      <c r="AY168" s="24" t="s">
        <v>174</v>
      </c>
      <c r="BE168" s="194">
        <f>IF(N168="základní",J168,0)</f>
        <v>0</v>
      </c>
      <c r="BF168" s="194">
        <f>IF(N168="snížená",J168,0)</f>
        <v>0</v>
      </c>
      <c r="BG168" s="194">
        <f>IF(N168="zákl. přenesená",J168,0)</f>
        <v>0</v>
      </c>
      <c r="BH168" s="194">
        <f>IF(N168="sníž. přenesená",J168,0)</f>
        <v>0</v>
      </c>
      <c r="BI168" s="194">
        <f>IF(N168="nulová",J168,0)</f>
        <v>0</v>
      </c>
      <c r="BJ168" s="24" t="s">
        <v>89</v>
      </c>
      <c r="BK168" s="194">
        <f>ROUND(I168*H168,2)</f>
        <v>0</v>
      </c>
      <c r="BL168" s="24" t="s">
        <v>194</v>
      </c>
      <c r="BM168" s="24" t="s">
        <v>398</v>
      </c>
    </row>
    <row r="169" spans="2:65" s="12" customFormat="1" ht="13.5">
      <c r="B169" s="195"/>
      <c r="D169" s="196" t="s">
        <v>184</v>
      </c>
      <c r="E169" s="197" t="s">
        <v>5</v>
      </c>
      <c r="F169" s="198" t="s">
        <v>399</v>
      </c>
      <c r="H169" s="199">
        <v>1625.6220000000001</v>
      </c>
      <c r="I169" s="200"/>
      <c r="L169" s="195"/>
      <c r="M169" s="201"/>
      <c r="N169" s="202"/>
      <c r="O169" s="202"/>
      <c r="P169" s="202"/>
      <c r="Q169" s="202"/>
      <c r="R169" s="202"/>
      <c r="S169" s="202"/>
      <c r="T169" s="203"/>
      <c r="AT169" s="197" t="s">
        <v>184</v>
      </c>
      <c r="AU169" s="197" t="s">
        <v>24</v>
      </c>
      <c r="AV169" s="12" t="s">
        <v>24</v>
      </c>
      <c r="AW169" s="12" t="s">
        <v>44</v>
      </c>
      <c r="AX169" s="12" t="s">
        <v>81</v>
      </c>
      <c r="AY169" s="197" t="s">
        <v>174</v>
      </c>
    </row>
    <row r="170" spans="2:65" s="12" customFormat="1" ht="13.5">
      <c r="B170" s="195"/>
      <c r="D170" s="196" t="s">
        <v>184</v>
      </c>
      <c r="E170" s="197" t="s">
        <v>5</v>
      </c>
      <c r="F170" s="198" t="s">
        <v>400</v>
      </c>
      <c r="H170" s="199">
        <v>-959.40200000000004</v>
      </c>
      <c r="I170" s="200"/>
      <c r="L170" s="195"/>
      <c r="M170" s="201"/>
      <c r="N170" s="202"/>
      <c r="O170" s="202"/>
      <c r="P170" s="202"/>
      <c r="Q170" s="202"/>
      <c r="R170" s="202"/>
      <c r="S170" s="202"/>
      <c r="T170" s="203"/>
      <c r="AT170" s="197" t="s">
        <v>184</v>
      </c>
      <c r="AU170" s="197" t="s">
        <v>24</v>
      </c>
      <c r="AV170" s="12" t="s">
        <v>24</v>
      </c>
      <c r="AW170" s="12" t="s">
        <v>44</v>
      </c>
      <c r="AX170" s="12" t="s">
        <v>81</v>
      </c>
      <c r="AY170" s="197" t="s">
        <v>174</v>
      </c>
    </row>
    <row r="171" spans="2:65" s="13" customFormat="1" ht="13.5">
      <c r="B171" s="211"/>
      <c r="D171" s="196" t="s">
        <v>184</v>
      </c>
      <c r="E171" s="212" t="s">
        <v>5</v>
      </c>
      <c r="F171" s="213" t="s">
        <v>274</v>
      </c>
      <c r="H171" s="214">
        <v>666.22</v>
      </c>
      <c r="I171" s="215"/>
      <c r="L171" s="211"/>
      <c r="M171" s="216"/>
      <c r="N171" s="217"/>
      <c r="O171" s="217"/>
      <c r="P171" s="217"/>
      <c r="Q171" s="217"/>
      <c r="R171" s="217"/>
      <c r="S171" s="217"/>
      <c r="T171" s="218"/>
      <c r="AT171" s="212" t="s">
        <v>184</v>
      </c>
      <c r="AU171" s="212" t="s">
        <v>24</v>
      </c>
      <c r="AV171" s="13" t="s">
        <v>194</v>
      </c>
      <c r="AW171" s="13" t="s">
        <v>44</v>
      </c>
      <c r="AX171" s="13" t="s">
        <v>89</v>
      </c>
      <c r="AY171" s="212" t="s">
        <v>174</v>
      </c>
    </row>
    <row r="172" spans="2:65" s="1" customFormat="1" ht="38.25" customHeight="1">
      <c r="B172" s="182"/>
      <c r="C172" s="183" t="s">
        <v>401</v>
      </c>
      <c r="D172" s="183" t="s">
        <v>177</v>
      </c>
      <c r="E172" s="184" t="s">
        <v>402</v>
      </c>
      <c r="F172" s="185" t="s">
        <v>403</v>
      </c>
      <c r="G172" s="186" t="s">
        <v>311</v>
      </c>
      <c r="H172" s="187">
        <v>959.40200000000004</v>
      </c>
      <c r="I172" s="188"/>
      <c r="J172" s="189">
        <f>ROUND(I172*H172,2)</f>
        <v>0</v>
      </c>
      <c r="K172" s="185" t="s">
        <v>181</v>
      </c>
      <c r="L172" s="42"/>
      <c r="M172" s="190" t="s">
        <v>5</v>
      </c>
      <c r="N172" s="191" t="s">
        <v>52</v>
      </c>
      <c r="O172" s="43"/>
      <c r="P172" s="192">
        <f>O172*H172</f>
        <v>0</v>
      </c>
      <c r="Q172" s="192">
        <v>0</v>
      </c>
      <c r="R172" s="192">
        <f>Q172*H172</f>
        <v>0</v>
      </c>
      <c r="S172" s="192">
        <v>0</v>
      </c>
      <c r="T172" s="193">
        <f>S172*H172</f>
        <v>0</v>
      </c>
      <c r="AR172" s="24" t="s">
        <v>194</v>
      </c>
      <c r="AT172" s="24" t="s">
        <v>177</v>
      </c>
      <c r="AU172" s="24" t="s">
        <v>24</v>
      </c>
      <c r="AY172" s="24" t="s">
        <v>174</v>
      </c>
      <c r="BE172" s="194">
        <f>IF(N172="základní",J172,0)</f>
        <v>0</v>
      </c>
      <c r="BF172" s="194">
        <f>IF(N172="snížená",J172,0)</f>
        <v>0</v>
      </c>
      <c r="BG172" s="194">
        <f>IF(N172="zákl. přenesená",J172,0)</f>
        <v>0</v>
      </c>
      <c r="BH172" s="194">
        <f>IF(N172="sníž. přenesená",J172,0)</f>
        <v>0</v>
      </c>
      <c r="BI172" s="194">
        <f>IF(N172="nulová",J172,0)</f>
        <v>0</v>
      </c>
      <c r="BJ172" s="24" t="s">
        <v>89</v>
      </c>
      <c r="BK172" s="194">
        <f>ROUND(I172*H172,2)</f>
        <v>0</v>
      </c>
      <c r="BL172" s="24" t="s">
        <v>194</v>
      </c>
      <c r="BM172" s="24" t="s">
        <v>404</v>
      </c>
    </row>
    <row r="173" spans="2:65" s="12" customFormat="1" ht="13.5">
      <c r="B173" s="195"/>
      <c r="D173" s="196" t="s">
        <v>184</v>
      </c>
      <c r="E173" s="197" t="s">
        <v>5</v>
      </c>
      <c r="F173" s="198" t="s">
        <v>389</v>
      </c>
      <c r="H173" s="199">
        <v>959.40200000000004</v>
      </c>
      <c r="I173" s="200"/>
      <c r="L173" s="195"/>
      <c r="M173" s="201"/>
      <c r="N173" s="202"/>
      <c r="O173" s="202"/>
      <c r="P173" s="202"/>
      <c r="Q173" s="202"/>
      <c r="R173" s="202"/>
      <c r="S173" s="202"/>
      <c r="T173" s="203"/>
      <c r="AT173" s="197" t="s">
        <v>184</v>
      </c>
      <c r="AU173" s="197" t="s">
        <v>24</v>
      </c>
      <c r="AV173" s="12" t="s">
        <v>24</v>
      </c>
      <c r="AW173" s="12" t="s">
        <v>44</v>
      </c>
      <c r="AX173" s="12" t="s">
        <v>89</v>
      </c>
      <c r="AY173" s="197" t="s">
        <v>174</v>
      </c>
    </row>
    <row r="174" spans="2:65" s="1" customFormat="1" ht="25.5" customHeight="1">
      <c r="B174" s="182"/>
      <c r="C174" s="183" t="s">
        <v>405</v>
      </c>
      <c r="D174" s="183" t="s">
        <v>177</v>
      </c>
      <c r="E174" s="184" t="s">
        <v>406</v>
      </c>
      <c r="F174" s="185" t="s">
        <v>407</v>
      </c>
      <c r="G174" s="186" t="s">
        <v>311</v>
      </c>
      <c r="H174" s="187">
        <v>2211.9839999999999</v>
      </c>
      <c r="I174" s="188"/>
      <c r="J174" s="189">
        <f>ROUND(I174*H174,2)</f>
        <v>0</v>
      </c>
      <c r="K174" s="185" t="s">
        <v>181</v>
      </c>
      <c r="L174" s="42"/>
      <c r="M174" s="190" t="s">
        <v>5</v>
      </c>
      <c r="N174" s="191" t="s">
        <v>52</v>
      </c>
      <c r="O174" s="43"/>
      <c r="P174" s="192">
        <f>O174*H174</f>
        <v>0</v>
      </c>
      <c r="Q174" s="192">
        <v>0</v>
      </c>
      <c r="R174" s="192">
        <f>Q174*H174</f>
        <v>0</v>
      </c>
      <c r="S174" s="192">
        <v>0</v>
      </c>
      <c r="T174" s="193">
        <f>S174*H174</f>
        <v>0</v>
      </c>
      <c r="AR174" s="24" t="s">
        <v>194</v>
      </c>
      <c r="AT174" s="24" t="s">
        <v>177</v>
      </c>
      <c r="AU174" s="24" t="s">
        <v>24</v>
      </c>
      <c r="AY174" s="24" t="s">
        <v>174</v>
      </c>
      <c r="BE174" s="194">
        <f>IF(N174="základní",J174,0)</f>
        <v>0</v>
      </c>
      <c r="BF174" s="194">
        <f>IF(N174="snížená",J174,0)</f>
        <v>0</v>
      </c>
      <c r="BG174" s="194">
        <f>IF(N174="zákl. přenesená",J174,0)</f>
        <v>0</v>
      </c>
      <c r="BH174" s="194">
        <f>IF(N174="sníž. přenesená",J174,0)</f>
        <v>0</v>
      </c>
      <c r="BI174" s="194">
        <f>IF(N174="nulová",J174,0)</f>
        <v>0</v>
      </c>
      <c r="BJ174" s="24" t="s">
        <v>89</v>
      </c>
      <c r="BK174" s="194">
        <f>ROUND(I174*H174,2)</f>
        <v>0</v>
      </c>
      <c r="BL174" s="24" t="s">
        <v>194</v>
      </c>
      <c r="BM174" s="24" t="s">
        <v>408</v>
      </c>
    </row>
    <row r="175" spans="2:65" s="12" customFormat="1" ht="13.5">
      <c r="B175" s="195"/>
      <c r="D175" s="196" t="s">
        <v>184</v>
      </c>
      <c r="E175" s="197" t="s">
        <v>5</v>
      </c>
      <c r="F175" s="198" t="s">
        <v>241</v>
      </c>
      <c r="H175" s="199">
        <v>2211.9839999999999</v>
      </c>
      <c r="I175" s="200"/>
      <c r="L175" s="195"/>
      <c r="M175" s="201"/>
      <c r="N175" s="202"/>
      <c r="O175" s="202"/>
      <c r="P175" s="202"/>
      <c r="Q175" s="202"/>
      <c r="R175" s="202"/>
      <c r="S175" s="202"/>
      <c r="T175" s="203"/>
      <c r="AT175" s="197" t="s">
        <v>184</v>
      </c>
      <c r="AU175" s="197" t="s">
        <v>24</v>
      </c>
      <c r="AV175" s="12" t="s">
        <v>24</v>
      </c>
      <c r="AW175" s="12" t="s">
        <v>44</v>
      </c>
      <c r="AX175" s="12" t="s">
        <v>89</v>
      </c>
      <c r="AY175" s="197" t="s">
        <v>174</v>
      </c>
    </row>
    <row r="176" spans="2:65" s="1" customFormat="1" ht="38.25" customHeight="1">
      <c r="B176" s="182"/>
      <c r="C176" s="183" t="s">
        <v>409</v>
      </c>
      <c r="D176" s="183" t="s">
        <v>177</v>
      </c>
      <c r="E176" s="184" t="s">
        <v>410</v>
      </c>
      <c r="F176" s="185" t="s">
        <v>411</v>
      </c>
      <c r="G176" s="186" t="s">
        <v>311</v>
      </c>
      <c r="H176" s="187">
        <v>15.84</v>
      </c>
      <c r="I176" s="188"/>
      <c r="J176" s="189">
        <f>ROUND(I176*H176,2)</f>
        <v>0</v>
      </c>
      <c r="K176" s="185" t="s">
        <v>181</v>
      </c>
      <c r="L176" s="42"/>
      <c r="M176" s="190" t="s">
        <v>5</v>
      </c>
      <c r="N176" s="191" t="s">
        <v>52</v>
      </c>
      <c r="O176" s="43"/>
      <c r="P176" s="192">
        <f>O176*H176</f>
        <v>0</v>
      </c>
      <c r="Q176" s="192">
        <v>0</v>
      </c>
      <c r="R176" s="192">
        <f>Q176*H176</f>
        <v>0</v>
      </c>
      <c r="S176" s="192">
        <v>0</v>
      </c>
      <c r="T176" s="193">
        <f>S176*H176</f>
        <v>0</v>
      </c>
      <c r="AR176" s="24" t="s">
        <v>194</v>
      </c>
      <c r="AT176" s="24" t="s">
        <v>177</v>
      </c>
      <c r="AU176" s="24" t="s">
        <v>24</v>
      </c>
      <c r="AY176" s="24" t="s">
        <v>174</v>
      </c>
      <c r="BE176" s="194">
        <f>IF(N176="základní",J176,0)</f>
        <v>0</v>
      </c>
      <c r="BF176" s="194">
        <f>IF(N176="snížená",J176,0)</f>
        <v>0</v>
      </c>
      <c r="BG176" s="194">
        <f>IF(N176="zákl. přenesená",J176,0)</f>
        <v>0</v>
      </c>
      <c r="BH176" s="194">
        <f>IF(N176="sníž. přenesená",J176,0)</f>
        <v>0</v>
      </c>
      <c r="BI176" s="194">
        <f>IF(N176="nulová",J176,0)</f>
        <v>0</v>
      </c>
      <c r="BJ176" s="24" t="s">
        <v>89</v>
      </c>
      <c r="BK176" s="194">
        <f>ROUND(I176*H176,2)</f>
        <v>0</v>
      </c>
      <c r="BL176" s="24" t="s">
        <v>194</v>
      </c>
      <c r="BM176" s="24" t="s">
        <v>412</v>
      </c>
    </row>
    <row r="177" spans="2:65" s="12" customFormat="1" ht="13.5">
      <c r="B177" s="195"/>
      <c r="D177" s="196" t="s">
        <v>184</v>
      </c>
      <c r="E177" s="197" t="s">
        <v>5</v>
      </c>
      <c r="F177" s="198" t="s">
        <v>413</v>
      </c>
      <c r="H177" s="199">
        <v>15.84</v>
      </c>
      <c r="I177" s="200"/>
      <c r="L177" s="195"/>
      <c r="M177" s="201"/>
      <c r="N177" s="202"/>
      <c r="O177" s="202"/>
      <c r="P177" s="202"/>
      <c r="Q177" s="202"/>
      <c r="R177" s="202"/>
      <c r="S177" s="202"/>
      <c r="T177" s="203"/>
      <c r="AT177" s="197" t="s">
        <v>184</v>
      </c>
      <c r="AU177" s="197" t="s">
        <v>24</v>
      </c>
      <c r="AV177" s="12" t="s">
        <v>24</v>
      </c>
      <c r="AW177" s="12" t="s">
        <v>44</v>
      </c>
      <c r="AX177" s="12" t="s">
        <v>89</v>
      </c>
      <c r="AY177" s="197" t="s">
        <v>174</v>
      </c>
    </row>
    <row r="178" spans="2:65" s="1" customFormat="1" ht="16.5" customHeight="1">
      <c r="B178" s="182"/>
      <c r="C178" s="183" t="s">
        <v>414</v>
      </c>
      <c r="D178" s="183" t="s">
        <v>177</v>
      </c>
      <c r="E178" s="184" t="s">
        <v>415</v>
      </c>
      <c r="F178" s="185" t="s">
        <v>416</v>
      </c>
      <c r="G178" s="186" t="s">
        <v>311</v>
      </c>
      <c r="H178" s="187">
        <v>1625.6220000000001</v>
      </c>
      <c r="I178" s="188"/>
      <c r="J178" s="189">
        <f>ROUND(I178*H178,2)</f>
        <v>0</v>
      </c>
      <c r="K178" s="185" t="s">
        <v>181</v>
      </c>
      <c r="L178" s="42"/>
      <c r="M178" s="190" t="s">
        <v>5</v>
      </c>
      <c r="N178" s="191" t="s">
        <v>52</v>
      </c>
      <c r="O178" s="43"/>
      <c r="P178" s="192">
        <f>O178*H178</f>
        <v>0</v>
      </c>
      <c r="Q178" s="192">
        <v>0</v>
      </c>
      <c r="R178" s="192">
        <f>Q178*H178</f>
        <v>0</v>
      </c>
      <c r="S178" s="192">
        <v>0</v>
      </c>
      <c r="T178" s="193">
        <f>S178*H178</f>
        <v>0</v>
      </c>
      <c r="AR178" s="24" t="s">
        <v>194</v>
      </c>
      <c r="AT178" s="24" t="s">
        <v>177</v>
      </c>
      <c r="AU178" s="24" t="s">
        <v>24</v>
      </c>
      <c r="AY178" s="24" t="s">
        <v>174</v>
      </c>
      <c r="BE178" s="194">
        <f>IF(N178="základní",J178,0)</f>
        <v>0</v>
      </c>
      <c r="BF178" s="194">
        <f>IF(N178="snížená",J178,0)</f>
        <v>0</v>
      </c>
      <c r="BG178" s="194">
        <f>IF(N178="zákl. přenesená",J178,0)</f>
        <v>0</v>
      </c>
      <c r="BH178" s="194">
        <f>IF(N178="sníž. přenesená",J178,0)</f>
        <v>0</v>
      </c>
      <c r="BI178" s="194">
        <f>IF(N178="nulová",J178,0)</f>
        <v>0</v>
      </c>
      <c r="BJ178" s="24" t="s">
        <v>89</v>
      </c>
      <c r="BK178" s="194">
        <f>ROUND(I178*H178,2)</f>
        <v>0</v>
      </c>
      <c r="BL178" s="24" t="s">
        <v>194</v>
      </c>
      <c r="BM178" s="24" t="s">
        <v>417</v>
      </c>
    </row>
    <row r="179" spans="2:65" s="12" customFormat="1" ht="13.5">
      <c r="B179" s="195"/>
      <c r="D179" s="196" t="s">
        <v>184</v>
      </c>
      <c r="E179" s="197" t="s">
        <v>5</v>
      </c>
      <c r="F179" s="198" t="s">
        <v>399</v>
      </c>
      <c r="H179" s="199">
        <v>1625.6220000000001</v>
      </c>
      <c r="I179" s="200"/>
      <c r="L179" s="195"/>
      <c r="M179" s="201"/>
      <c r="N179" s="202"/>
      <c r="O179" s="202"/>
      <c r="P179" s="202"/>
      <c r="Q179" s="202"/>
      <c r="R179" s="202"/>
      <c r="S179" s="202"/>
      <c r="T179" s="203"/>
      <c r="AT179" s="197" t="s">
        <v>184</v>
      </c>
      <c r="AU179" s="197" t="s">
        <v>24</v>
      </c>
      <c r="AV179" s="12" t="s">
        <v>24</v>
      </c>
      <c r="AW179" s="12" t="s">
        <v>44</v>
      </c>
      <c r="AX179" s="12" t="s">
        <v>89</v>
      </c>
      <c r="AY179" s="197" t="s">
        <v>174</v>
      </c>
    </row>
    <row r="180" spans="2:65" s="1" customFormat="1" ht="25.5" customHeight="1">
      <c r="B180" s="182"/>
      <c r="C180" s="183" t="s">
        <v>418</v>
      </c>
      <c r="D180" s="183" t="s">
        <v>177</v>
      </c>
      <c r="E180" s="184" t="s">
        <v>419</v>
      </c>
      <c r="F180" s="185" t="s">
        <v>420</v>
      </c>
      <c r="G180" s="186" t="s">
        <v>421</v>
      </c>
      <c r="H180" s="187">
        <v>3251.2440000000001</v>
      </c>
      <c r="I180" s="188"/>
      <c r="J180" s="189">
        <f>ROUND(I180*H180,2)</f>
        <v>0</v>
      </c>
      <c r="K180" s="185" t="s">
        <v>181</v>
      </c>
      <c r="L180" s="42"/>
      <c r="M180" s="190" t="s">
        <v>5</v>
      </c>
      <c r="N180" s="191" t="s">
        <v>52</v>
      </c>
      <c r="O180" s="43"/>
      <c r="P180" s="192">
        <f>O180*H180</f>
        <v>0</v>
      </c>
      <c r="Q180" s="192">
        <v>0</v>
      </c>
      <c r="R180" s="192">
        <f>Q180*H180</f>
        <v>0</v>
      </c>
      <c r="S180" s="192">
        <v>0</v>
      </c>
      <c r="T180" s="193">
        <f>S180*H180</f>
        <v>0</v>
      </c>
      <c r="AR180" s="24" t="s">
        <v>194</v>
      </c>
      <c r="AT180" s="24" t="s">
        <v>177</v>
      </c>
      <c r="AU180" s="24" t="s">
        <v>24</v>
      </c>
      <c r="AY180" s="24" t="s">
        <v>174</v>
      </c>
      <c r="BE180" s="194">
        <f>IF(N180="základní",J180,0)</f>
        <v>0</v>
      </c>
      <c r="BF180" s="194">
        <f>IF(N180="snížená",J180,0)</f>
        <v>0</v>
      </c>
      <c r="BG180" s="194">
        <f>IF(N180="zákl. přenesená",J180,0)</f>
        <v>0</v>
      </c>
      <c r="BH180" s="194">
        <f>IF(N180="sníž. přenesená",J180,0)</f>
        <v>0</v>
      </c>
      <c r="BI180" s="194">
        <f>IF(N180="nulová",J180,0)</f>
        <v>0</v>
      </c>
      <c r="BJ180" s="24" t="s">
        <v>89</v>
      </c>
      <c r="BK180" s="194">
        <f>ROUND(I180*H180,2)</f>
        <v>0</v>
      </c>
      <c r="BL180" s="24" t="s">
        <v>194</v>
      </c>
      <c r="BM180" s="24" t="s">
        <v>422</v>
      </c>
    </row>
    <row r="181" spans="2:65" s="12" customFormat="1" ht="13.5">
      <c r="B181" s="195"/>
      <c r="D181" s="196" t="s">
        <v>184</v>
      </c>
      <c r="E181" s="197" t="s">
        <v>5</v>
      </c>
      <c r="F181" s="198" t="s">
        <v>423</v>
      </c>
      <c r="H181" s="199">
        <v>3251.2440000000001</v>
      </c>
      <c r="I181" s="200"/>
      <c r="L181" s="195"/>
      <c r="M181" s="201"/>
      <c r="N181" s="202"/>
      <c r="O181" s="202"/>
      <c r="P181" s="202"/>
      <c r="Q181" s="202"/>
      <c r="R181" s="202"/>
      <c r="S181" s="202"/>
      <c r="T181" s="203"/>
      <c r="AT181" s="197" t="s">
        <v>184</v>
      </c>
      <c r="AU181" s="197" t="s">
        <v>24</v>
      </c>
      <c r="AV181" s="12" t="s">
        <v>24</v>
      </c>
      <c r="AW181" s="12" t="s">
        <v>44</v>
      </c>
      <c r="AX181" s="12" t="s">
        <v>89</v>
      </c>
      <c r="AY181" s="197" t="s">
        <v>174</v>
      </c>
    </row>
    <row r="182" spans="2:65" s="1" customFormat="1" ht="38.25" customHeight="1">
      <c r="B182" s="182"/>
      <c r="C182" s="183" t="s">
        <v>424</v>
      </c>
      <c r="D182" s="183" t="s">
        <v>177</v>
      </c>
      <c r="E182" s="184" t="s">
        <v>425</v>
      </c>
      <c r="F182" s="185" t="s">
        <v>426</v>
      </c>
      <c r="G182" s="186" t="s">
        <v>311</v>
      </c>
      <c r="H182" s="187">
        <v>2211.9839999999999</v>
      </c>
      <c r="I182" s="188"/>
      <c r="J182" s="189">
        <f>ROUND(I182*H182,2)</f>
        <v>0</v>
      </c>
      <c r="K182" s="185" t="s">
        <v>181</v>
      </c>
      <c r="L182" s="42"/>
      <c r="M182" s="190" t="s">
        <v>5</v>
      </c>
      <c r="N182" s="191" t="s">
        <v>52</v>
      </c>
      <c r="O182" s="43"/>
      <c r="P182" s="192">
        <f>O182*H182</f>
        <v>0</v>
      </c>
      <c r="Q182" s="192">
        <v>0</v>
      </c>
      <c r="R182" s="192">
        <f>Q182*H182</f>
        <v>0</v>
      </c>
      <c r="S182" s="192">
        <v>0</v>
      </c>
      <c r="T182" s="193">
        <f>S182*H182</f>
        <v>0</v>
      </c>
      <c r="AR182" s="24" t="s">
        <v>194</v>
      </c>
      <c r="AT182" s="24" t="s">
        <v>177</v>
      </c>
      <c r="AU182" s="24" t="s">
        <v>24</v>
      </c>
      <c r="AY182" s="24" t="s">
        <v>174</v>
      </c>
      <c r="BE182" s="194">
        <f>IF(N182="základní",J182,0)</f>
        <v>0</v>
      </c>
      <c r="BF182" s="194">
        <f>IF(N182="snížená",J182,0)</f>
        <v>0</v>
      </c>
      <c r="BG182" s="194">
        <f>IF(N182="zákl. přenesená",J182,0)</f>
        <v>0</v>
      </c>
      <c r="BH182" s="194">
        <f>IF(N182="sníž. přenesená",J182,0)</f>
        <v>0</v>
      </c>
      <c r="BI182" s="194">
        <f>IF(N182="nulová",J182,0)</f>
        <v>0</v>
      </c>
      <c r="BJ182" s="24" t="s">
        <v>89</v>
      </c>
      <c r="BK182" s="194">
        <f>ROUND(I182*H182,2)</f>
        <v>0</v>
      </c>
      <c r="BL182" s="24" t="s">
        <v>194</v>
      </c>
      <c r="BM182" s="24" t="s">
        <v>427</v>
      </c>
    </row>
    <row r="183" spans="2:65" s="12" customFormat="1" ht="13.5">
      <c r="B183" s="195"/>
      <c r="D183" s="196" t="s">
        <v>184</v>
      </c>
      <c r="E183" s="197" t="s">
        <v>5</v>
      </c>
      <c r="F183" s="198" t="s">
        <v>428</v>
      </c>
      <c r="H183" s="199">
        <v>1001.81</v>
      </c>
      <c r="I183" s="200"/>
      <c r="L183" s="195"/>
      <c r="M183" s="201"/>
      <c r="N183" s="202"/>
      <c r="O183" s="202"/>
      <c r="P183" s="202"/>
      <c r="Q183" s="202"/>
      <c r="R183" s="202"/>
      <c r="S183" s="202"/>
      <c r="T183" s="203"/>
      <c r="AT183" s="197" t="s">
        <v>184</v>
      </c>
      <c r="AU183" s="197" t="s">
        <v>24</v>
      </c>
      <c r="AV183" s="12" t="s">
        <v>24</v>
      </c>
      <c r="AW183" s="12" t="s">
        <v>44</v>
      </c>
      <c r="AX183" s="12" t="s">
        <v>81</v>
      </c>
      <c r="AY183" s="197" t="s">
        <v>174</v>
      </c>
    </row>
    <row r="184" spans="2:65" s="12" customFormat="1" ht="13.5">
      <c r="B184" s="195"/>
      <c r="D184" s="196" t="s">
        <v>184</v>
      </c>
      <c r="E184" s="197" t="s">
        <v>5</v>
      </c>
      <c r="F184" s="198" t="s">
        <v>429</v>
      </c>
      <c r="H184" s="199">
        <v>1682.78</v>
      </c>
      <c r="I184" s="200"/>
      <c r="L184" s="195"/>
      <c r="M184" s="201"/>
      <c r="N184" s="202"/>
      <c r="O184" s="202"/>
      <c r="P184" s="202"/>
      <c r="Q184" s="202"/>
      <c r="R184" s="202"/>
      <c r="S184" s="202"/>
      <c r="T184" s="203"/>
      <c r="AT184" s="197" t="s">
        <v>184</v>
      </c>
      <c r="AU184" s="197" t="s">
        <v>24</v>
      </c>
      <c r="AV184" s="12" t="s">
        <v>24</v>
      </c>
      <c r="AW184" s="12" t="s">
        <v>44</v>
      </c>
      <c r="AX184" s="12" t="s">
        <v>81</v>
      </c>
      <c r="AY184" s="197" t="s">
        <v>174</v>
      </c>
    </row>
    <row r="185" spans="2:65" s="12" customFormat="1" ht="13.5">
      <c r="B185" s="195"/>
      <c r="D185" s="196" t="s">
        <v>184</v>
      </c>
      <c r="E185" s="197" t="s">
        <v>5</v>
      </c>
      <c r="F185" s="198" t="s">
        <v>430</v>
      </c>
      <c r="H185" s="199">
        <v>506.6</v>
      </c>
      <c r="I185" s="200"/>
      <c r="L185" s="195"/>
      <c r="M185" s="201"/>
      <c r="N185" s="202"/>
      <c r="O185" s="202"/>
      <c r="P185" s="202"/>
      <c r="Q185" s="202"/>
      <c r="R185" s="202"/>
      <c r="S185" s="202"/>
      <c r="T185" s="203"/>
      <c r="AT185" s="197" t="s">
        <v>184</v>
      </c>
      <c r="AU185" s="197" t="s">
        <v>24</v>
      </c>
      <c r="AV185" s="12" t="s">
        <v>24</v>
      </c>
      <c r="AW185" s="12" t="s">
        <v>44</v>
      </c>
      <c r="AX185" s="12" t="s">
        <v>81</v>
      </c>
      <c r="AY185" s="197" t="s">
        <v>174</v>
      </c>
    </row>
    <row r="186" spans="2:65" s="12" customFormat="1" ht="13.5">
      <c r="B186" s="195"/>
      <c r="D186" s="196" t="s">
        <v>184</v>
      </c>
      <c r="E186" s="197" t="s">
        <v>5</v>
      </c>
      <c r="F186" s="198" t="s">
        <v>431</v>
      </c>
      <c r="H186" s="199">
        <v>298.19</v>
      </c>
      <c r="I186" s="200"/>
      <c r="L186" s="195"/>
      <c r="M186" s="201"/>
      <c r="N186" s="202"/>
      <c r="O186" s="202"/>
      <c r="P186" s="202"/>
      <c r="Q186" s="202"/>
      <c r="R186" s="202"/>
      <c r="S186" s="202"/>
      <c r="T186" s="203"/>
      <c r="AT186" s="197" t="s">
        <v>184</v>
      </c>
      <c r="AU186" s="197" t="s">
        <v>24</v>
      </c>
      <c r="AV186" s="12" t="s">
        <v>24</v>
      </c>
      <c r="AW186" s="12" t="s">
        <v>44</v>
      </c>
      <c r="AX186" s="12" t="s">
        <v>81</v>
      </c>
      <c r="AY186" s="197" t="s">
        <v>174</v>
      </c>
    </row>
    <row r="187" spans="2:65" s="12" customFormat="1" ht="13.5">
      <c r="B187" s="195"/>
      <c r="D187" s="196" t="s">
        <v>184</v>
      </c>
      <c r="E187" s="197" t="s">
        <v>5</v>
      </c>
      <c r="F187" s="198" t="s">
        <v>432</v>
      </c>
      <c r="H187" s="199">
        <v>79.989999999999995</v>
      </c>
      <c r="I187" s="200"/>
      <c r="L187" s="195"/>
      <c r="M187" s="201"/>
      <c r="N187" s="202"/>
      <c r="O187" s="202"/>
      <c r="P187" s="202"/>
      <c r="Q187" s="202"/>
      <c r="R187" s="202"/>
      <c r="S187" s="202"/>
      <c r="T187" s="203"/>
      <c r="AT187" s="197" t="s">
        <v>184</v>
      </c>
      <c r="AU187" s="197" t="s">
        <v>24</v>
      </c>
      <c r="AV187" s="12" t="s">
        <v>24</v>
      </c>
      <c r="AW187" s="12" t="s">
        <v>44</v>
      </c>
      <c r="AX187" s="12" t="s">
        <v>81</v>
      </c>
      <c r="AY187" s="197" t="s">
        <v>174</v>
      </c>
    </row>
    <row r="188" spans="2:65" s="12" customFormat="1" ht="13.5">
      <c r="B188" s="195"/>
      <c r="D188" s="196" t="s">
        <v>184</v>
      </c>
      <c r="E188" s="197" t="s">
        <v>5</v>
      </c>
      <c r="F188" s="198" t="s">
        <v>433</v>
      </c>
      <c r="H188" s="199">
        <v>567.86</v>
      </c>
      <c r="I188" s="200"/>
      <c r="L188" s="195"/>
      <c r="M188" s="201"/>
      <c r="N188" s="202"/>
      <c r="O188" s="202"/>
      <c r="P188" s="202"/>
      <c r="Q188" s="202"/>
      <c r="R188" s="202"/>
      <c r="S188" s="202"/>
      <c r="T188" s="203"/>
      <c r="AT188" s="197" t="s">
        <v>184</v>
      </c>
      <c r="AU188" s="197" t="s">
        <v>24</v>
      </c>
      <c r="AV188" s="12" t="s">
        <v>24</v>
      </c>
      <c r="AW188" s="12" t="s">
        <v>44</v>
      </c>
      <c r="AX188" s="12" t="s">
        <v>81</v>
      </c>
      <c r="AY188" s="197" t="s">
        <v>174</v>
      </c>
    </row>
    <row r="189" spans="2:65" s="12" customFormat="1" ht="13.5">
      <c r="B189" s="195"/>
      <c r="D189" s="196" t="s">
        <v>184</v>
      </c>
      <c r="E189" s="197" t="s">
        <v>5</v>
      </c>
      <c r="F189" s="198" t="s">
        <v>434</v>
      </c>
      <c r="H189" s="199">
        <v>-391.5</v>
      </c>
      <c r="I189" s="200"/>
      <c r="L189" s="195"/>
      <c r="M189" s="201"/>
      <c r="N189" s="202"/>
      <c r="O189" s="202"/>
      <c r="P189" s="202"/>
      <c r="Q189" s="202"/>
      <c r="R189" s="202"/>
      <c r="S189" s="202"/>
      <c r="T189" s="203"/>
      <c r="AT189" s="197" t="s">
        <v>184</v>
      </c>
      <c r="AU189" s="197" t="s">
        <v>24</v>
      </c>
      <c r="AV189" s="12" t="s">
        <v>24</v>
      </c>
      <c r="AW189" s="12" t="s">
        <v>44</v>
      </c>
      <c r="AX189" s="12" t="s">
        <v>81</v>
      </c>
      <c r="AY189" s="197" t="s">
        <v>174</v>
      </c>
    </row>
    <row r="190" spans="2:65" s="12" customFormat="1" ht="13.5">
      <c r="B190" s="195"/>
      <c r="D190" s="196" t="s">
        <v>184</v>
      </c>
      <c r="E190" s="197" t="s">
        <v>5</v>
      </c>
      <c r="F190" s="198" t="s">
        <v>435</v>
      </c>
      <c r="H190" s="199">
        <v>-323.3</v>
      </c>
      <c r="I190" s="200"/>
      <c r="L190" s="195"/>
      <c r="M190" s="201"/>
      <c r="N190" s="202"/>
      <c r="O190" s="202"/>
      <c r="P190" s="202"/>
      <c r="Q190" s="202"/>
      <c r="R190" s="202"/>
      <c r="S190" s="202"/>
      <c r="T190" s="203"/>
      <c r="AT190" s="197" t="s">
        <v>184</v>
      </c>
      <c r="AU190" s="197" t="s">
        <v>24</v>
      </c>
      <c r="AV190" s="12" t="s">
        <v>24</v>
      </c>
      <c r="AW190" s="12" t="s">
        <v>44</v>
      </c>
      <c r="AX190" s="12" t="s">
        <v>81</v>
      </c>
      <c r="AY190" s="197" t="s">
        <v>174</v>
      </c>
    </row>
    <row r="191" spans="2:65" s="12" customFormat="1" ht="13.5">
      <c r="B191" s="195"/>
      <c r="D191" s="196" t="s">
        <v>184</v>
      </c>
      <c r="E191" s="197" t="s">
        <v>5</v>
      </c>
      <c r="F191" s="198" t="s">
        <v>436</v>
      </c>
      <c r="H191" s="199">
        <v>-54.243000000000002</v>
      </c>
      <c r="I191" s="200"/>
      <c r="L191" s="195"/>
      <c r="M191" s="201"/>
      <c r="N191" s="202"/>
      <c r="O191" s="202"/>
      <c r="P191" s="202"/>
      <c r="Q191" s="202"/>
      <c r="R191" s="202"/>
      <c r="S191" s="202"/>
      <c r="T191" s="203"/>
      <c r="AT191" s="197" t="s">
        <v>184</v>
      </c>
      <c r="AU191" s="197" t="s">
        <v>24</v>
      </c>
      <c r="AV191" s="12" t="s">
        <v>24</v>
      </c>
      <c r="AW191" s="12" t="s">
        <v>6</v>
      </c>
      <c r="AX191" s="12" t="s">
        <v>81</v>
      </c>
      <c r="AY191" s="197" t="s">
        <v>174</v>
      </c>
    </row>
    <row r="192" spans="2:65" s="12" customFormat="1" ht="13.5">
      <c r="B192" s="195"/>
      <c r="D192" s="196" t="s">
        <v>184</v>
      </c>
      <c r="E192" s="197" t="s">
        <v>5</v>
      </c>
      <c r="F192" s="198" t="s">
        <v>437</v>
      </c>
      <c r="H192" s="199">
        <v>-371.178</v>
      </c>
      <c r="I192" s="200"/>
      <c r="L192" s="195"/>
      <c r="M192" s="201"/>
      <c r="N192" s="202"/>
      <c r="O192" s="202"/>
      <c r="P192" s="202"/>
      <c r="Q192" s="202"/>
      <c r="R192" s="202"/>
      <c r="S192" s="202"/>
      <c r="T192" s="203"/>
      <c r="AT192" s="197" t="s">
        <v>184</v>
      </c>
      <c r="AU192" s="197" t="s">
        <v>24</v>
      </c>
      <c r="AV192" s="12" t="s">
        <v>24</v>
      </c>
      <c r="AW192" s="12" t="s">
        <v>44</v>
      </c>
      <c r="AX192" s="12" t="s">
        <v>81</v>
      </c>
      <c r="AY192" s="197" t="s">
        <v>174</v>
      </c>
    </row>
    <row r="193" spans="2:65" s="12" customFormat="1" ht="13.5">
      <c r="B193" s="195"/>
      <c r="D193" s="196" t="s">
        <v>184</v>
      </c>
      <c r="E193" s="197" t="s">
        <v>5</v>
      </c>
      <c r="F193" s="198" t="s">
        <v>438</v>
      </c>
      <c r="H193" s="199">
        <v>-405.68400000000003</v>
      </c>
      <c r="I193" s="200"/>
      <c r="L193" s="195"/>
      <c r="M193" s="201"/>
      <c r="N193" s="202"/>
      <c r="O193" s="202"/>
      <c r="P193" s="202"/>
      <c r="Q193" s="202"/>
      <c r="R193" s="202"/>
      <c r="S193" s="202"/>
      <c r="T193" s="203"/>
      <c r="AT193" s="197" t="s">
        <v>184</v>
      </c>
      <c r="AU193" s="197" t="s">
        <v>24</v>
      </c>
      <c r="AV193" s="12" t="s">
        <v>24</v>
      </c>
      <c r="AW193" s="12" t="s">
        <v>44</v>
      </c>
      <c r="AX193" s="12" t="s">
        <v>81</v>
      </c>
      <c r="AY193" s="197" t="s">
        <v>174</v>
      </c>
    </row>
    <row r="194" spans="2:65" s="12" customFormat="1" ht="13.5">
      <c r="B194" s="195"/>
      <c r="D194" s="196" t="s">
        <v>184</v>
      </c>
      <c r="E194" s="197" t="s">
        <v>5</v>
      </c>
      <c r="F194" s="198" t="s">
        <v>439</v>
      </c>
      <c r="H194" s="199">
        <v>-379.34100000000001</v>
      </c>
      <c r="I194" s="200"/>
      <c r="L194" s="195"/>
      <c r="M194" s="201"/>
      <c r="N194" s="202"/>
      <c r="O194" s="202"/>
      <c r="P194" s="202"/>
      <c r="Q194" s="202"/>
      <c r="R194" s="202"/>
      <c r="S194" s="202"/>
      <c r="T194" s="203"/>
      <c r="AT194" s="197" t="s">
        <v>184</v>
      </c>
      <c r="AU194" s="197" t="s">
        <v>24</v>
      </c>
      <c r="AV194" s="12" t="s">
        <v>24</v>
      </c>
      <c r="AW194" s="12" t="s">
        <v>44</v>
      </c>
      <c r="AX194" s="12" t="s">
        <v>81</v>
      </c>
      <c r="AY194" s="197" t="s">
        <v>174</v>
      </c>
    </row>
    <row r="195" spans="2:65" s="13" customFormat="1" ht="13.5">
      <c r="B195" s="211"/>
      <c r="D195" s="196" t="s">
        <v>184</v>
      </c>
      <c r="E195" s="212" t="s">
        <v>241</v>
      </c>
      <c r="F195" s="213" t="s">
        <v>274</v>
      </c>
      <c r="H195" s="214">
        <v>2211.9839999999999</v>
      </c>
      <c r="I195" s="215"/>
      <c r="L195" s="211"/>
      <c r="M195" s="216"/>
      <c r="N195" s="217"/>
      <c r="O195" s="217"/>
      <c r="P195" s="217"/>
      <c r="Q195" s="217"/>
      <c r="R195" s="217"/>
      <c r="S195" s="217"/>
      <c r="T195" s="218"/>
      <c r="AT195" s="212" t="s">
        <v>184</v>
      </c>
      <c r="AU195" s="212" t="s">
        <v>24</v>
      </c>
      <c r="AV195" s="13" t="s">
        <v>194</v>
      </c>
      <c r="AW195" s="13" t="s">
        <v>44</v>
      </c>
      <c r="AX195" s="13" t="s">
        <v>89</v>
      </c>
      <c r="AY195" s="212" t="s">
        <v>174</v>
      </c>
    </row>
    <row r="196" spans="2:65" s="1" customFormat="1" ht="38.25" customHeight="1">
      <c r="B196" s="182"/>
      <c r="C196" s="183" t="s">
        <v>440</v>
      </c>
      <c r="D196" s="183" t="s">
        <v>177</v>
      </c>
      <c r="E196" s="184" t="s">
        <v>441</v>
      </c>
      <c r="F196" s="185" t="s">
        <v>442</v>
      </c>
      <c r="G196" s="186" t="s">
        <v>311</v>
      </c>
      <c r="H196" s="187">
        <v>619.56600000000003</v>
      </c>
      <c r="I196" s="188"/>
      <c r="J196" s="189">
        <f>ROUND(I196*H196,2)</f>
        <v>0</v>
      </c>
      <c r="K196" s="185" t="s">
        <v>181</v>
      </c>
      <c r="L196" s="42"/>
      <c r="M196" s="190" t="s">
        <v>5</v>
      </c>
      <c r="N196" s="191" t="s">
        <v>52</v>
      </c>
      <c r="O196" s="43"/>
      <c r="P196" s="192">
        <f>O196*H196</f>
        <v>0</v>
      </c>
      <c r="Q196" s="192">
        <v>0</v>
      </c>
      <c r="R196" s="192">
        <f>Q196*H196</f>
        <v>0</v>
      </c>
      <c r="S196" s="192">
        <v>0</v>
      </c>
      <c r="T196" s="193">
        <f>S196*H196</f>
        <v>0</v>
      </c>
      <c r="AR196" s="24" t="s">
        <v>194</v>
      </c>
      <c r="AT196" s="24" t="s">
        <v>177</v>
      </c>
      <c r="AU196" s="24" t="s">
        <v>24</v>
      </c>
      <c r="AY196" s="24" t="s">
        <v>174</v>
      </c>
      <c r="BE196" s="194">
        <f>IF(N196="základní",J196,0)</f>
        <v>0</v>
      </c>
      <c r="BF196" s="194">
        <f>IF(N196="snížená",J196,0)</f>
        <v>0</v>
      </c>
      <c r="BG196" s="194">
        <f>IF(N196="zákl. přenesená",J196,0)</f>
        <v>0</v>
      </c>
      <c r="BH196" s="194">
        <f>IF(N196="sníž. přenesená",J196,0)</f>
        <v>0</v>
      </c>
      <c r="BI196" s="194">
        <f>IF(N196="nulová",J196,0)</f>
        <v>0</v>
      </c>
      <c r="BJ196" s="24" t="s">
        <v>89</v>
      </c>
      <c r="BK196" s="194">
        <f>ROUND(I196*H196,2)</f>
        <v>0</v>
      </c>
      <c r="BL196" s="24" t="s">
        <v>194</v>
      </c>
      <c r="BM196" s="24" t="s">
        <v>443</v>
      </c>
    </row>
    <row r="197" spans="2:65" s="12" customFormat="1" ht="13.5">
      <c r="B197" s="195"/>
      <c r="D197" s="196" t="s">
        <v>184</v>
      </c>
      <c r="E197" s="197" t="s">
        <v>5</v>
      </c>
      <c r="F197" s="198" t="s">
        <v>444</v>
      </c>
      <c r="H197" s="199">
        <v>305.21699999999998</v>
      </c>
      <c r="I197" s="200"/>
      <c r="L197" s="195"/>
      <c r="M197" s="201"/>
      <c r="N197" s="202"/>
      <c r="O197" s="202"/>
      <c r="P197" s="202"/>
      <c r="Q197" s="202"/>
      <c r="R197" s="202"/>
      <c r="S197" s="202"/>
      <c r="T197" s="203"/>
      <c r="AT197" s="197" t="s">
        <v>184</v>
      </c>
      <c r="AU197" s="197" t="s">
        <v>24</v>
      </c>
      <c r="AV197" s="12" t="s">
        <v>24</v>
      </c>
      <c r="AW197" s="12" t="s">
        <v>44</v>
      </c>
      <c r="AX197" s="12" t="s">
        <v>81</v>
      </c>
      <c r="AY197" s="197" t="s">
        <v>174</v>
      </c>
    </row>
    <row r="198" spans="2:65" s="12" customFormat="1" ht="13.5">
      <c r="B198" s="195"/>
      <c r="D198" s="196" t="s">
        <v>184</v>
      </c>
      <c r="E198" s="197" t="s">
        <v>5</v>
      </c>
      <c r="F198" s="198" t="s">
        <v>445</v>
      </c>
      <c r="H198" s="199">
        <v>314.34899999999999</v>
      </c>
      <c r="I198" s="200"/>
      <c r="L198" s="195"/>
      <c r="M198" s="201"/>
      <c r="N198" s="202"/>
      <c r="O198" s="202"/>
      <c r="P198" s="202"/>
      <c r="Q198" s="202"/>
      <c r="R198" s="202"/>
      <c r="S198" s="202"/>
      <c r="T198" s="203"/>
      <c r="AT198" s="197" t="s">
        <v>184</v>
      </c>
      <c r="AU198" s="197" t="s">
        <v>24</v>
      </c>
      <c r="AV198" s="12" t="s">
        <v>24</v>
      </c>
      <c r="AW198" s="12" t="s">
        <v>44</v>
      </c>
      <c r="AX198" s="12" t="s">
        <v>81</v>
      </c>
      <c r="AY198" s="197" t="s">
        <v>174</v>
      </c>
    </row>
    <row r="199" spans="2:65" s="13" customFormat="1" ht="13.5">
      <c r="B199" s="211"/>
      <c r="D199" s="196" t="s">
        <v>184</v>
      </c>
      <c r="E199" s="212" t="s">
        <v>5</v>
      </c>
      <c r="F199" s="213" t="s">
        <v>274</v>
      </c>
      <c r="H199" s="214">
        <v>619.56600000000003</v>
      </c>
      <c r="I199" s="215"/>
      <c r="L199" s="211"/>
      <c r="M199" s="216"/>
      <c r="N199" s="217"/>
      <c r="O199" s="217"/>
      <c r="P199" s="217"/>
      <c r="Q199" s="217"/>
      <c r="R199" s="217"/>
      <c r="S199" s="217"/>
      <c r="T199" s="218"/>
      <c r="AT199" s="212" t="s">
        <v>184</v>
      </c>
      <c r="AU199" s="212" t="s">
        <v>24</v>
      </c>
      <c r="AV199" s="13" t="s">
        <v>194</v>
      </c>
      <c r="AW199" s="13" t="s">
        <v>44</v>
      </c>
      <c r="AX199" s="13" t="s">
        <v>89</v>
      </c>
      <c r="AY199" s="212" t="s">
        <v>174</v>
      </c>
    </row>
    <row r="200" spans="2:65" s="1" customFormat="1" ht="16.5" customHeight="1">
      <c r="B200" s="182"/>
      <c r="C200" s="219" t="s">
        <v>446</v>
      </c>
      <c r="D200" s="219" t="s">
        <v>447</v>
      </c>
      <c r="E200" s="220" t="s">
        <v>448</v>
      </c>
      <c r="F200" s="221" t="s">
        <v>449</v>
      </c>
      <c r="G200" s="222" t="s">
        <v>421</v>
      </c>
      <c r="H200" s="223">
        <v>1034.675</v>
      </c>
      <c r="I200" s="224"/>
      <c r="J200" s="225">
        <f>ROUND(I200*H200,2)</f>
        <v>0</v>
      </c>
      <c r="K200" s="221" t="s">
        <v>181</v>
      </c>
      <c r="L200" s="226"/>
      <c r="M200" s="227" t="s">
        <v>5</v>
      </c>
      <c r="N200" s="228" t="s">
        <v>52</v>
      </c>
      <c r="O200" s="43"/>
      <c r="P200" s="192">
        <f>O200*H200</f>
        <v>0</v>
      </c>
      <c r="Q200" s="192">
        <v>1</v>
      </c>
      <c r="R200" s="192">
        <f>Q200*H200</f>
        <v>1034.675</v>
      </c>
      <c r="S200" s="192">
        <v>0</v>
      </c>
      <c r="T200" s="193">
        <f>S200*H200</f>
        <v>0</v>
      </c>
      <c r="AR200" s="24" t="s">
        <v>211</v>
      </c>
      <c r="AT200" s="24" t="s">
        <v>447</v>
      </c>
      <c r="AU200" s="24" t="s">
        <v>24</v>
      </c>
      <c r="AY200" s="24" t="s">
        <v>174</v>
      </c>
      <c r="BE200" s="194">
        <f>IF(N200="základní",J200,0)</f>
        <v>0</v>
      </c>
      <c r="BF200" s="194">
        <f>IF(N200="snížená",J200,0)</f>
        <v>0</v>
      </c>
      <c r="BG200" s="194">
        <f>IF(N200="zákl. přenesená",J200,0)</f>
        <v>0</v>
      </c>
      <c r="BH200" s="194">
        <f>IF(N200="sníž. přenesená",J200,0)</f>
        <v>0</v>
      </c>
      <c r="BI200" s="194">
        <f>IF(N200="nulová",J200,0)</f>
        <v>0</v>
      </c>
      <c r="BJ200" s="24" t="s">
        <v>89</v>
      </c>
      <c r="BK200" s="194">
        <f>ROUND(I200*H200,2)</f>
        <v>0</v>
      </c>
      <c r="BL200" s="24" t="s">
        <v>194</v>
      </c>
      <c r="BM200" s="24" t="s">
        <v>450</v>
      </c>
    </row>
    <row r="201" spans="2:65" s="12" customFormat="1" ht="13.5">
      <c r="B201" s="195"/>
      <c r="D201" s="196" t="s">
        <v>184</v>
      </c>
      <c r="E201" s="197" t="s">
        <v>5</v>
      </c>
      <c r="F201" s="198" t="s">
        <v>451</v>
      </c>
      <c r="H201" s="199">
        <v>1034.675</v>
      </c>
      <c r="I201" s="200"/>
      <c r="L201" s="195"/>
      <c r="M201" s="201"/>
      <c r="N201" s="202"/>
      <c r="O201" s="202"/>
      <c r="P201" s="202"/>
      <c r="Q201" s="202"/>
      <c r="R201" s="202"/>
      <c r="S201" s="202"/>
      <c r="T201" s="203"/>
      <c r="AT201" s="197" t="s">
        <v>184</v>
      </c>
      <c r="AU201" s="197" t="s">
        <v>24</v>
      </c>
      <c r="AV201" s="12" t="s">
        <v>24</v>
      </c>
      <c r="AW201" s="12" t="s">
        <v>44</v>
      </c>
      <c r="AX201" s="12" t="s">
        <v>89</v>
      </c>
      <c r="AY201" s="197" t="s">
        <v>174</v>
      </c>
    </row>
    <row r="202" spans="2:65" s="1" customFormat="1" ht="25.5" customHeight="1">
      <c r="B202" s="182"/>
      <c r="C202" s="183" t="s">
        <v>452</v>
      </c>
      <c r="D202" s="183" t="s">
        <v>177</v>
      </c>
      <c r="E202" s="184" t="s">
        <v>453</v>
      </c>
      <c r="F202" s="185" t="s">
        <v>454</v>
      </c>
      <c r="G202" s="186" t="s">
        <v>262</v>
      </c>
      <c r="H202" s="187">
        <v>2009</v>
      </c>
      <c r="I202" s="188"/>
      <c r="J202" s="189">
        <f>ROUND(I202*H202,2)</f>
        <v>0</v>
      </c>
      <c r="K202" s="185" t="s">
        <v>181</v>
      </c>
      <c r="L202" s="42"/>
      <c r="M202" s="190" t="s">
        <v>5</v>
      </c>
      <c r="N202" s="191" t="s">
        <v>52</v>
      </c>
      <c r="O202" s="43"/>
      <c r="P202" s="192">
        <f>O202*H202</f>
        <v>0</v>
      </c>
      <c r="Q202" s="192">
        <v>0</v>
      </c>
      <c r="R202" s="192">
        <f>Q202*H202</f>
        <v>0</v>
      </c>
      <c r="S202" s="192">
        <v>0</v>
      </c>
      <c r="T202" s="193">
        <f>S202*H202</f>
        <v>0</v>
      </c>
      <c r="AR202" s="24" t="s">
        <v>194</v>
      </c>
      <c r="AT202" s="24" t="s">
        <v>177</v>
      </c>
      <c r="AU202" s="24" t="s">
        <v>24</v>
      </c>
      <c r="AY202" s="24" t="s">
        <v>174</v>
      </c>
      <c r="BE202" s="194">
        <f>IF(N202="základní",J202,0)</f>
        <v>0</v>
      </c>
      <c r="BF202" s="194">
        <f>IF(N202="snížená",J202,0)</f>
        <v>0</v>
      </c>
      <c r="BG202" s="194">
        <f>IF(N202="zákl. přenesená",J202,0)</f>
        <v>0</v>
      </c>
      <c r="BH202" s="194">
        <f>IF(N202="sníž. přenesená",J202,0)</f>
        <v>0</v>
      </c>
      <c r="BI202" s="194">
        <f>IF(N202="nulová",J202,0)</f>
        <v>0</v>
      </c>
      <c r="BJ202" s="24" t="s">
        <v>89</v>
      </c>
      <c r="BK202" s="194">
        <f>ROUND(I202*H202,2)</f>
        <v>0</v>
      </c>
      <c r="BL202" s="24" t="s">
        <v>194</v>
      </c>
      <c r="BM202" s="24" t="s">
        <v>455</v>
      </c>
    </row>
    <row r="203" spans="2:65" s="12" customFormat="1" ht="13.5">
      <c r="B203" s="195"/>
      <c r="D203" s="196" t="s">
        <v>184</v>
      </c>
      <c r="E203" s="197" t="s">
        <v>5</v>
      </c>
      <c r="F203" s="198" t="s">
        <v>456</v>
      </c>
      <c r="H203" s="199">
        <v>2009</v>
      </c>
      <c r="I203" s="200"/>
      <c r="L203" s="195"/>
      <c r="M203" s="201"/>
      <c r="N203" s="202"/>
      <c r="O203" s="202"/>
      <c r="P203" s="202"/>
      <c r="Q203" s="202"/>
      <c r="R203" s="202"/>
      <c r="S203" s="202"/>
      <c r="T203" s="203"/>
      <c r="AT203" s="197" t="s">
        <v>184</v>
      </c>
      <c r="AU203" s="197" t="s">
        <v>24</v>
      </c>
      <c r="AV203" s="12" t="s">
        <v>24</v>
      </c>
      <c r="AW203" s="12" t="s">
        <v>44</v>
      </c>
      <c r="AX203" s="12" t="s">
        <v>89</v>
      </c>
      <c r="AY203" s="197" t="s">
        <v>174</v>
      </c>
    </row>
    <row r="204" spans="2:65" s="1" customFormat="1" ht="25.5" customHeight="1">
      <c r="B204" s="182"/>
      <c r="C204" s="183" t="s">
        <v>457</v>
      </c>
      <c r="D204" s="183" t="s">
        <v>177</v>
      </c>
      <c r="E204" s="184" t="s">
        <v>458</v>
      </c>
      <c r="F204" s="185" t="s">
        <v>459</v>
      </c>
      <c r="G204" s="186" t="s">
        <v>262</v>
      </c>
      <c r="H204" s="187">
        <v>2009</v>
      </c>
      <c r="I204" s="188"/>
      <c r="J204" s="189">
        <f>ROUND(I204*H204,2)</f>
        <v>0</v>
      </c>
      <c r="K204" s="185" t="s">
        <v>181</v>
      </c>
      <c r="L204" s="42"/>
      <c r="M204" s="190" t="s">
        <v>5</v>
      </c>
      <c r="N204" s="191" t="s">
        <v>52</v>
      </c>
      <c r="O204" s="43"/>
      <c r="P204" s="192">
        <f>O204*H204</f>
        <v>0</v>
      </c>
      <c r="Q204" s="192">
        <v>0</v>
      </c>
      <c r="R204" s="192">
        <f>Q204*H204</f>
        <v>0</v>
      </c>
      <c r="S204" s="192">
        <v>0</v>
      </c>
      <c r="T204" s="193">
        <f>S204*H204</f>
        <v>0</v>
      </c>
      <c r="AR204" s="24" t="s">
        <v>194</v>
      </c>
      <c r="AT204" s="24" t="s">
        <v>177</v>
      </c>
      <c r="AU204" s="24" t="s">
        <v>24</v>
      </c>
      <c r="AY204" s="24" t="s">
        <v>174</v>
      </c>
      <c r="BE204" s="194">
        <f>IF(N204="základní",J204,0)</f>
        <v>0</v>
      </c>
      <c r="BF204" s="194">
        <f>IF(N204="snížená",J204,0)</f>
        <v>0</v>
      </c>
      <c r="BG204" s="194">
        <f>IF(N204="zákl. přenesená",J204,0)</f>
        <v>0</v>
      </c>
      <c r="BH204" s="194">
        <f>IF(N204="sníž. přenesená",J204,0)</f>
        <v>0</v>
      </c>
      <c r="BI204" s="194">
        <f>IF(N204="nulová",J204,0)</f>
        <v>0</v>
      </c>
      <c r="BJ204" s="24" t="s">
        <v>89</v>
      </c>
      <c r="BK204" s="194">
        <f>ROUND(I204*H204,2)</f>
        <v>0</v>
      </c>
      <c r="BL204" s="24" t="s">
        <v>194</v>
      </c>
      <c r="BM204" s="24" t="s">
        <v>460</v>
      </c>
    </row>
    <row r="205" spans="2:65" s="12" customFormat="1" ht="13.5">
      <c r="B205" s="195"/>
      <c r="D205" s="196" t="s">
        <v>184</v>
      </c>
      <c r="E205" s="197" t="s">
        <v>5</v>
      </c>
      <c r="F205" s="198" t="s">
        <v>456</v>
      </c>
      <c r="H205" s="199">
        <v>2009</v>
      </c>
      <c r="I205" s="200"/>
      <c r="L205" s="195"/>
      <c r="M205" s="201"/>
      <c r="N205" s="202"/>
      <c r="O205" s="202"/>
      <c r="P205" s="202"/>
      <c r="Q205" s="202"/>
      <c r="R205" s="202"/>
      <c r="S205" s="202"/>
      <c r="T205" s="203"/>
      <c r="AT205" s="197" t="s">
        <v>184</v>
      </c>
      <c r="AU205" s="197" t="s">
        <v>24</v>
      </c>
      <c r="AV205" s="12" t="s">
        <v>24</v>
      </c>
      <c r="AW205" s="12" t="s">
        <v>44</v>
      </c>
      <c r="AX205" s="12" t="s">
        <v>89</v>
      </c>
      <c r="AY205" s="197" t="s">
        <v>174</v>
      </c>
    </row>
    <row r="206" spans="2:65" s="1" customFormat="1" ht="16.5" customHeight="1">
      <c r="B206" s="182"/>
      <c r="C206" s="219" t="s">
        <v>461</v>
      </c>
      <c r="D206" s="219" t="s">
        <v>447</v>
      </c>
      <c r="E206" s="220" t="s">
        <v>462</v>
      </c>
      <c r="F206" s="221" t="s">
        <v>463</v>
      </c>
      <c r="G206" s="222" t="s">
        <v>464</v>
      </c>
      <c r="H206" s="223">
        <v>60.27</v>
      </c>
      <c r="I206" s="224"/>
      <c r="J206" s="225">
        <f>ROUND(I206*H206,2)</f>
        <v>0</v>
      </c>
      <c r="K206" s="221" t="s">
        <v>181</v>
      </c>
      <c r="L206" s="226"/>
      <c r="M206" s="227" t="s">
        <v>5</v>
      </c>
      <c r="N206" s="228" t="s">
        <v>52</v>
      </c>
      <c r="O206" s="43"/>
      <c r="P206" s="192">
        <f>O206*H206</f>
        <v>0</v>
      </c>
      <c r="Q206" s="192">
        <v>1E-3</v>
      </c>
      <c r="R206" s="192">
        <f>Q206*H206</f>
        <v>6.0270000000000004E-2</v>
      </c>
      <c r="S206" s="192">
        <v>0</v>
      </c>
      <c r="T206" s="193">
        <f>S206*H206</f>
        <v>0</v>
      </c>
      <c r="AR206" s="24" t="s">
        <v>211</v>
      </c>
      <c r="AT206" s="24" t="s">
        <v>447</v>
      </c>
      <c r="AU206" s="24" t="s">
        <v>24</v>
      </c>
      <c r="AY206" s="24" t="s">
        <v>174</v>
      </c>
      <c r="BE206" s="194">
        <f>IF(N206="základní",J206,0)</f>
        <v>0</v>
      </c>
      <c r="BF206" s="194">
        <f>IF(N206="snížená",J206,0)</f>
        <v>0</v>
      </c>
      <c r="BG206" s="194">
        <f>IF(N206="zákl. přenesená",J206,0)</f>
        <v>0</v>
      </c>
      <c r="BH206" s="194">
        <f>IF(N206="sníž. přenesená",J206,0)</f>
        <v>0</v>
      </c>
      <c r="BI206" s="194">
        <f>IF(N206="nulová",J206,0)</f>
        <v>0</v>
      </c>
      <c r="BJ206" s="24" t="s">
        <v>89</v>
      </c>
      <c r="BK206" s="194">
        <f>ROUND(I206*H206,2)</f>
        <v>0</v>
      </c>
      <c r="BL206" s="24" t="s">
        <v>194</v>
      </c>
      <c r="BM206" s="24" t="s">
        <v>465</v>
      </c>
    </row>
    <row r="207" spans="2:65" s="12" customFormat="1" ht="13.5">
      <c r="B207" s="195"/>
      <c r="D207" s="196" t="s">
        <v>184</v>
      </c>
      <c r="E207" s="197" t="s">
        <v>5</v>
      </c>
      <c r="F207" s="198" t="s">
        <v>466</v>
      </c>
      <c r="H207" s="199">
        <v>60.27</v>
      </c>
      <c r="I207" s="200"/>
      <c r="L207" s="195"/>
      <c r="M207" s="201"/>
      <c r="N207" s="202"/>
      <c r="O207" s="202"/>
      <c r="P207" s="202"/>
      <c r="Q207" s="202"/>
      <c r="R207" s="202"/>
      <c r="S207" s="202"/>
      <c r="T207" s="203"/>
      <c r="AT207" s="197" t="s">
        <v>184</v>
      </c>
      <c r="AU207" s="197" t="s">
        <v>24</v>
      </c>
      <c r="AV207" s="12" t="s">
        <v>24</v>
      </c>
      <c r="AW207" s="12" t="s">
        <v>44</v>
      </c>
      <c r="AX207" s="12" t="s">
        <v>89</v>
      </c>
      <c r="AY207" s="197" t="s">
        <v>174</v>
      </c>
    </row>
    <row r="208" spans="2:65" s="11" customFormat="1" ht="29.85" customHeight="1">
      <c r="B208" s="169"/>
      <c r="D208" s="170" t="s">
        <v>80</v>
      </c>
      <c r="E208" s="180" t="s">
        <v>24</v>
      </c>
      <c r="F208" s="180" t="s">
        <v>467</v>
      </c>
      <c r="I208" s="172"/>
      <c r="J208" s="181">
        <f>BK208</f>
        <v>0</v>
      </c>
      <c r="L208" s="169"/>
      <c r="M208" s="174"/>
      <c r="N208" s="175"/>
      <c r="O208" s="175"/>
      <c r="P208" s="176">
        <f>SUM(P209:P210)</f>
        <v>0</v>
      </c>
      <c r="Q208" s="175"/>
      <c r="R208" s="176">
        <f>SUM(R209:R210)</f>
        <v>23.058</v>
      </c>
      <c r="S208" s="175"/>
      <c r="T208" s="177">
        <f>SUM(T209:T210)</f>
        <v>0</v>
      </c>
      <c r="AR208" s="170" t="s">
        <v>89</v>
      </c>
      <c r="AT208" s="178" t="s">
        <v>80</v>
      </c>
      <c r="AU208" s="178" t="s">
        <v>89</v>
      </c>
      <c r="AY208" s="170" t="s">
        <v>174</v>
      </c>
      <c r="BK208" s="179">
        <f>SUM(BK209:BK210)</f>
        <v>0</v>
      </c>
    </row>
    <row r="209" spans="2:65" s="1" customFormat="1" ht="38.25" customHeight="1">
      <c r="B209" s="182"/>
      <c r="C209" s="183" t="s">
        <v>468</v>
      </c>
      <c r="D209" s="183" t="s">
        <v>177</v>
      </c>
      <c r="E209" s="184" t="s">
        <v>469</v>
      </c>
      <c r="F209" s="185" t="s">
        <v>470</v>
      </c>
      <c r="G209" s="186" t="s">
        <v>287</v>
      </c>
      <c r="H209" s="187">
        <v>100</v>
      </c>
      <c r="I209" s="188"/>
      <c r="J209" s="189">
        <f>ROUND(I209*H209,2)</f>
        <v>0</v>
      </c>
      <c r="K209" s="185" t="s">
        <v>181</v>
      </c>
      <c r="L209" s="42"/>
      <c r="M209" s="190" t="s">
        <v>5</v>
      </c>
      <c r="N209" s="191" t="s">
        <v>52</v>
      </c>
      <c r="O209" s="43"/>
      <c r="P209" s="192">
        <f>O209*H209</f>
        <v>0</v>
      </c>
      <c r="Q209" s="192">
        <v>0.23058000000000001</v>
      </c>
      <c r="R209" s="192">
        <f>Q209*H209</f>
        <v>23.058</v>
      </c>
      <c r="S209" s="192">
        <v>0</v>
      </c>
      <c r="T209" s="193">
        <f>S209*H209</f>
        <v>0</v>
      </c>
      <c r="AR209" s="24" t="s">
        <v>194</v>
      </c>
      <c r="AT209" s="24" t="s">
        <v>177</v>
      </c>
      <c r="AU209" s="24" t="s">
        <v>24</v>
      </c>
      <c r="AY209" s="24" t="s">
        <v>174</v>
      </c>
      <c r="BE209" s="194">
        <f>IF(N209="základní",J209,0)</f>
        <v>0</v>
      </c>
      <c r="BF209" s="194">
        <f>IF(N209="snížená",J209,0)</f>
        <v>0</v>
      </c>
      <c r="BG209" s="194">
        <f>IF(N209="zákl. přenesená",J209,0)</f>
        <v>0</v>
      </c>
      <c r="BH209" s="194">
        <f>IF(N209="sníž. přenesená",J209,0)</f>
        <v>0</v>
      </c>
      <c r="BI209" s="194">
        <f>IF(N209="nulová",J209,0)</f>
        <v>0</v>
      </c>
      <c r="BJ209" s="24" t="s">
        <v>89</v>
      </c>
      <c r="BK209" s="194">
        <f>ROUND(I209*H209,2)</f>
        <v>0</v>
      </c>
      <c r="BL209" s="24" t="s">
        <v>194</v>
      </c>
      <c r="BM209" s="24" t="s">
        <v>471</v>
      </c>
    </row>
    <row r="210" spans="2:65" s="12" customFormat="1" ht="13.5">
      <c r="B210" s="195"/>
      <c r="D210" s="196" t="s">
        <v>184</v>
      </c>
      <c r="E210" s="197" t="s">
        <v>5</v>
      </c>
      <c r="F210" s="198" t="s">
        <v>472</v>
      </c>
      <c r="H210" s="199">
        <v>100</v>
      </c>
      <c r="I210" s="200"/>
      <c r="L210" s="195"/>
      <c r="M210" s="201"/>
      <c r="N210" s="202"/>
      <c r="O210" s="202"/>
      <c r="P210" s="202"/>
      <c r="Q210" s="202"/>
      <c r="R210" s="202"/>
      <c r="S210" s="202"/>
      <c r="T210" s="203"/>
      <c r="AT210" s="197" t="s">
        <v>184</v>
      </c>
      <c r="AU210" s="197" t="s">
        <v>24</v>
      </c>
      <c r="AV210" s="12" t="s">
        <v>24</v>
      </c>
      <c r="AW210" s="12" t="s">
        <v>44</v>
      </c>
      <c r="AX210" s="12" t="s">
        <v>89</v>
      </c>
      <c r="AY210" s="197" t="s">
        <v>174</v>
      </c>
    </row>
    <row r="211" spans="2:65" s="11" customFormat="1" ht="29.85" customHeight="1">
      <c r="B211" s="169"/>
      <c r="D211" s="170" t="s">
        <v>80</v>
      </c>
      <c r="E211" s="180" t="s">
        <v>190</v>
      </c>
      <c r="F211" s="180" t="s">
        <v>473</v>
      </c>
      <c r="I211" s="172"/>
      <c r="J211" s="181">
        <f>BK211</f>
        <v>0</v>
      </c>
      <c r="L211" s="169"/>
      <c r="M211" s="174"/>
      <c r="N211" s="175"/>
      <c r="O211" s="175"/>
      <c r="P211" s="176">
        <f>SUM(P212:P213)</f>
        <v>0</v>
      </c>
      <c r="Q211" s="175"/>
      <c r="R211" s="176">
        <f>SUM(R212:R213)</f>
        <v>0</v>
      </c>
      <c r="S211" s="175"/>
      <c r="T211" s="177">
        <f>SUM(T212:T213)</f>
        <v>0</v>
      </c>
      <c r="AR211" s="170" t="s">
        <v>89</v>
      </c>
      <c r="AT211" s="178" t="s">
        <v>80</v>
      </c>
      <c r="AU211" s="178" t="s">
        <v>89</v>
      </c>
      <c r="AY211" s="170" t="s">
        <v>174</v>
      </c>
      <c r="BK211" s="179">
        <f>SUM(BK212:BK213)</f>
        <v>0</v>
      </c>
    </row>
    <row r="212" spans="2:65" s="1" customFormat="1" ht="16.5" customHeight="1">
      <c r="B212" s="182"/>
      <c r="C212" s="183" t="s">
        <v>474</v>
      </c>
      <c r="D212" s="183" t="s">
        <v>177</v>
      </c>
      <c r="E212" s="184" t="s">
        <v>475</v>
      </c>
      <c r="F212" s="185" t="s">
        <v>476</v>
      </c>
      <c r="G212" s="186" t="s">
        <v>287</v>
      </c>
      <c r="H212" s="187">
        <v>2107.4499999999998</v>
      </c>
      <c r="I212" s="188"/>
      <c r="J212" s="189">
        <f>ROUND(I212*H212,2)</f>
        <v>0</v>
      </c>
      <c r="K212" s="185" t="s">
        <v>181</v>
      </c>
      <c r="L212" s="42"/>
      <c r="M212" s="190" t="s">
        <v>5</v>
      </c>
      <c r="N212" s="191" t="s">
        <v>52</v>
      </c>
      <c r="O212" s="43"/>
      <c r="P212" s="192">
        <f>O212*H212</f>
        <v>0</v>
      </c>
      <c r="Q212" s="192">
        <v>0</v>
      </c>
      <c r="R212" s="192">
        <f>Q212*H212</f>
        <v>0</v>
      </c>
      <c r="S212" s="192">
        <v>0</v>
      </c>
      <c r="T212" s="193">
        <f>S212*H212</f>
        <v>0</v>
      </c>
      <c r="AR212" s="24" t="s">
        <v>194</v>
      </c>
      <c r="AT212" s="24" t="s">
        <v>177</v>
      </c>
      <c r="AU212" s="24" t="s">
        <v>24</v>
      </c>
      <c r="AY212" s="24" t="s">
        <v>174</v>
      </c>
      <c r="BE212" s="194">
        <f>IF(N212="základní",J212,0)</f>
        <v>0</v>
      </c>
      <c r="BF212" s="194">
        <f>IF(N212="snížená",J212,0)</f>
        <v>0</v>
      </c>
      <c r="BG212" s="194">
        <f>IF(N212="zákl. přenesená",J212,0)</f>
        <v>0</v>
      </c>
      <c r="BH212" s="194">
        <f>IF(N212="sníž. přenesená",J212,0)</f>
        <v>0</v>
      </c>
      <c r="BI212" s="194">
        <f>IF(N212="nulová",J212,0)</f>
        <v>0</v>
      </c>
      <c r="BJ212" s="24" t="s">
        <v>89</v>
      </c>
      <c r="BK212" s="194">
        <f>ROUND(I212*H212,2)</f>
        <v>0</v>
      </c>
      <c r="BL212" s="24" t="s">
        <v>194</v>
      </c>
      <c r="BM212" s="24" t="s">
        <v>477</v>
      </c>
    </row>
    <row r="213" spans="2:65" s="12" customFormat="1" ht="13.5">
      <c r="B213" s="195"/>
      <c r="D213" s="196" t="s">
        <v>184</v>
      </c>
      <c r="E213" s="197" t="s">
        <v>5</v>
      </c>
      <c r="F213" s="198" t="s">
        <v>478</v>
      </c>
      <c r="H213" s="199">
        <v>2107.4499999999998</v>
      </c>
      <c r="I213" s="200"/>
      <c r="L213" s="195"/>
      <c r="M213" s="201"/>
      <c r="N213" s="202"/>
      <c r="O213" s="202"/>
      <c r="P213" s="202"/>
      <c r="Q213" s="202"/>
      <c r="R213" s="202"/>
      <c r="S213" s="202"/>
      <c r="T213" s="203"/>
      <c r="AT213" s="197" t="s">
        <v>184</v>
      </c>
      <c r="AU213" s="197" t="s">
        <v>24</v>
      </c>
      <c r="AV213" s="12" t="s">
        <v>24</v>
      </c>
      <c r="AW213" s="12" t="s">
        <v>44</v>
      </c>
      <c r="AX213" s="12" t="s">
        <v>89</v>
      </c>
      <c r="AY213" s="197" t="s">
        <v>174</v>
      </c>
    </row>
    <row r="214" spans="2:65" s="11" customFormat="1" ht="29.85" customHeight="1">
      <c r="B214" s="169"/>
      <c r="D214" s="170" t="s">
        <v>80</v>
      </c>
      <c r="E214" s="180" t="s">
        <v>194</v>
      </c>
      <c r="F214" s="180" t="s">
        <v>479</v>
      </c>
      <c r="I214" s="172"/>
      <c r="J214" s="181">
        <f>BK214</f>
        <v>0</v>
      </c>
      <c r="L214" s="169"/>
      <c r="M214" s="174"/>
      <c r="N214" s="175"/>
      <c r="O214" s="175"/>
      <c r="P214" s="176">
        <f>SUM(P215:P230)</f>
        <v>0</v>
      </c>
      <c r="Q214" s="175"/>
      <c r="R214" s="176">
        <f>SUM(R215:R230)</f>
        <v>3.2440799999999994</v>
      </c>
      <c r="S214" s="175"/>
      <c r="T214" s="177">
        <f>SUM(T215:T230)</f>
        <v>0</v>
      </c>
      <c r="AR214" s="170" t="s">
        <v>89</v>
      </c>
      <c r="AT214" s="178" t="s">
        <v>80</v>
      </c>
      <c r="AU214" s="178" t="s">
        <v>89</v>
      </c>
      <c r="AY214" s="170" t="s">
        <v>174</v>
      </c>
      <c r="BK214" s="179">
        <f>SUM(BK215:BK230)</f>
        <v>0</v>
      </c>
    </row>
    <row r="215" spans="2:65" s="1" customFormat="1" ht="25.5" customHeight="1">
      <c r="B215" s="182"/>
      <c r="C215" s="183" t="s">
        <v>480</v>
      </c>
      <c r="D215" s="183" t="s">
        <v>177</v>
      </c>
      <c r="E215" s="184" t="s">
        <v>481</v>
      </c>
      <c r="F215" s="185" t="s">
        <v>482</v>
      </c>
      <c r="G215" s="186" t="s">
        <v>311</v>
      </c>
      <c r="H215" s="187">
        <v>189.67099999999999</v>
      </c>
      <c r="I215" s="188"/>
      <c r="J215" s="189">
        <f>ROUND(I215*H215,2)</f>
        <v>0</v>
      </c>
      <c r="K215" s="185" t="s">
        <v>181</v>
      </c>
      <c r="L215" s="42"/>
      <c r="M215" s="190" t="s">
        <v>5</v>
      </c>
      <c r="N215" s="191" t="s">
        <v>52</v>
      </c>
      <c r="O215" s="43"/>
      <c r="P215" s="192">
        <f>O215*H215</f>
        <v>0</v>
      </c>
      <c r="Q215" s="192">
        <v>0</v>
      </c>
      <c r="R215" s="192">
        <f>Q215*H215</f>
        <v>0</v>
      </c>
      <c r="S215" s="192">
        <v>0</v>
      </c>
      <c r="T215" s="193">
        <f>S215*H215</f>
        <v>0</v>
      </c>
      <c r="AR215" s="24" t="s">
        <v>194</v>
      </c>
      <c r="AT215" s="24" t="s">
        <v>177</v>
      </c>
      <c r="AU215" s="24" t="s">
        <v>24</v>
      </c>
      <c r="AY215" s="24" t="s">
        <v>174</v>
      </c>
      <c r="BE215" s="194">
        <f>IF(N215="základní",J215,0)</f>
        <v>0</v>
      </c>
      <c r="BF215" s="194">
        <f>IF(N215="snížená",J215,0)</f>
        <v>0</v>
      </c>
      <c r="BG215" s="194">
        <f>IF(N215="zákl. přenesená",J215,0)</f>
        <v>0</v>
      </c>
      <c r="BH215" s="194">
        <f>IF(N215="sníž. přenesená",J215,0)</f>
        <v>0</v>
      </c>
      <c r="BI215" s="194">
        <f>IF(N215="nulová",J215,0)</f>
        <v>0</v>
      </c>
      <c r="BJ215" s="24" t="s">
        <v>89</v>
      </c>
      <c r="BK215" s="194">
        <f>ROUND(I215*H215,2)</f>
        <v>0</v>
      </c>
      <c r="BL215" s="24" t="s">
        <v>194</v>
      </c>
      <c r="BM215" s="24" t="s">
        <v>483</v>
      </c>
    </row>
    <row r="216" spans="2:65" s="12" customFormat="1" ht="13.5">
      <c r="B216" s="195"/>
      <c r="D216" s="196" t="s">
        <v>184</v>
      </c>
      <c r="E216" s="197" t="s">
        <v>5</v>
      </c>
      <c r="F216" s="198" t="s">
        <v>484</v>
      </c>
      <c r="H216" s="199">
        <v>189.67099999999999</v>
      </c>
      <c r="I216" s="200"/>
      <c r="L216" s="195"/>
      <c r="M216" s="201"/>
      <c r="N216" s="202"/>
      <c r="O216" s="202"/>
      <c r="P216" s="202"/>
      <c r="Q216" s="202"/>
      <c r="R216" s="202"/>
      <c r="S216" s="202"/>
      <c r="T216" s="203"/>
      <c r="AT216" s="197" t="s">
        <v>184</v>
      </c>
      <c r="AU216" s="197" t="s">
        <v>24</v>
      </c>
      <c r="AV216" s="12" t="s">
        <v>24</v>
      </c>
      <c r="AW216" s="12" t="s">
        <v>44</v>
      </c>
      <c r="AX216" s="12" t="s">
        <v>89</v>
      </c>
      <c r="AY216" s="197" t="s">
        <v>174</v>
      </c>
    </row>
    <row r="217" spans="2:65" s="1" customFormat="1" ht="25.5" customHeight="1">
      <c r="B217" s="182"/>
      <c r="C217" s="183" t="s">
        <v>485</v>
      </c>
      <c r="D217" s="183" t="s">
        <v>177</v>
      </c>
      <c r="E217" s="184" t="s">
        <v>486</v>
      </c>
      <c r="F217" s="185" t="s">
        <v>487</v>
      </c>
      <c r="G217" s="186" t="s">
        <v>488</v>
      </c>
      <c r="H217" s="187">
        <v>61</v>
      </c>
      <c r="I217" s="188"/>
      <c r="J217" s="189">
        <f>ROUND(I217*H217,2)</f>
        <v>0</v>
      </c>
      <c r="K217" s="185" t="s">
        <v>181</v>
      </c>
      <c r="L217" s="42"/>
      <c r="M217" s="190" t="s">
        <v>5</v>
      </c>
      <c r="N217" s="191" t="s">
        <v>52</v>
      </c>
      <c r="O217" s="43"/>
      <c r="P217" s="192">
        <f>O217*H217</f>
        <v>0</v>
      </c>
      <c r="Q217" s="192">
        <v>6.6E-3</v>
      </c>
      <c r="R217" s="192">
        <f>Q217*H217</f>
        <v>0.40260000000000001</v>
      </c>
      <c r="S217" s="192">
        <v>0</v>
      </c>
      <c r="T217" s="193">
        <f>S217*H217</f>
        <v>0</v>
      </c>
      <c r="AR217" s="24" t="s">
        <v>194</v>
      </c>
      <c r="AT217" s="24" t="s">
        <v>177</v>
      </c>
      <c r="AU217" s="24" t="s">
        <v>24</v>
      </c>
      <c r="AY217" s="24" t="s">
        <v>174</v>
      </c>
      <c r="BE217" s="194">
        <f>IF(N217="základní",J217,0)</f>
        <v>0</v>
      </c>
      <c r="BF217" s="194">
        <f>IF(N217="snížená",J217,0)</f>
        <v>0</v>
      </c>
      <c r="BG217" s="194">
        <f>IF(N217="zákl. přenesená",J217,0)</f>
        <v>0</v>
      </c>
      <c r="BH217" s="194">
        <f>IF(N217="sníž. přenesená",J217,0)</f>
        <v>0</v>
      </c>
      <c r="BI217" s="194">
        <f>IF(N217="nulová",J217,0)</f>
        <v>0</v>
      </c>
      <c r="BJ217" s="24" t="s">
        <v>89</v>
      </c>
      <c r="BK217" s="194">
        <f>ROUND(I217*H217,2)</f>
        <v>0</v>
      </c>
      <c r="BL217" s="24" t="s">
        <v>194</v>
      </c>
      <c r="BM217" s="24" t="s">
        <v>489</v>
      </c>
    </row>
    <row r="218" spans="2:65" s="12" customFormat="1" ht="13.5">
      <c r="B218" s="195"/>
      <c r="D218" s="196" t="s">
        <v>184</v>
      </c>
      <c r="E218" s="197" t="s">
        <v>5</v>
      </c>
      <c r="F218" s="198" t="s">
        <v>490</v>
      </c>
      <c r="H218" s="199">
        <v>61</v>
      </c>
      <c r="I218" s="200"/>
      <c r="L218" s="195"/>
      <c r="M218" s="201"/>
      <c r="N218" s="202"/>
      <c r="O218" s="202"/>
      <c r="P218" s="202"/>
      <c r="Q218" s="202"/>
      <c r="R218" s="202"/>
      <c r="S218" s="202"/>
      <c r="T218" s="203"/>
      <c r="AT218" s="197" t="s">
        <v>184</v>
      </c>
      <c r="AU218" s="197" t="s">
        <v>24</v>
      </c>
      <c r="AV218" s="12" t="s">
        <v>24</v>
      </c>
      <c r="AW218" s="12" t="s">
        <v>44</v>
      </c>
      <c r="AX218" s="12" t="s">
        <v>89</v>
      </c>
      <c r="AY218" s="197" t="s">
        <v>174</v>
      </c>
    </row>
    <row r="219" spans="2:65" s="1" customFormat="1" ht="16.5" customHeight="1">
      <c r="B219" s="182"/>
      <c r="C219" s="219" t="s">
        <v>32</v>
      </c>
      <c r="D219" s="219" t="s">
        <v>447</v>
      </c>
      <c r="E219" s="220" t="s">
        <v>491</v>
      </c>
      <c r="F219" s="221" t="s">
        <v>492</v>
      </c>
      <c r="G219" s="222" t="s">
        <v>488</v>
      </c>
      <c r="H219" s="223">
        <v>4.04</v>
      </c>
      <c r="I219" s="224"/>
      <c r="J219" s="225">
        <f>ROUND(I219*H219,2)</f>
        <v>0</v>
      </c>
      <c r="K219" s="221" t="s">
        <v>181</v>
      </c>
      <c r="L219" s="226"/>
      <c r="M219" s="227" t="s">
        <v>5</v>
      </c>
      <c r="N219" s="228" t="s">
        <v>52</v>
      </c>
      <c r="O219" s="43"/>
      <c r="P219" s="192">
        <f>O219*H219</f>
        <v>0</v>
      </c>
      <c r="Q219" s="192">
        <v>2.1000000000000001E-2</v>
      </c>
      <c r="R219" s="192">
        <f>Q219*H219</f>
        <v>8.4840000000000013E-2</v>
      </c>
      <c r="S219" s="192">
        <v>0</v>
      </c>
      <c r="T219" s="193">
        <f>S219*H219</f>
        <v>0</v>
      </c>
      <c r="AR219" s="24" t="s">
        <v>211</v>
      </c>
      <c r="AT219" s="24" t="s">
        <v>447</v>
      </c>
      <c r="AU219" s="24" t="s">
        <v>24</v>
      </c>
      <c r="AY219" s="24" t="s">
        <v>174</v>
      </c>
      <c r="BE219" s="194">
        <f>IF(N219="základní",J219,0)</f>
        <v>0</v>
      </c>
      <c r="BF219" s="194">
        <f>IF(N219="snížená",J219,0)</f>
        <v>0</v>
      </c>
      <c r="BG219" s="194">
        <f>IF(N219="zákl. přenesená",J219,0)</f>
        <v>0</v>
      </c>
      <c r="BH219" s="194">
        <f>IF(N219="sníž. přenesená",J219,0)</f>
        <v>0</v>
      </c>
      <c r="BI219" s="194">
        <f>IF(N219="nulová",J219,0)</f>
        <v>0</v>
      </c>
      <c r="BJ219" s="24" t="s">
        <v>89</v>
      </c>
      <c r="BK219" s="194">
        <f>ROUND(I219*H219,2)</f>
        <v>0</v>
      </c>
      <c r="BL219" s="24" t="s">
        <v>194</v>
      </c>
      <c r="BM219" s="24" t="s">
        <v>493</v>
      </c>
    </row>
    <row r="220" spans="2:65" s="12" customFormat="1" ht="13.5">
      <c r="B220" s="195"/>
      <c r="D220" s="196" t="s">
        <v>184</v>
      </c>
      <c r="E220" s="197" t="s">
        <v>5</v>
      </c>
      <c r="F220" s="198" t="s">
        <v>494</v>
      </c>
      <c r="H220" s="199">
        <v>4.04</v>
      </c>
      <c r="I220" s="200"/>
      <c r="L220" s="195"/>
      <c r="M220" s="201"/>
      <c r="N220" s="202"/>
      <c r="O220" s="202"/>
      <c r="P220" s="202"/>
      <c r="Q220" s="202"/>
      <c r="R220" s="202"/>
      <c r="S220" s="202"/>
      <c r="T220" s="203"/>
      <c r="AT220" s="197" t="s">
        <v>184</v>
      </c>
      <c r="AU220" s="197" t="s">
        <v>24</v>
      </c>
      <c r="AV220" s="12" t="s">
        <v>24</v>
      </c>
      <c r="AW220" s="12" t="s">
        <v>44</v>
      </c>
      <c r="AX220" s="12" t="s">
        <v>89</v>
      </c>
      <c r="AY220" s="197" t="s">
        <v>174</v>
      </c>
    </row>
    <row r="221" spans="2:65" s="1" customFormat="1" ht="16.5" customHeight="1">
      <c r="B221" s="182"/>
      <c r="C221" s="219" t="s">
        <v>495</v>
      </c>
      <c r="D221" s="219" t="s">
        <v>447</v>
      </c>
      <c r="E221" s="220" t="s">
        <v>496</v>
      </c>
      <c r="F221" s="221" t="s">
        <v>497</v>
      </c>
      <c r="G221" s="222" t="s">
        <v>488</v>
      </c>
      <c r="H221" s="223">
        <v>13.13</v>
      </c>
      <c r="I221" s="224"/>
      <c r="J221" s="225">
        <f>ROUND(I221*H221,2)</f>
        <v>0</v>
      </c>
      <c r="K221" s="221" t="s">
        <v>181</v>
      </c>
      <c r="L221" s="226"/>
      <c r="M221" s="227" t="s">
        <v>5</v>
      </c>
      <c r="N221" s="228" t="s">
        <v>52</v>
      </c>
      <c r="O221" s="43"/>
      <c r="P221" s="192">
        <f>O221*H221</f>
        <v>0</v>
      </c>
      <c r="Q221" s="192">
        <v>3.2000000000000001E-2</v>
      </c>
      <c r="R221" s="192">
        <f>Q221*H221</f>
        <v>0.42016000000000003</v>
      </c>
      <c r="S221" s="192">
        <v>0</v>
      </c>
      <c r="T221" s="193">
        <f>S221*H221</f>
        <v>0</v>
      </c>
      <c r="AR221" s="24" t="s">
        <v>211</v>
      </c>
      <c r="AT221" s="24" t="s">
        <v>447</v>
      </c>
      <c r="AU221" s="24" t="s">
        <v>24</v>
      </c>
      <c r="AY221" s="24" t="s">
        <v>174</v>
      </c>
      <c r="BE221" s="194">
        <f>IF(N221="základní",J221,0)</f>
        <v>0</v>
      </c>
      <c r="BF221" s="194">
        <f>IF(N221="snížená",J221,0)</f>
        <v>0</v>
      </c>
      <c r="BG221" s="194">
        <f>IF(N221="zákl. přenesená",J221,0)</f>
        <v>0</v>
      </c>
      <c r="BH221" s="194">
        <f>IF(N221="sníž. přenesená",J221,0)</f>
        <v>0</v>
      </c>
      <c r="BI221" s="194">
        <f>IF(N221="nulová",J221,0)</f>
        <v>0</v>
      </c>
      <c r="BJ221" s="24" t="s">
        <v>89</v>
      </c>
      <c r="BK221" s="194">
        <f>ROUND(I221*H221,2)</f>
        <v>0</v>
      </c>
      <c r="BL221" s="24" t="s">
        <v>194</v>
      </c>
      <c r="BM221" s="24" t="s">
        <v>498</v>
      </c>
    </row>
    <row r="222" spans="2:65" s="12" customFormat="1" ht="13.5">
      <c r="B222" s="195"/>
      <c r="D222" s="196" t="s">
        <v>184</v>
      </c>
      <c r="E222" s="197" t="s">
        <v>5</v>
      </c>
      <c r="F222" s="198" t="s">
        <v>499</v>
      </c>
      <c r="H222" s="199">
        <v>13.13</v>
      </c>
      <c r="I222" s="200"/>
      <c r="L222" s="195"/>
      <c r="M222" s="201"/>
      <c r="N222" s="202"/>
      <c r="O222" s="202"/>
      <c r="P222" s="202"/>
      <c r="Q222" s="202"/>
      <c r="R222" s="202"/>
      <c r="S222" s="202"/>
      <c r="T222" s="203"/>
      <c r="AT222" s="197" t="s">
        <v>184</v>
      </c>
      <c r="AU222" s="197" t="s">
        <v>24</v>
      </c>
      <c r="AV222" s="12" t="s">
        <v>24</v>
      </c>
      <c r="AW222" s="12" t="s">
        <v>44</v>
      </c>
      <c r="AX222" s="12" t="s">
        <v>89</v>
      </c>
      <c r="AY222" s="197" t="s">
        <v>174</v>
      </c>
    </row>
    <row r="223" spans="2:65" s="1" customFormat="1" ht="16.5" customHeight="1">
      <c r="B223" s="182"/>
      <c r="C223" s="219" t="s">
        <v>500</v>
      </c>
      <c r="D223" s="219" t="s">
        <v>447</v>
      </c>
      <c r="E223" s="220" t="s">
        <v>501</v>
      </c>
      <c r="F223" s="221" t="s">
        <v>502</v>
      </c>
      <c r="G223" s="222" t="s">
        <v>488</v>
      </c>
      <c r="H223" s="223">
        <v>7.07</v>
      </c>
      <c r="I223" s="224"/>
      <c r="J223" s="225">
        <f>ROUND(I223*H223,2)</f>
        <v>0</v>
      </c>
      <c r="K223" s="221" t="s">
        <v>181</v>
      </c>
      <c r="L223" s="226"/>
      <c r="M223" s="227" t="s">
        <v>5</v>
      </c>
      <c r="N223" s="228" t="s">
        <v>52</v>
      </c>
      <c r="O223" s="43"/>
      <c r="P223" s="192">
        <f>O223*H223</f>
        <v>0</v>
      </c>
      <c r="Q223" s="192">
        <v>4.1000000000000002E-2</v>
      </c>
      <c r="R223" s="192">
        <f>Q223*H223</f>
        <v>0.28987000000000002</v>
      </c>
      <c r="S223" s="192">
        <v>0</v>
      </c>
      <c r="T223" s="193">
        <f>S223*H223</f>
        <v>0</v>
      </c>
      <c r="AR223" s="24" t="s">
        <v>211</v>
      </c>
      <c r="AT223" s="24" t="s">
        <v>447</v>
      </c>
      <c r="AU223" s="24" t="s">
        <v>24</v>
      </c>
      <c r="AY223" s="24" t="s">
        <v>174</v>
      </c>
      <c r="BE223" s="194">
        <f>IF(N223="základní",J223,0)</f>
        <v>0</v>
      </c>
      <c r="BF223" s="194">
        <f>IF(N223="snížená",J223,0)</f>
        <v>0</v>
      </c>
      <c r="BG223" s="194">
        <f>IF(N223="zákl. přenesená",J223,0)</f>
        <v>0</v>
      </c>
      <c r="BH223" s="194">
        <f>IF(N223="sníž. přenesená",J223,0)</f>
        <v>0</v>
      </c>
      <c r="BI223" s="194">
        <f>IF(N223="nulová",J223,0)</f>
        <v>0</v>
      </c>
      <c r="BJ223" s="24" t="s">
        <v>89</v>
      </c>
      <c r="BK223" s="194">
        <f>ROUND(I223*H223,2)</f>
        <v>0</v>
      </c>
      <c r="BL223" s="24" t="s">
        <v>194</v>
      </c>
      <c r="BM223" s="24" t="s">
        <v>503</v>
      </c>
    </row>
    <row r="224" spans="2:65" s="12" customFormat="1" ht="13.5">
      <c r="B224" s="195"/>
      <c r="D224" s="196" t="s">
        <v>184</v>
      </c>
      <c r="E224" s="197" t="s">
        <v>5</v>
      </c>
      <c r="F224" s="198" t="s">
        <v>504</v>
      </c>
      <c r="H224" s="199">
        <v>7.07</v>
      </c>
      <c r="I224" s="200"/>
      <c r="L224" s="195"/>
      <c r="M224" s="201"/>
      <c r="N224" s="202"/>
      <c r="O224" s="202"/>
      <c r="P224" s="202"/>
      <c r="Q224" s="202"/>
      <c r="R224" s="202"/>
      <c r="S224" s="202"/>
      <c r="T224" s="203"/>
      <c r="AT224" s="197" t="s">
        <v>184</v>
      </c>
      <c r="AU224" s="197" t="s">
        <v>24</v>
      </c>
      <c r="AV224" s="12" t="s">
        <v>24</v>
      </c>
      <c r="AW224" s="12" t="s">
        <v>44</v>
      </c>
      <c r="AX224" s="12" t="s">
        <v>89</v>
      </c>
      <c r="AY224" s="197" t="s">
        <v>174</v>
      </c>
    </row>
    <row r="225" spans="2:65" s="1" customFormat="1" ht="16.5" customHeight="1">
      <c r="B225" s="182"/>
      <c r="C225" s="219" t="s">
        <v>505</v>
      </c>
      <c r="D225" s="219" t="s">
        <v>447</v>
      </c>
      <c r="E225" s="220" t="s">
        <v>506</v>
      </c>
      <c r="F225" s="221" t="s">
        <v>507</v>
      </c>
      <c r="G225" s="222" t="s">
        <v>488</v>
      </c>
      <c r="H225" s="223">
        <v>37.369999999999997</v>
      </c>
      <c r="I225" s="224"/>
      <c r="J225" s="225">
        <f>ROUND(I225*H225,2)</f>
        <v>0</v>
      </c>
      <c r="K225" s="221" t="s">
        <v>181</v>
      </c>
      <c r="L225" s="226"/>
      <c r="M225" s="227" t="s">
        <v>5</v>
      </c>
      <c r="N225" s="228" t="s">
        <v>52</v>
      </c>
      <c r="O225" s="43"/>
      <c r="P225" s="192">
        <f>O225*H225</f>
        <v>0</v>
      </c>
      <c r="Q225" s="192">
        <v>5.2999999999999999E-2</v>
      </c>
      <c r="R225" s="192">
        <f>Q225*H225</f>
        <v>1.9806099999999998</v>
      </c>
      <c r="S225" s="192">
        <v>0</v>
      </c>
      <c r="T225" s="193">
        <f>S225*H225</f>
        <v>0</v>
      </c>
      <c r="AR225" s="24" t="s">
        <v>211</v>
      </c>
      <c r="AT225" s="24" t="s">
        <v>447</v>
      </c>
      <c r="AU225" s="24" t="s">
        <v>24</v>
      </c>
      <c r="AY225" s="24" t="s">
        <v>174</v>
      </c>
      <c r="BE225" s="194">
        <f>IF(N225="základní",J225,0)</f>
        <v>0</v>
      </c>
      <c r="BF225" s="194">
        <f>IF(N225="snížená",J225,0)</f>
        <v>0</v>
      </c>
      <c r="BG225" s="194">
        <f>IF(N225="zákl. přenesená",J225,0)</f>
        <v>0</v>
      </c>
      <c r="BH225" s="194">
        <f>IF(N225="sníž. přenesená",J225,0)</f>
        <v>0</v>
      </c>
      <c r="BI225" s="194">
        <f>IF(N225="nulová",J225,0)</f>
        <v>0</v>
      </c>
      <c r="BJ225" s="24" t="s">
        <v>89</v>
      </c>
      <c r="BK225" s="194">
        <f>ROUND(I225*H225,2)</f>
        <v>0</v>
      </c>
      <c r="BL225" s="24" t="s">
        <v>194</v>
      </c>
      <c r="BM225" s="24" t="s">
        <v>508</v>
      </c>
    </row>
    <row r="226" spans="2:65" s="12" customFormat="1" ht="13.5">
      <c r="B226" s="195"/>
      <c r="D226" s="196" t="s">
        <v>184</v>
      </c>
      <c r="E226" s="197" t="s">
        <v>5</v>
      </c>
      <c r="F226" s="198" t="s">
        <v>509</v>
      </c>
      <c r="H226" s="199">
        <v>37.369999999999997</v>
      </c>
      <c r="I226" s="200"/>
      <c r="L226" s="195"/>
      <c r="M226" s="201"/>
      <c r="N226" s="202"/>
      <c r="O226" s="202"/>
      <c r="P226" s="202"/>
      <c r="Q226" s="202"/>
      <c r="R226" s="202"/>
      <c r="S226" s="202"/>
      <c r="T226" s="203"/>
      <c r="AT226" s="197" t="s">
        <v>184</v>
      </c>
      <c r="AU226" s="197" t="s">
        <v>24</v>
      </c>
      <c r="AV226" s="12" t="s">
        <v>24</v>
      </c>
      <c r="AW226" s="12" t="s">
        <v>44</v>
      </c>
      <c r="AX226" s="12" t="s">
        <v>89</v>
      </c>
      <c r="AY226" s="197" t="s">
        <v>174</v>
      </c>
    </row>
    <row r="227" spans="2:65" s="1" customFormat="1" ht="25.5" customHeight="1">
      <c r="B227" s="182"/>
      <c r="C227" s="183" t="s">
        <v>510</v>
      </c>
      <c r="D227" s="183" t="s">
        <v>177</v>
      </c>
      <c r="E227" s="184" t="s">
        <v>511</v>
      </c>
      <c r="F227" s="185" t="s">
        <v>512</v>
      </c>
      <c r="G227" s="186" t="s">
        <v>488</v>
      </c>
      <c r="H227" s="187">
        <v>10</v>
      </c>
      <c r="I227" s="188"/>
      <c r="J227" s="189">
        <f>ROUND(I227*H227,2)</f>
        <v>0</v>
      </c>
      <c r="K227" s="185" t="s">
        <v>181</v>
      </c>
      <c r="L227" s="42"/>
      <c r="M227" s="190" t="s">
        <v>5</v>
      </c>
      <c r="N227" s="191" t="s">
        <v>52</v>
      </c>
      <c r="O227" s="43"/>
      <c r="P227" s="192">
        <f>O227*H227</f>
        <v>0</v>
      </c>
      <c r="Q227" s="192">
        <v>6.6E-3</v>
      </c>
      <c r="R227" s="192">
        <f>Q227*H227</f>
        <v>6.6000000000000003E-2</v>
      </c>
      <c r="S227" s="192">
        <v>0</v>
      </c>
      <c r="T227" s="193">
        <f>S227*H227</f>
        <v>0</v>
      </c>
      <c r="AR227" s="24" t="s">
        <v>194</v>
      </c>
      <c r="AT227" s="24" t="s">
        <v>177</v>
      </c>
      <c r="AU227" s="24" t="s">
        <v>24</v>
      </c>
      <c r="AY227" s="24" t="s">
        <v>174</v>
      </c>
      <c r="BE227" s="194">
        <f>IF(N227="základní",J227,0)</f>
        <v>0</v>
      </c>
      <c r="BF227" s="194">
        <f>IF(N227="snížená",J227,0)</f>
        <v>0</v>
      </c>
      <c r="BG227" s="194">
        <f>IF(N227="zákl. přenesená",J227,0)</f>
        <v>0</v>
      </c>
      <c r="BH227" s="194">
        <f>IF(N227="sníž. přenesená",J227,0)</f>
        <v>0</v>
      </c>
      <c r="BI227" s="194">
        <f>IF(N227="nulová",J227,0)</f>
        <v>0</v>
      </c>
      <c r="BJ227" s="24" t="s">
        <v>89</v>
      </c>
      <c r="BK227" s="194">
        <f>ROUND(I227*H227,2)</f>
        <v>0</v>
      </c>
      <c r="BL227" s="24" t="s">
        <v>194</v>
      </c>
      <c r="BM227" s="24" t="s">
        <v>513</v>
      </c>
    </row>
    <row r="228" spans="2:65" s="12" customFormat="1" ht="13.5">
      <c r="B228" s="195"/>
      <c r="D228" s="196" t="s">
        <v>184</v>
      </c>
      <c r="E228" s="197" t="s">
        <v>5</v>
      </c>
      <c r="F228" s="198" t="s">
        <v>219</v>
      </c>
      <c r="H228" s="199">
        <v>10</v>
      </c>
      <c r="I228" s="200"/>
      <c r="L228" s="195"/>
      <c r="M228" s="201"/>
      <c r="N228" s="202"/>
      <c r="O228" s="202"/>
      <c r="P228" s="202"/>
      <c r="Q228" s="202"/>
      <c r="R228" s="202"/>
      <c r="S228" s="202"/>
      <c r="T228" s="203"/>
      <c r="AT228" s="197" t="s">
        <v>184</v>
      </c>
      <c r="AU228" s="197" t="s">
        <v>24</v>
      </c>
      <c r="AV228" s="12" t="s">
        <v>24</v>
      </c>
      <c r="AW228" s="12" t="s">
        <v>44</v>
      </c>
      <c r="AX228" s="12" t="s">
        <v>89</v>
      </c>
      <c r="AY228" s="197" t="s">
        <v>174</v>
      </c>
    </row>
    <row r="229" spans="2:65" s="1" customFormat="1" ht="16.5" customHeight="1">
      <c r="B229" s="182"/>
      <c r="C229" s="219" t="s">
        <v>514</v>
      </c>
      <c r="D229" s="219" t="s">
        <v>447</v>
      </c>
      <c r="E229" s="220" t="s">
        <v>515</v>
      </c>
      <c r="F229" s="221" t="s">
        <v>516</v>
      </c>
      <c r="G229" s="222" t="s">
        <v>517</v>
      </c>
      <c r="H229" s="223">
        <v>10.1</v>
      </c>
      <c r="I229" s="224"/>
      <c r="J229" s="225">
        <f>ROUND(I229*H229,2)</f>
        <v>0</v>
      </c>
      <c r="K229" s="221" t="s">
        <v>5</v>
      </c>
      <c r="L229" s="226"/>
      <c r="M229" s="227" t="s">
        <v>5</v>
      </c>
      <c r="N229" s="228" t="s">
        <v>52</v>
      </c>
      <c r="O229" s="43"/>
      <c r="P229" s="192">
        <f>O229*H229</f>
        <v>0</v>
      </c>
      <c r="Q229" s="192">
        <v>0</v>
      </c>
      <c r="R229" s="192">
        <f>Q229*H229</f>
        <v>0</v>
      </c>
      <c r="S229" s="192">
        <v>0</v>
      </c>
      <c r="T229" s="193">
        <f>S229*H229</f>
        <v>0</v>
      </c>
      <c r="AR229" s="24" t="s">
        <v>211</v>
      </c>
      <c r="AT229" s="24" t="s">
        <v>447</v>
      </c>
      <c r="AU229" s="24" t="s">
        <v>24</v>
      </c>
      <c r="AY229" s="24" t="s">
        <v>174</v>
      </c>
      <c r="BE229" s="194">
        <f>IF(N229="základní",J229,0)</f>
        <v>0</v>
      </c>
      <c r="BF229" s="194">
        <f>IF(N229="snížená",J229,0)</f>
        <v>0</v>
      </c>
      <c r="BG229" s="194">
        <f>IF(N229="zákl. přenesená",J229,0)</f>
        <v>0</v>
      </c>
      <c r="BH229" s="194">
        <f>IF(N229="sníž. přenesená",J229,0)</f>
        <v>0</v>
      </c>
      <c r="BI229" s="194">
        <f>IF(N229="nulová",J229,0)</f>
        <v>0</v>
      </c>
      <c r="BJ229" s="24" t="s">
        <v>89</v>
      </c>
      <c r="BK229" s="194">
        <f>ROUND(I229*H229,2)</f>
        <v>0</v>
      </c>
      <c r="BL229" s="24" t="s">
        <v>194</v>
      </c>
      <c r="BM229" s="24" t="s">
        <v>518</v>
      </c>
    </row>
    <row r="230" spans="2:65" s="12" customFormat="1" ht="13.5">
      <c r="B230" s="195"/>
      <c r="D230" s="196" t="s">
        <v>184</v>
      </c>
      <c r="E230" s="197" t="s">
        <v>5</v>
      </c>
      <c r="F230" s="198" t="s">
        <v>519</v>
      </c>
      <c r="H230" s="199">
        <v>10.1</v>
      </c>
      <c r="I230" s="200"/>
      <c r="L230" s="195"/>
      <c r="M230" s="201"/>
      <c r="N230" s="202"/>
      <c r="O230" s="202"/>
      <c r="P230" s="202"/>
      <c r="Q230" s="202"/>
      <c r="R230" s="202"/>
      <c r="S230" s="202"/>
      <c r="T230" s="203"/>
      <c r="AT230" s="197" t="s">
        <v>184</v>
      </c>
      <c r="AU230" s="197" t="s">
        <v>24</v>
      </c>
      <c r="AV230" s="12" t="s">
        <v>24</v>
      </c>
      <c r="AW230" s="12" t="s">
        <v>44</v>
      </c>
      <c r="AX230" s="12" t="s">
        <v>89</v>
      </c>
      <c r="AY230" s="197" t="s">
        <v>174</v>
      </c>
    </row>
    <row r="231" spans="2:65" s="11" customFormat="1" ht="29.85" customHeight="1">
      <c r="B231" s="169"/>
      <c r="D231" s="170" t="s">
        <v>80</v>
      </c>
      <c r="E231" s="180" t="s">
        <v>173</v>
      </c>
      <c r="F231" s="180" t="s">
        <v>520</v>
      </c>
      <c r="I231" s="172"/>
      <c r="J231" s="181">
        <f>BK231</f>
        <v>0</v>
      </c>
      <c r="L231" s="169"/>
      <c r="M231" s="174"/>
      <c r="N231" s="175"/>
      <c r="O231" s="175"/>
      <c r="P231" s="176">
        <f>SUM(P232:P253)</f>
        <v>0</v>
      </c>
      <c r="Q231" s="175"/>
      <c r="R231" s="176">
        <f>SUM(R232:R253)</f>
        <v>0</v>
      </c>
      <c r="S231" s="175"/>
      <c r="T231" s="177">
        <f>SUM(T232:T253)</f>
        <v>0</v>
      </c>
      <c r="AR231" s="170" t="s">
        <v>89</v>
      </c>
      <c r="AT231" s="178" t="s">
        <v>80</v>
      </c>
      <c r="AU231" s="178" t="s">
        <v>89</v>
      </c>
      <c r="AY231" s="170" t="s">
        <v>174</v>
      </c>
      <c r="BK231" s="179">
        <f>SUM(BK232:BK253)</f>
        <v>0</v>
      </c>
    </row>
    <row r="232" spans="2:65" s="1" customFormat="1" ht="25.5" customHeight="1">
      <c r="B232" s="182"/>
      <c r="C232" s="183" t="s">
        <v>521</v>
      </c>
      <c r="D232" s="183" t="s">
        <v>177</v>
      </c>
      <c r="E232" s="184" t="s">
        <v>522</v>
      </c>
      <c r="F232" s="185" t="s">
        <v>523</v>
      </c>
      <c r="G232" s="186" t="s">
        <v>262</v>
      </c>
      <c r="H232" s="187">
        <v>870</v>
      </c>
      <c r="I232" s="188"/>
      <c r="J232" s="189">
        <f>ROUND(I232*H232,2)</f>
        <v>0</v>
      </c>
      <c r="K232" s="185" t="s">
        <v>181</v>
      </c>
      <c r="L232" s="42"/>
      <c r="M232" s="190" t="s">
        <v>5</v>
      </c>
      <c r="N232" s="191" t="s">
        <v>52</v>
      </c>
      <c r="O232" s="43"/>
      <c r="P232" s="192">
        <f>O232*H232</f>
        <v>0</v>
      </c>
      <c r="Q232" s="192">
        <v>0</v>
      </c>
      <c r="R232" s="192">
        <f>Q232*H232</f>
        <v>0</v>
      </c>
      <c r="S232" s="192">
        <v>0</v>
      </c>
      <c r="T232" s="193">
        <f>S232*H232</f>
        <v>0</v>
      </c>
      <c r="AR232" s="24" t="s">
        <v>194</v>
      </c>
      <c r="AT232" s="24" t="s">
        <v>177</v>
      </c>
      <c r="AU232" s="24" t="s">
        <v>24</v>
      </c>
      <c r="AY232" s="24" t="s">
        <v>174</v>
      </c>
      <c r="BE232" s="194">
        <f>IF(N232="základní",J232,0)</f>
        <v>0</v>
      </c>
      <c r="BF232" s="194">
        <f>IF(N232="snížená",J232,0)</f>
        <v>0</v>
      </c>
      <c r="BG232" s="194">
        <f>IF(N232="zákl. přenesená",J232,0)</f>
        <v>0</v>
      </c>
      <c r="BH232" s="194">
        <f>IF(N232="sníž. přenesená",J232,0)</f>
        <v>0</v>
      </c>
      <c r="BI232" s="194">
        <f>IF(N232="nulová",J232,0)</f>
        <v>0</v>
      </c>
      <c r="BJ232" s="24" t="s">
        <v>89</v>
      </c>
      <c r="BK232" s="194">
        <f>ROUND(I232*H232,2)</f>
        <v>0</v>
      </c>
      <c r="BL232" s="24" t="s">
        <v>194</v>
      </c>
      <c r="BM232" s="24" t="s">
        <v>524</v>
      </c>
    </row>
    <row r="233" spans="2:65" s="12" customFormat="1" ht="13.5">
      <c r="B233" s="195"/>
      <c r="D233" s="196" t="s">
        <v>184</v>
      </c>
      <c r="E233" s="197" t="s">
        <v>5</v>
      </c>
      <c r="F233" s="198" t="s">
        <v>264</v>
      </c>
      <c r="H233" s="199">
        <v>870</v>
      </c>
      <c r="I233" s="200"/>
      <c r="L233" s="195"/>
      <c r="M233" s="201"/>
      <c r="N233" s="202"/>
      <c r="O233" s="202"/>
      <c r="P233" s="202"/>
      <c r="Q233" s="202"/>
      <c r="R233" s="202"/>
      <c r="S233" s="202"/>
      <c r="T233" s="203"/>
      <c r="AT233" s="197" t="s">
        <v>184</v>
      </c>
      <c r="AU233" s="197" t="s">
        <v>24</v>
      </c>
      <c r="AV233" s="12" t="s">
        <v>24</v>
      </c>
      <c r="AW233" s="12" t="s">
        <v>44</v>
      </c>
      <c r="AX233" s="12" t="s">
        <v>89</v>
      </c>
      <c r="AY233" s="197" t="s">
        <v>174</v>
      </c>
    </row>
    <row r="234" spans="2:65" s="1" customFormat="1" ht="25.5" customHeight="1">
      <c r="B234" s="182"/>
      <c r="C234" s="183" t="s">
        <v>525</v>
      </c>
      <c r="D234" s="183" t="s">
        <v>177</v>
      </c>
      <c r="E234" s="184" t="s">
        <v>526</v>
      </c>
      <c r="F234" s="185" t="s">
        <v>527</v>
      </c>
      <c r="G234" s="186" t="s">
        <v>262</v>
      </c>
      <c r="H234" s="187">
        <v>610</v>
      </c>
      <c r="I234" s="188"/>
      <c r="J234" s="189">
        <f>ROUND(I234*H234,2)</f>
        <v>0</v>
      </c>
      <c r="K234" s="185" t="s">
        <v>181</v>
      </c>
      <c r="L234" s="42"/>
      <c r="M234" s="190" t="s">
        <v>5</v>
      </c>
      <c r="N234" s="191" t="s">
        <v>52</v>
      </c>
      <c r="O234" s="43"/>
      <c r="P234" s="192">
        <f>O234*H234</f>
        <v>0</v>
      </c>
      <c r="Q234" s="192">
        <v>0</v>
      </c>
      <c r="R234" s="192">
        <f>Q234*H234</f>
        <v>0</v>
      </c>
      <c r="S234" s="192">
        <v>0</v>
      </c>
      <c r="T234" s="193">
        <f>S234*H234</f>
        <v>0</v>
      </c>
      <c r="AR234" s="24" t="s">
        <v>194</v>
      </c>
      <c r="AT234" s="24" t="s">
        <v>177</v>
      </c>
      <c r="AU234" s="24" t="s">
        <v>24</v>
      </c>
      <c r="AY234" s="24" t="s">
        <v>174</v>
      </c>
      <c r="BE234" s="194">
        <f>IF(N234="základní",J234,0)</f>
        <v>0</v>
      </c>
      <c r="BF234" s="194">
        <f>IF(N234="snížená",J234,0)</f>
        <v>0</v>
      </c>
      <c r="BG234" s="194">
        <f>IF(N234="zákl. přenesená",J234,0)</f>
        <v>0</v>
      </c>
      <c r="BH234" s="194">
        <f>IF(N234="sníž. přenesená",J234,0)</f>
        <v>0</v>
      </c>
      <c r="BI234" s="194">
        <f>IF(N234="nulová",J234,0)</f>
        <v>0</v>
      </c>
      <c r="BJ234" s="24" t="s">
        <v>89</v>
      </c>
      <c r="BK234" s="194">
        <f>ROUND(I234*H234,2)</f>
        <v>0</v>
      </c>
      <c r="BL234" s="24" t="s">
        <v>194</v>
      </c>
      <c r="BM234" s="24" t="s">
        <v>528</v>
      </c>
    </row>
    <row r="235" spans="2:65" s="12" customFormat="1" ht="13.5">
      <c r="B235" s="195"/>
      <c r="D235" s="196" t="s">
        <v>184</v>
      </c>
      <c r="E235" s="197" t="s">
        <v>5</v>
      </c>
      <c r="F235" s="198" t="s">
        <v>268</v>
      </c>
      <c r="H235" s="199">
        <v>610</v>
      </c>
      <c r="I235" s="200"/>
      <c r="L235" s="195"/>
      <c r="M235" s="201"/>
      <c r="N235" s="202"/>
      <c r="O235" s="202"/>
      <c r="P235" s="202"/>
      <c r="Q235" s="202"/>
      <c r="R235" s="202"/>
      <c r="S235" s="202"/>
      <c r="T235" s="203"/>
      <c r="AT235" s="197" t="s">
        <v>184</v>
      </c>
      <c r="AU235" s="197" t="s">
        <v>24</v>
      </c>
      <c r="AV235" s="12" t="s">
        <v>24</v>
      </c>
      <c r="AW235" s="12" t="s">
        <v>44</v>
      </c>
      <c r="AX235" s="12" t="s">
        <v>89</v>
      </c>
      <c r="AY235" s="197" t="s">
        <v>174</v>
      </c>
    </row>
    <row r="236" spans="2:65" s="1" customFormat="1" ht="25.5" customHeight="1">
      <c r="B236" s="182"/>
      <c r="C236" s="183" t="s">
        <v>529</v>
      </c>
      <c r="D236" s="183" t="s">
        <v>177</v>
      </c>
      <c r="E236" s="184" t="s">
        <v>530</v>
      </c>
      <c r="F236" s="185" t="s">
        <v>531</v>
      </c>
      <c r="G236" s="186" t="s">
        <v>262</v>
      </c>
      <c r="H236" s="187">
        <v>870</v>
      </c>
      <c r="I236" s="188"/>
      <c r="J236" s="189">
        <f>ROUND(I236*H236,2)</f>
        <v>0</v>
      </c>
      <c r="K236" s="185" t="s">
        <v>181</v>
      </c>
      <c r="L236" s="42"/>
      <c r="M236" s="190" t="s">
        <v>5</v>
      </c>
      <c r="N236" s="191" t="s">
        <v>52</v>
      </c>
      <c r="O236" s="43"/>
      <c r="P236" s="192">
        <f>O236*H236</f>
        <v>0</v>
      </c>
      <c r="Q236" s="192">
        <v>0</v>
      </c>
      <c r="R236" s="192">
        <f>Q236*H236</f>
        <v>0</v>
      </c>
      <c r="S236" s="192">
        <v>0</v>
      </c>
      <c r="T236" s="193">
        <f>S236*H236</f>
        <v>0</v>
      </c>
      <c r="AR236" s="24" t="s">
        <v>194</v>
      </c>
      <c r="AT236" s="24" t="s">
        <v>177</v>
      </c>
      <c r="AU236" s="24" t="s">
        <v>24</v>
      </c>
      <c r="AY236" s="24" t="s">
        <v>174</v>
      </c>
      <c r="BE236" s="194">
        <f>IF(N236="základní",J236,0)</f>
        <v>0</v>
      </c>
      <c r="BF236" s="194">
        <f>IF(N236="snížená",J236,0)</f>
        <v>0</v>
      </c>
      <c r="BG236" s="194">
        <f>IF(N236="zákl. přenesená",J236,0)</f>
        <v>0</v>
      </c>
      <c r="BH236" s="194">
        <f>IF(N236="sníž. přenesená",J236,0)</f>
        <v>0</v>
      </c>
      <c r="BI236" s="194">
        <f>IF(N236="nulová",J236,0)</f>
        <v>0</v>
      </c>
      <c r="BJ236" s="24" t="s">
        <v>89</v>
      </c>
      <c r="BK236" s="194">
        <f>ROUND(I236*H236,2)</f>
        <v>0</v>
      </c>
      <c r="BL236" s="24" t="s">
        <v>194</v>
      </c>
      <c r="BM236" s="24" t="s">
        <v>532</v>
      </c>
    </row>
    <row r="237" spans="2:65" s="12" customFormat="1" ht="13.5">
      <c r="B237" s="195"/>
      <c r="D237" s="196" t="s">
        <v>184</v>
      </c>
      <c r="E237" s="197" t="s">
        <v>5</v>
      </c>
      <c r="F237" s="198" t="s">
        <v>264</v>
      </c>
      <c r="H237" s="199">
        <v>870</v>
      </c>
      <c r="I237" s="200"/>
      <c r="L237" s="195"/>
      <c r="M237" s="201"/>
      <c r="N237" s="202"/>
      <c r="O237" s="202"/>
      <c r="P237" s="202"/>
      <c r="Q237" s="202"/>
      <c r="R237" s="202"/>
      <c r="S237" s="202"/>
      <c r="T237" s="203"/>
      <c r="AT237" s="197" t="s">
        <v>184</v>
      </c>
      <c r="AU237" s="197" t="s">
        <v>24</v>
      </c>
      <c r="AV237" s="12" t="s">
        <v>24</v>
      </c>
      <c r="AW237" s="12" t="s">
        <v>44</v>
      </c>
      <c r="AX237" s="12" t="s">
        <v>89</v>
      </c>
      <c r="AY237" s="197" t="s">
        <v>174</v>
      </c>
    </row>
    <row r="238" spans="2:65" s="1" customFormat="1" ht="38.25" customHeight="1">
      <c r="B238" s="182"/>
      <c r="C238" s="183" t="s">
        <v>533</v>
      </c>
      <c r="D238" s="183" t="s">
        <v>177</v>
      </c>
      <c r="E238" s="184" t="s">
        <v>534</v>
      </c>
      <c r="F238" s="185" t="s">
        <v>535</v>
      </c>
      <c r="G238" s="186" t="s">
        <v>262</v>
      </c>
      <c r="H238" s="187">
        <v>870</v>
      </c>
      <c r="I238" s="188"/>
      <c r="J238" s="189">
        <f>ROUND(I238*H238,2)</f>
        <v>0</v>
      </c>
      <c r="K238" s="185" t="s">
        <v>181</v>
      </c>
      <c r="L238" s="42"/>
      <c r="M238" s="190" t="s">
        <v>5</v>
      </c>
      <c r="N238" s="191" t="s">
        <v>52</v>
      </c>
      <c r="O238" s="43"/>
      <c r="P238" s="192">
        <f>O238*H238</f>
        <v>0</v>
      </c>
      <c r="Q238" s="192">
        <v>0</v>
      </c>
      <c r="R238" s="192">
        <f>Q238*H238</f>
        <v>0</v>
      </c>
      <c r="S238" s="192">
        <v>0</v>
      </c>
      <c r="T238" s="193">
        <f>S238*H238</f>
        <v>0</v>
      </c>
      <c r="AR238" s="24" t="s">
        <v>194</v>
      </c>
      <c r="AT238" s="24" t="s">
        <v>177</v>
      </c>
      <c r="AU238" s="24" t="s">
        <v>24</v>
      </c>
      <c r="AY238" s="24" t="s">
        <v>174</v>
      </c>
      <c r="BE238" s="194">
        <f>IF(N238="základní",J238,0)</f>
        <v>0</v>
      </c>
      <c r="BF238" s="194">
        <f>IF(N238="snížená",J238,0)</f>
        <v>0</v>
      </c>
      <c r="BG238" s="194">
        <f>IF(N238="zákl. přenesená",J238,0)</f>
        <v>0</v>
      </c>
      <c r="BH238" s="194">
        <f>IF(N238="sníž. přenesená",J238,0)</f>
        <v>0</v>
      </c>
      <c r="BI238" s="194">
        <f>IF(N238="nulová",J238,0)</f>
        <v>0</v>
      </c>
      <c r="BJ238" s="24" t="s">
        <v>89</v>
      </c>
      <c r="BK238" s="194">
        <f>ROUND(I238*H238,2)</f>
        <v>0</v>
      </c>
      <c r="BL238" s="24" t="s">
        <v>194</v>
      </c>
      <c r="BM238" s="24" t="s">
        <v>536</v>
      </c>
    </row>
    <row r="239" spans="2:65" s="12" customFormat="1" ht="13.5">
      <c r="B239" s="195"/>
      <c r="D239" s="196" t="s">
        <v>184</v>
      </c>
      <c r="E239" s="197" t="s">
        <v>5</v>
      </c>
      <c r="F239" s="198" t="s">
        <v>264</v>
      </c>
      <c r="H239" s="199">
        <v>870</v>
      </c>
      <c r="I239" s="200"/>
      <c r="L239" s="195"/>
      <c r="M239" s="201"/>
      <c r="N239" s="202"/>
      <c r="O239" s="202"/>
      <c r="P239" s="202"/>
      <c r="Q239" s="202"/>
      <c r="R239" s="202"/>
      <c r="S239" s="202"/>
      <c r="T239" s="203"/>
      <c r="AT239" s="197" t="s">
        <v>184</v>
      </c>
      <c r="AU239" s="197" t="s">
        <v>24</v>
      </c>
      <c r="AV239" s="12" t="s">
        <v>24</v>
      </c>
      <c r="AW239" s="12" t="s">
        <v>44</v>
      </c>
      <c r="AX239" s="12" t="s">
        <v>89</v>
      </c>
      <c r="AY239" s="197" t="s">
        <v>174</v>
      </c>
    </row>
    <row r="240" spans="2:65" s="1" customFormat="1" ht="38.25" customHeight="1">
      <c r="B240" s="182"/>
      <c r="C240" s="183" t="s">
        <v>537</v>
      </c>
      <c r="D240" s="183" t="s">
        <v>177</v>
      </c>
      <c r="E240" s="184" t="s">
        <v>538</v>
      </c>
      <c r="F240" s="185" t="s">
        <v>539</v>
      </c>
      <c r="G240" s="186" t="s">
        <v>262</v>
      </c>
      <c r="H240" s="187">
        <v>610</v>
      </c>
      <c r="I240" s="188"/>
      <c r="J240" s="189">
        <f>ROUND(I240*H240,2)</f>
        <v>0</v>
      </c>
      <c r="K240" s="185" t="s">
        <v>181</v>
      </c>
      <c r="L240" s="42"/>
      <c r="M240" s="190" t="s">
        <v>5</v>
      </c>
      <c r="N240" s="191" t="s">
        <v>52</v>
      </c>
      <c r="O240" s="43"/>
      <c r="P240" s="192">
        <f>O240*H240</f>
        <v>0</v>
      </c>
      <c r="Q240" s="192">
        <v>0</v>
      </c>
      <c r="R240" s="192">
        <f>Q240*H240</f>
        <v>0</v>
      </c>
      <c r="S240" s="192">
        <v>0</v>
      </c>
      <c r="T240" s="193">
        <f>S240*H240</f>
        <v>0</v>
      </c>
      <c r="AR240" s="24" t="s">
        <v>194</v>
      </c>
      <c r="AT240" s="24" t="s">
        <v>177</v>
      </c>
      <c r="AU240" s="24" t="s">
        <v>24</v>
      </c>
      <c r="AY240" s="24" t="s">
        <v>174</v>
      </c>
      <c r="BE240" s="194">
        <f>IF(N240="základní",J240,0)</f>
        <v>0</v>
      </c>
      <c r="BF240" s="194">
        <f>IF(N240="snížená",J240,0)</f>
        <v>0</v>
      </c>
      <c r="BG240" s="194">
        <f>IF(N240="zákl. přenesená",J240,0)</f>
        <v>0</v>
      </c>
      <c r="BH240" s="194">
        <f>IF(N240="sníž. přenesená",J240,0)</f>
        <v>0</v>
      </c>
      <c r="BI240" s="194">
        <f>IF(N240="nulová",J240,0)</f>
        <v>0</v>
      </c>
      <c r="BJ240" s="24" t="s">
        <v>89</v>
      </c>
      <c r="BK240" s="194">
        <f>ROUND(I240*H240,2)</f>
        <v>0</v>
      </c>
      <c r="BL240" s="24" t="s">
        <v>194</v>
      </c>
      <c r="BM240" s="24" t="s">
        <v>540</v>
      </c>
    </row>
    <row r="241" spans="2:65" s="12" customFormat="1" ht="13.5">
      <c r="B241" s="195"/>
      <c r="D241" s="196" t="s">
        <v>184</v>
      </c>
      <c r="E241" s="197" t="s">
        <v>5</v>
      </c>
      <c r="F241" s="198" t="s">
        <v>268</v>
      </c>
      <c r="H241" s="199">
        <v>610</v>
      </c>
      <c r="I241" s="200"/>
      <c r="L241" s="195"/>
      <c r="M241" s="201"/>
      <c r="N241" s="202"/>
      <c r="O241" s="202"/>
      <c r="P241" s="202"/>
      <c r="Q241" s="202"/>
      <c r="R241" s="202"/>
      <c r="S241" s="202"/>
      <c r="T241" s="203"/>
      <c r="AT241" s="197" t="s">
        <v>184</v>
      </c>
      <c r="AU241" s="197" t="s">
        <v>24</v>
      </c>
      <c r="AV241" s="12" t="s">
        <v>24</v>
      </c>
      <c r="AW241" s="12" t="s">
        <v>44</v>
      </c>
      <c r="AX241" s="12" t="s">
        <v>89</v>
      </c>
      <c r="AY241" s="197" t="s">
        <v>174</v>
      </c>
    </row>
    <row r="242" spans="2:65" s="1" customFormat="1" ht="25.5" customHeight="1">
      <c r="B242" s="182"/>
      <c r="C242" s="183" t="s">
        <v>541</v>
      </c>
      <c r="D242" s="183" t="s">
        <v>177</v>
      </c>
      <c r="E242" s="184" t="s">
        <v>542</v>
      </c>
      <c r="F242" s="185" t="s">
        <v>543</v>
      </c>
      <c r="G242" s="186" t="s">
        <v>262</v>
      </c>
      <c r="H242" s="187">
        <v>870</v>
      </c>
      <c r="I242" s="188"/>
      <c r="J242" s="189">
        <f>ROUND(I242*H242,2)</f>
        <v>0</v>
      </c>
      <c r="K242" s="185" t="s">
        <v>181</v>
      </c>
      <c r="L242" s="42"/>
      <c r="M242" s="190" t="s">
        <v>5</v>
      </c>
      <c r="N242" s="191" t="s">
        <v>52</v>
      </c>
      <c r="O242" s="43"/>
      <c r="P242" s="192">
        <f>O242*H242</f>
        <v>0</v>
      </c>
      <c r="Q242" s="192">
        <v>0</v>
      </c>
      <c r="R242" s="192">
        <f>Q242*H242</f>
        <v>0</v>
      </c>
      <c r="S242" s="192">
        <v>0</v>
      </c>
      <c r="T242" s="193">
        <f>S242*H242</f>
        <v>0</v>
      </c>
      <c r="AR242" s="24" t="s">
        <v>194</v>
      </c>
      <c r="AT242" s="24" t="s">
        <v>177</v>
      </c>
      <c r="AU242" s="24" t="s">
        <v>24</v>
      </c>
      <c r="AY242" s="24" t="s">
        <v>174</v>
      </c>
      <c r="BE242" s="194">
        <f>IF(N242="základní",J242,0)</f>
        <v>0</v>
      </c>
      <c r="BF242" s="194">
        <f>IF(N242="snížená",J242,0)</f>
        <v>0</v>
      </c>
      <c r="BG242" s="194">
        <f>IF(N242="zákl. přenesená",J242,0)</f>
        <v>0</v>
      </c>
      <c r="BH242" s="194">
        <f>IF(N242="sníž. přenesená",J242,0)</f>
        <v>0</v>
      </c>
      <c r="BI242" s="194">
        <f>IF(N242="nulová",J242,0)</f>
        <v>0</v>
      </c>
      <c r="BJ242" s="24" t="s">
        <v>89</v>
      </c>
      <c r="BK242" s="194">
        <f>ROUND(I242*H242,2)</f>
        <v>0</v>
      </c>
      <c r="BL242" s="24" t="s">
        <v>194</v>
      </c>
      <c r="BM242" s="24" t="s">
        <v>544</v>
      </c>
    </row>
    <row r="243" spans="2:65" s="12" customFormat="1" ht="13.5">
      <c r="B243" s="195"/>
      <c r="D243" s="196" t="s">
        <v>184</v>
      </c>
      <c r="E243" s="197" t="s">
        <v>5</v>
      </c>
      <c r="F243" s="198" t="s">
        <v>545</v>
      </c>
      <c r="H243" s="199">
        <v>870</v>
      </c>
      <c r="I243" s="200"/>
      <c r="L243" s="195"/>
      <c r="M243" s="201"/>
      <c r="N243" s="202"/>
      <c r="O243" s="202"/>
      <c r="P243" s="202"/>
      <c r="Q243" s="202"/>
      <c r="R243" s="202"/>
      <c r="S243" s="202"/>
      <c r="T243" s="203"/>
      <c r="AT243" s="197" t="s">
        <v>184</v>
      </c>
      <c r="AU243" s="197" t="s">
        <v>24</v>
      </c>
      <c r="AV243" s="12" t="s">
        <v>24</v>
      </c>
      <c r="AW243" s="12" t="s">
        <v>44</v>
      </c>
      <c r="AX243" s="12" t="s">
        <v>89</v>
      </c>
      <c r="AY243" s="197" t="s">
        <v>174</v>
      </c>
    </row>
    <row r="244" spans="2:65" s="1" customFormat="1" ht="25.5" customHeight="1">
      <c r="B244" s="182"/>
      <c r="C244" s="183" t="s">
        <v>546</v>
      </c>
      <c r="D244" s="183" t="s">
        <v>177</v>
      </c>
      <c r="E244" s="184" t="s">
        <v>547</v>
      </c>
      <c r="F244" s="185" t="s">
        <v>548</v>
      </c>
      <c r="G244" s="186" t="s">
        <v>262</v>
      </c>
      <c r="H244" s="187">
        <v>5508</v>
      </c>
      <c r="I244" s="188"/>
      <c r="J244" s="189">
        <f>ROUND(I244*H244,2)</f>
        <v>0</v>
      </c>
      <c r="K244" s="185" t="s">
        <v>181</v>
      </c>
      <c r="L244" s="42"/>
      <c r="M244" s="190" t="s">
        <v>5</v>
      </c>
      <c r="N244" s="191" t="s">
        <v>52</v>
      </c>
      <c r="O244" s="43"/>
      <c r="P244" s="192">
        <f>O244*H244</f>
        <v>0</v>
      </c>
      <c r="Q244" s="192">
        <v>0</v>
      </c>
      <c r="R244" s="192">
        <f>Q244*H244</f>
        <v>0</v>
      </c>
      <c r="S244" s="192">
        <v>0</v>
      </c>
      <c r="T244" s="193">
        <f>S244*H244</f>
        <v>0</v>
      </c>
      <c r="AR244" s="24" t="s">
        <v>194</v>
      </c>
      <c r="AT244" s="24" t="s">
        <v>177</v>
      </c>
      <c r="AU244" s="24" t="s">
        <v>24</v>
      </c>
      <c r="AY244" s="24" t="s">
        <v>174</v>
      </c>
      <c r="BE244" s="194">
        <f>IF(N244="základní",J244,0)</f>
        <v>0</v>
      </c>
      <c r="BF244" s="194">
        <f>IF(N244="snížená",J244,0)</f>
        <v>0</v>
      </c>
      <c r="BG244" s="194">
        <f>IF(N244="zákl. přenesená",J244,0)</f>
        <v>0</v>
      </c>
      <c r="BH244" s="194">
        <f>IF(N244="sníž. přenesená",J244,0)</f>
        <v>0</v>
      </c>
      <c r="BI244" s="194">
        <f>IF(N244="nulová",J244,0)</f>
        <v>0</v>
      </c>
      <c r="BJ244" s="24" t="s">
        <v>89</v>
      </c>
      <c r="BK244" s="194">
        <f>ROUND(I244*H244,2)</f>
        <v>0</v>
      </c>
      <c r="BL244" s="24" t="s">
        <v>194</v>
      </c>
      <c r="BM244" s="24" t="s">
        <v>549</v>
      </c>
    </row>
    <row r="245" spans="2:65" s="12" customFormat="1" ht="13.5">
      <c r="B245" s="195"/>
      <c r="D245" s="196" t="s">
        <v>184</v>
      </c>
      <c r="E245" s="197" t="s">
        <v>5</v>
      </c>
      <c r="F245" s="198" t="s">
        <v>272</v>
      </c>
      <c r="H245" s="199">
        <v>1418</v>
      </c>
      <c r="I245" s="200"/>
      <c r="L245" s="195"/>
      <c r="M245" s="201"/>
      <c r="N245" s="202"/>
      <c r="O245" s="202"/>
      <c r="P245" s="202"/>
      <c r="Q245" s="202"/>
      <c r="R245" s="202"/>
      <c r="S245" s="202"/>
      <c r="T245" s="203"/>
      <c r="AT245" s="197" t="s">
        <v>184</v>
      </c>
      <c r="AU245" s="197" t="s">
        <v>24</v>
      </c>
      <c r="AV245" s="12" t="s">
        <v>24</v>
      </c>
      <c r="AW245" s="12" t="s">
        <v>44</v>
      </c>
      <c r="AX245" s="12" t="s">
        <v>81</v>
      </c>
      <c r="AY245" s="197" t="s">
        <v>174</v>
      </c>
    </row>
    <row r="246" spans="2:65" s="12" customFormat="1" ht="13.5">
      <c r="B246" s="195"/>
      <c r="D246" s="196" t="s">
        <v>184</v>
      </c>
      <c r="E246" s="197" t="s">
        <v>5</v>
      </c>
      <c r="F246" s="198" t="s">
        <v>550</v>
      </c>
      <c r="H246" s="199">
        <v>4090</v>
      </c>
      <c r="I246" s="200"/>
      <c r="L246" s="195"/>
      <c r="M246" s="201"/>
      <c r="N246" s="202"/>
      <c r="O246" s="202"/>
      <c r="P246" s="202"/>
      <c r="Q246" s="202"/>
      <c r="R246" s="202"/>
      <c r="S246" s="202"/>
      <c r="T246" s="203"/>
      <c r="AT246" s="197" t="s">
        <v>184</v>
      </c>
      <c r="AU246" s="197" t="s">
        <v>24</v>
      </c>
      <c r="AV246" s="12" t="s">
        <v>24</v>
      </c>
      <c r="AW246" s="12" t="s">
        <v>44</v>
      </c>
      <c r="AX246" s="12" t="s">
        <v>81</v>
      </c>
      <c r="AY246" s="197" t="s">
        <v>174</v>
      </c>
    </row>
    <row r="247" spans="2:65" s="13" customFormat="1" ht="13.5">
      <c r="B247" s="211"/>
      <c r="D247" s="196" t="s">
        <v>184</v>
      </c>
      <c r="E247" s="212" t="s">
        <v>5</v>
      </c>
      <c r="F247" s="213" t="s">
        <v>274</v>
      </c>
      <c r="H247" s="214">
        <v>5508</v>
      </c>
      <c r="I247" s="215"/>
      <c r="L247" s="211"/>
      <c r="M247" s="216"/>
      <c r="N247" s="217"/>
      <c r="O247" s="217"/>
      <c r="P247" s="217"/>
      <c r="Q247" s="217"/>
      <c r="R247" s="217"/>
      <c r="S247" s="217"/>
      <c r="T247" s="218"/>
      <c r="AT247" s="212" t="s">
        <v>184</v>
      </c>
      <c r="AU247" s="212" t="s">
        <v>24</v>
      </c>
      <c r="AV247" s="13" t="s">
        <v>194</v>
      </c>
      <c r="AW247" s="13" t="s">
        <v>44</v>
      </c>
      <c r="AX247" s="13" t="s">
        <v>89</v>
      </c>
      <c r="AY247" s="212" t="s">
        <v>174</v>
      </c>
    </row>
    <row r="248" spans="2:65" s="1" customFormat="1" ht="38.25" customHeight="1">
      <c r="B248" s="182"/>
      <c r="C248" s="183" t="s">
        <v>551</v>
      </c>
      <c r="D248" s="183" t="s">
        <v>177</v>
      </c>
      <c r="E248" s="184" t="s">
        <v>552</v>
      </c>
      <c r="F248" s="185" t="s">
        <v>553</v>
      </c>
      <c r="G248" s="186" t="s">
        <v>262</v>
      </c>
      <c r="H248" s="187">
        <v>5508</v>
      </c>
      <c r="I248" s="188"/>
      <c r="J248" s="189">
        <f>ROUND(I248*H248,2)</f>
        <v>0</v>
      </c>
      <c r="K248" s="185" t="s">
        <v>181</v>
      </c>
      <c r="L248" s="42"/>
      <c r="M248" s="190" t="s">
        <v>5</v>
      </c>
      <c r="N248" s="191" t="s">
        <v>52</v>
      </c>
      <c r="O248" s="43"/>
      <c r="P248" s="192">
        <f>O248*H248</f>
        <v>0</v>
      </c>
      <c r="Q248" s="192">
        <v>0</v>
      </c>
      <c r="R248" s="192">
        <f>Q248*H248</f>
        <v>0</v>
      </c>
      <c r="S248" s="192">
        <v>0</v>
      </c>
      <c r="T248" s="193">
        <f>S248*H248</f>
        <v>0</v>
      </c>
      <c r="AR248" s="24" t="s">
        <v>194</v>
      </c>
      <c r="AT248" s="24" t="s">
        <v>177</v>
      </c>
      <c r="AU248" s="24" t="s">
        <v>24</v>
      </c>
      <c r="AY248" s="24" t="s">
        <v>174</v>
      </c>
      <c r="BE248" s="194">
        <f>IF(N248="základní",J248,0)</f>
        <v>0</v>
      </c>
      <c r="BF248" s="194">
        <f>IF(N248="snížená",J248,0)</f>
        <v>0</v>
      </c>
      <c r="BG248" s="194">
        <f>IF(N248="zákl. přenesená",J248,0)</f>
        <v>0</v>
      </c>
      <c r="BH248" s="194">
        <f>IF(N248="sníž. přenesená",J248,0)</f>
        <v>0</v>
      </c>
      <c r="BI248" s="194">
        <f>IF(N248="nulová",J248,0)</f>
        <v>0</v>
      </c>
      <c r="BJ248" s="24" t="s">
        <v>89</v>
      </c>
      <c r="BK248" s="194">
        <f>ROUND(I248*H248,2)</f>
        <v>0</v>
      </c>
      <c r="BL248" s="24" t="s">
        <v>194</v>
      </c>
      <c r="BM248" s="24" t="s">
        <v>554</v>
      </c>
    </row>
    <row r="249" spans="2:65" s="12" customFormat="1" ht="13.5">
      <c r="B249" s="195"/>
      <c r="D249" s="196" t="s">
        <v>184</v>
      </c>
      <c r="E249" s="197" t="s">
        <v>5</v>
      </c>
      <c r="F249" s="198" t="s">
        <v>272</v>
      </c>
      <c r="H249" s="199">
        <v>1418</v>
      </c>
      <c r="I249" s="200"/>
      <c r="L249" s="195"/>
      <c r="M249" s="201"/>
      <c r="N249" s="202"/>
      <c r="O249" s="202"/>
      <c r="P249" s="202"/>
      <c r="Q249" s="202"/>
      <c r="R249" s="202"/>
      <c r="S249" s="202"/>
      <c r="T249" s="203"/>
      <c r="AT249" s="197" t="s">
        <v>184</v>
      </c>
      <c r="AU249" s="197" t="s">
        <v>24</v>
      </c>
      <c r="AV249" s="12" t="s">
        <v>24</v>
      </c>
      <c r="AW249" s="12" t="s">
        <v>44</v>
      </c>
      <c r="AX249" s="12" t="s">
        <v>81</v>
      </c>
      <c r="AY249" s="197" t="s">
        <v>174</v>
      </c>
    </row>
    <row r="250" spans="2:65" s="12" customFormat="1" ht="13.5">
      <c r="B250" s="195"/>
      <c r="D250" s="196" t="s">
        <v>184</v>
      </c>
      <c r="E250" s="197" t="s">
        <v>5</v>
      </c>
      <c r="F250" s="198" t="s">
        <v>550</v>
      </c>
      <c r="H250" s="199">
        <v>4090</v>
      </c>
      <c r="I250" s="200"/>
      <c r="L250" s="195"/>
      <c r="M250" s="201"/>
      <c r="N250" s="202"/>
      <c r="O250" s="202"/>
      <c r="P250" s="202"/>
      <c r="Q250" s="202"/>
      <c r="R250" s="202"/>
      <c r="S250" s="202"/>
      <c r="T250" s="203"/>
      <c r="AT250" s="197" t="s">
        <v>184</v>
      </c>
      <c r="AU250" s="197" t="s">
        <v>24</v>
      </c>
      <c r="AV250" s="12" t="s">
        <v>24</v>
      </c>
      <c r="AW250" s="12" t="s">
        <v>44</v>
      </c>
      <c r="AX250" s="12" t="s">
        <v>81</v>
      </c>
      <c r="AY250" s="197" t="s">
        <v>174</v>
      </c>
    </row>
    <row r="251" spans="2:65" s="13" customFormat="1" ht="13.5">
      <c r="B251" s="211"/>
      <c r="D251" s="196" t="s">
        <v>184</v>
      </c>
      <c r="E251" s="212" t="s">
        <v>5</v>
      </c>
      <c r="F251" s="213" t="s">
        <v>274</v>
      </c>
      <c r="H251" s="214">
        <v>5508</v>
      </c>
      <c r="I251" s="215"/>
      <c r="L251" s="211"/>
      <c r="M251" s="216"/>
      <c r="N251" s="217"/>
      <c r="O251" s="217"/>
      <c r="P251" s="217"/>
      <c r="Q251" s="217"/>
      <c r="R251" s="217"/>
      <c r="S251" s="217"/>
      <c r="T251" s="218"/>
      <c r="AT251" s="212" t="s">
        <v>184</v>
      </c>
      <c r="AU251" s="212" t="s">
        <v>24</v>
      </c>
      <c r="AV251" s="13" t="s">
        <v>194</v>
      </c>
      <c r="AW251" s="13" t="s">
        <v>44</v>
      </c>
      <c r="AX251" s="13" t="s">
        <v>89</v>
      </c>
      <c r="AY251" s="212" t="s">
        <v>174</v>
      </c>
    </row>
    <row r="252" spans="2:65" s="1" customFormat="1" ht="25.5" customHeight="1">
      <c r="B252" s="182"/>
      <c r="C252" s="183" t="s">
        <v>555</v>
      </c>
      <c r="D252" s="183" t="s">
        <v>177</v>
      </c>
      <c r="E252" s="184" t="s">
        <v>556</v>
      </c>
      <c r="F252" s="185" t="s">
        <v>557</v>
      </c>
      <c r="G252" s="186" t="s">
        <v>262</v>
      </c>
      <c r="H252" s="187">
        <v>610</v>
      </c>
      <c r="I252" s="188"/>
      <c r="J252" s="189">
        <f>ROUND(I252*H252,2)</f>
        <v>0</v>
      </c>
      <c r="K252" s="185" t="s">
        <v>181</v>
      </c>
      <c r="L252" s="42"/>
      <c r="M252" s="190" t="s">
        <v>5</v>
      </c>
      <c r="N252" s="191" t="s">
        <v>52</v>
      </c>
      <c r="O252" s="43"/>
      <c r="P252" s="192">
        <f>O252*H252</f>
        <v>0</v>
      </c>
      <c r="Q252" s="192">
        <v>0</v>
      </c>
      <c r="R252" s="192">
        <f>Q252*H252</f>
        <v>0</v>
      </c>
      <c r="S252" s="192">
        <v>0</v>
      </c>
      <c r="T252" s="193">
        <f>S252*H252</f>
        <v>0</v>
      </c>
      <c r="AR252" s="24" t="s">
        <v>194</v>
      </c>
      <c r="AT252" s="24" t="s">
        <v>177</v>
      </c>
      <c r="AU252" s="24" t="s">
        <v>24</v>
      </c>
      <c r="AY252" s="24" t="s">
        <v>174</v>
      </c>
      <c r="BE252" s="194">
        <f>IF(N252="základní",J252,0)</f>
        <v>0</v>
      </c>
      <c r="BF252" s="194">
        <f>IF(N252="snížená",J252,0)</f>
        <v>0</v>
      </c>
      <c r="BG252" s="194">
        <f>IF(N252="zákl. přenesená",J252,0)</f>
        <v>0</v>
      </c>
      <c r="BH252" s="194">
        <f>IF(N252="sníž. přenesená",J252,0)</f>
        <v>0</v>
      </c>
      <c r="BI252" s="194">
        <f>IF(N252="nulová",J252,0)</f>
        <v>0</v>
      </c>
      <c r="BJ252" s="24" t="s">
        <v>89</v>
      </c>
      <c r="BK252" s="194">
        <f>ROUND(I252*H252,2)</f>
        <v>0</v>
      </c>
      <c r="BL252" s="24" t="s">
        <v>194</v>
      </c>
      <c r="BM252" s="24" t="s">
        <v>558</v>
      </c>
    </row>
    <row r="253" spans="2:65" s="12" customFormat="1" ht="13.5">
      <c r="B253" s="195"/>
      <c r="D253" s="196" t="s">
        <v>184</v>
      </c>
      <c r="E253" s="197" t="s">
        <v>5</v>
      </c>
      <c r="F253" s="198" t="s">
        <v>268</v>
      </c>
      <c r="H253" s="199">
        <v>610</v>
      </c>
      <c r="I253" s="200"/>
      <c r="L253" s="195"/>
      <c r="M253" s="201"/>
      <c r="N253" s="202"/>
      <c r="O253" s="202"/>
      <c r="P253" s="202"/>
      <c r="Q253" s="202"/>
      <c r="R253" s="202"/>
      <c r="S253" s="202"/>
      <c r="T253" s="203"/>
      <c r="AT253" s="197" t="s">
        <v>184</v>
      </c>
      <c r="AU253" s="197" t="s">
        <v>24</v>
      </c>
      <c r="AV253" s="12" t="s">
        <v>24</v>
      </c>
      <c r="AW253" s="12" t="s">
        <v>44</v>
      </c>
      <c r="AX253" s="12" t="s">
        <v>89</v>
      </c>
      <c r="AY253" s="197" t="s">
        <v>174</v>
      </c>
    </row>
    <row r="254" spans="2:65" s="11" customFormat="1" ht="29.85" customHeight="1">
      <c r="B254" s="169"/>
      <c r="D254" s="170" t="s">
        <v>80</v>
      </c>
      <c r="E254" s="180" t="s">
        <v>211</v>
      </c>
      <c r="F254" s="180" t="s">
        <v>559</v>
      </c>
      <c r="I254" s="172"/>
      <c r="J254" s="181">
        <f>BK254</f>
        <v>0</v>
      </c>
      <c r="L254" s="169"/>
      <c r="M254" s="174"/>
      <c r="N254" s="175"/>
      <c r="O254" s="175"/>
      <c r="P254" s="176">
        <f>SUM(P255:P354)</f>
        <v>0</v>
      </c>
      <c r="Q254" s="175"/>
      <c r="R254" s="176">
        <f>SUM(R255:R354)</f>
        <v>319.19691639000007</v>
      </c>
      <c r="S254" s="175"/>
      <c r="T254" s="177">
        <f>SUM(T255:T354)</f>
        <v>0</v>
      </c>
      <c r="AR254" s="170" t="s">
        <v>89</v>
      </c>
      <c r="AT254" s="178" t="s">
        <v>80</v>
      </c>
      <c r="AU254" s="178" t="s">
        <v>89</v>
      </c>
      <c r="AY254" s="170" t="s">
        <v>174</v>
      </c>
      <c r="BK254" s="179">
        <f>SUM(BK255:BK354)</f>
        <v>0</v>
      </c>
    </row>
    <row r="255" spans="2:65" s="1" customFormat="1" ht="25.5" customHeight="1">
      <c r="B255" s="182"/>
      <c r="C255" s="183" t="s">
        <v>560</v>
      </c>
      <c r="D255" s="183" t="s">
        <v>177</v>
      </c>
      <c r="E255" s="184" t="s">
        <v>561</v>
      </c>
      <c r="F255" s="185" t="s">
        <v>562</v>
      </c>
      <c r="G255" s="186" t="s">
        <v>287</v>
      </c>
      <c r="H255" s="187">
        <v>2.2599999999999998</v>
      </c>
      <c r="I255" s="188"/>
      <c r="J255" s="189">
        <f>ROUND(I255*H255,2)</f>
        <v>0</v>
      </c>
      <c r="K255" s="185" t="s">
        <v>181</v>
      </c>
      <c r="L255" s="42"/>
      <c r="M255" s="190" t="s">
        <v>5</v>
      </c>
      <c r="N255" s="191" t="s">
        <v>52</v>
      </c>
      <c r="O255" s="43"/>
      <c r="P255" s="192">
        <f>O255*H255</f>
        <v>0</v>
      </c>
      <c r="Q255" s="192">
        <v>2.6800000000000001E-3</v>
      </c>
      <c r="R255" s="192">
        <f>Q255*H255</f>
        <v>6.0567999999999993E-3</v>
      </c>
      <c r="S255" s="192">
        <v>0</v>
      </c>
      <c r="T255" s="193">
        <f>S255*H255</f>
        <v>0</v>
      </c>
      <c r="AR255" s="24" t="s">
        <v>194</v>
      </c>
      <c r="AT255" s="24" t="s">
        <v>177</v>
      </c>
      <c r="AU255" s="24" t="s">
        <v>24</v>
      </c>
      <c r="AY255" s="24" t="s">
        <v>174</v>
      </c>
      <c r="BE255" s="194">
        <f>IF(N255="základní",J255,0)</f>
        <v>0</v>
      </c>
      <c r="BF255" s="194">
        <f>IF(N255="snížená",J255,0)</f>
        <v>0</v>
      </c>
      <c r="BG255" s="194">
        <f>IF(N255="zákl. přenesená",J255,0)</f>
        <v>0</v>
      </c>
      <c r="BH255" s="194">
        <f>IF(N255="sníž. přenesená",J255,0)</f>
        <v>0</v>
      </c>
      <c r="BI255" s="194">
        <f>IF(N255="nulová",J255,0)</f>
        <v>0</v>
      </c>
      <c r="BJ255" s="24" t="s">
        <v>89</v>
      </c>
      <c r="BK255" s="194">
        <f>ROUND(I255*H255,2)</f>
        <v>0</v>
      </c>
      <c r="BL255" s="24" t="s">
        <v>194</v>
      </c>
      <c r="BM255" s="24" t="s">
        <v>563</v>
      </c>
    </row>
    <row r="256" spans="2:65" s="12" customFormat="1" ht="13.5">
      <c r="B256" s="195"/>
      <c r="D256" s="196" t="s">
        <v>184</v>
      </c>
      <c r="E256" s="197" t="s">
        <v>5</v>
      </c>
      <c r="F256" s="198" t="s">
        <v>564</v>
      </c>
      <c r="H256" s="199">
        <v>2.2599999999999998</v>
      </c>
      <c r="I256" s="200"/>
      <c r="L256" s="195"/>
      <c r="M256" s="201"/>
      <c r="N256" s="202"/>
      <c r="O256" s="202"/>
      <c r="P256" s="202"/>
      <c r="Q256" s="202"/>
      <c r="R256" s="202"/>
      <c r="S256" s="202"/>
      <c r="T256" s="203"/>
      <c r="AT256" s="197" t="s">
        <v>184</v>
      </c>
      <c r="AU256" s="197" t="s">
        <v>24</v>
      </c>
      <c r="AV256" s="12" t="s">
        <v>24</v>
      </c>
      <c r="AW256" s="12" t="s">
        <v>44</v>
      </c>
      <c r="AX256" s="12" t="s">
        <v>89</v>
      </c>
      <c r="AY256" s="197" t="s">
        <v>174</v>
      </c>
    </row>
    <row r="257" spans="2:65" s="1" customFormat="1" ht="25.5" customHeight="1">
      <c r="B257" s="182"/>
      <c r="C257" s="183" t="s">
        <v>565</v>
      </c>
      <c r="D257" s="183" t="s">
        <v>177</v>
      </c>
      <c r="E257" s="184" t="s">
        <v>566</v>
      </c>
      <c r="F257" s="185" t="s">
        <v>567</v>
      </c>
      <c r="G257" s="186" t="s">
        <v>287</v>
      </c>
      <c r="H257" s="187">
        <v>4.24</v>
      </c>
      <c r="I257" s="188"/>
      <c r="J257" s="189">
        <f>ROUND(I257*H257,2)</f>
        <v>0</v>
      </c>
      <c r="K257" s="185" t="s">
        <v>181</v>
      </c>
      <c r="L257" s="42"/>
      <c r="M257" s="190" t="s">
        <v>5</v>
      </c>
      <c r="N257" s="191" t="s">
        <v>52</v>
      </c>
      <c r="O257" s="43"/>
      <c r="P257" s="192">
        <f>O257*H257</f>
        <v>0</v>
      </c>
      <c r="Q257" s="192">
        <v>4.2700000000000004E-3</v>
      </c>
      <c r="R257" s="192">
        <f>Q257*H257</f>
        <v>1.8104800000000001E-2</v>
      </c>
      <c r="S257" s="192">
        <v>0</v>
      </c>
      <c r="T257" s="193">
        <f>S257*H257</f>
        <v>0</v>
      </c>
      <c r="AR257" s="24" t="s">
        <v>194</v>
      </c>
      <c r="AT257" s="24" t="s">
        <v>177</v>
      </c>
      <c r="AU257" s="24" t="s">
        <v>24</v>
      </c>
      <c r="AY257" s="24" t="s">
        <v>174</v>
      </c>
      <c r="BE257" s="194">
        <f>IF(N257="základní",J257,0)</f>
        <v>0</v>
      </c>
      <c r="BF257" s="194">
        <f>IF(N257="snížená",J257,0)</f>
        <v>0</v>
      </c>
      <c r="BG257" s="194">
        <f>IF(N257="zákl. přenesená",J257,0)</f>
        <v>0</v>
      </c>
      <c r="BH257" s="194">
        <f>IF(N257="sníž. přenesená",J257,0)</f>
        <v>0</v>
      </c>
      <c r="BI257" s="194">
        <f>IF(N257="nulová",J257,0)</f>
        <v>0</v>
      </c>
      <c r="BJ257" s="24" t="s">
        <v>89</v>
      </c>
      <c r="BK257" s="194">
        <f>ROUND(I257*H257,2)</f>
        <v>0</v>
      </c>
      <c r="BL257" s="24" t="s">
        <v>194</v>
      </c>
      <c r="BM257" s="24" t="s">
        <v>568</v>
      </c>
    </row>
    <row r="258" spans="2:65" s="12" customFormat="1" ht="13.5">
      <c r="B258" s="195"/>
      <c r="D258" s="196" t="s">
        <v>184</v>
      </c>
      <c r="E258" s="197" t="s">
        <v>5</v>
      </c>
      <c r="F258" s="198" t="s">
        <v>569</v>
      </c>
      <c r="H258" s="199">
        <v>4.24</v>
      </c>
      <c r="I258" s="200"/>
      <c r="L258" s="195"/>
      <c r="M258" s="201"/>
      <c r="N258" s="202"/>
      <c r="O258" s="202"/>
      <c r="P258" s="202"/>
      <c r="Q258" s="202"/>
      <c r="R258" s="202"/>
      <c r="S258" s="202"/>
      <c r="T258" s="203"/>
      <c r="AT258" s="197" t="s">
        <v>184</v>
      </c>
      <c r="AU258" s="197" t="s">
        <v>24</v>
      </c>
      <c r="AV258" s="12" t="s">
        <v>24</v>
      </c>
      <c r="AW258" s="12" t="s">
        <v>44</v>
      </c>
      <c r="AX258" s="12" t="s">
        <v>89</v>
      </c>
      <c r="AY258" s="197" t="s">
        <v>174</v>
      </c>
    </row>
    <row r="259" spans="2:65" s="1" customFormat="1" ht="25.5" customHeight="1">
      <c r="B259" s="182"/>
      <c r="C259" s="183" t="s">
        <v>570</v>
      </c>
      <c r="D259" s="183" t="s">
        <v>177</v>
      </c>
      <c r="E259" s="184" t="s">
        <v>571</v>
      </c>
      <c r="F259" s="185" t="s">
        <v>572</v>
      </c>
      <c r="G259" s="186" t="s">
        <v>287</v>
      </c>
      <c r="H259" s="187">
        <v>1071.22</v>
      </c>
      <c r="I259" s="188"/>
      <c r="J259" s="189">
        <f>ROUND(I259*H259,2)</f>
        <v>0</v>
      </c>
      <c r="K259" s="185" t="s">
        <v>181</v>
      </c>
      <c r="L259" s="42"/>
      <c r="M259" s="190" t="s">
        <v>5</v>
      </c>
      <c r="N259" s="191" t="s">
        <v>52</v>
      </c>
      <c r="O259" s="43"/>
      <c r="P259" s="192">
        <f>O259*H259</f>
        <v>0</v>
      </c>
      <c r="Q259" s="192">
        <v>2.0000000000000002E-5</v>
      </c>
      <c r="R259" s="192">
        <f>Q259*H259</f>
        <v>2.1424400000000003E-2</v>
      </c>
      <c r="S259" s="192">
        <v>0</v>
      </c>
      <c r="T259" s="193">
        <f>S259*H259</f>
        <v>0</v>
      </c>
      <c r="AR259" s="24" t="s">
        <v>194</v>
      </c>
      <c r="AT259" s="24" t="s">
        <v>177</v>
      </c>
      <c r="AU259" s="24" t="s">
        <v>24</v>
      </c>
      <c r="AY259" s="24" t="s">
        <v>174</v>
      </c>
      <c r="BE259" s="194">
        <f>IF(N259="základní",J259,0)</f>
        <v>0</v>
      </c>
      <c r="BF259" s="194">
        <f>IF(N259="snížená",J259,0)</f>
        <v>0</v>
      </c>
      <c r="BG259" s="194">
        <f>IF(N259="zákl. přenesená",J259,0)</f>
        <v>0</v>
      </c>
      <c r="BH259" s="194">
        <f>IF(N259="sníž. přenesená",J259,0)</f>
        <v>0</v>
      </c>
      <c r="BI259" s="194">
        <f>IF(N259="nulová",J259,0)</f>
        <v>0</v>
      </c>
      <c r="BJ259" s="24" t="s">
        <v>89</v>
      </c>
      <c r="BK259" s="194">
        <f>ROUND(I259*H259,2)</f>
        <v>0</v>
      </c>
      <c r="BL259" s="24" t="s">
        <v>194</v>
      </c>
      <c r="BM259" s="24" t="s">
        <v>573</v>
      </c>
    </row>
    <row r="260" spans="2:65" s="12" customFormat="1" ht="13.5">
      <c r="B260" s="195"/>
      <c r="D260" s="196" t="s">
        <v>184</v>
      </c>
      <c r="E260" s="197" t="s">
        <v>5</v>
      </c>
      <c r="F260" s="198" t="s">
        <v>574</v>
      </c>
      <c r="H260" s="199">
        <v>216.22</v>
      </c>
      <c r="I260" s="200"/>
      <c r="L260" s="195"/>
      <c r="M260" s="201"/>
      <c r="N260" s="202"/>
      <c r="O260" s="202"/>
      <c r="P260" s="202"/>
      <c r="Q260" s="202"/>
      <c r="R260" s="202"/>
      <c r="S260" s="202"/>
      <c r="T260" s="203"/>
      <c r="AT260" s="197" t="s">
        <v>184</v>
      </c>
      <c r="AU260" s="197" t="s">
        <v>24</v>
      </c>
      <c r="AV260" s="12" t="s">
        <v>24</v>
      </c>
      <c r="AW260" s="12" t="s">
        <v>44</v>
      </c>
      <c r="AX260" s="12" t="s">
        <v>81</v>
      </c>
      <c r="AY260" s="197" t="s">
        <v>174</v>
      </c>
    </row>
    <row r="261" spans="2:65" s="12" customFormat="1" ht="13.5">
      <c r="B261" s="195"/>
      <c r="D261" s="196" t="s">
        <v>184</v>
      </c>
      <c r="E261" s="197" t="s">
        <v>5</v>
      </c>
      <c r="F261" s="198" t="s">
        <v>575</v>
      </c>
      <c r="H261" s="199">
        <v>178</v>
      </c>
      <c r="I261" s="200"/>
      <c r="L261" s="195"/>
      <c r="M261" s="201"/>
      <c r="N261" s="202"/>
      <c r="O261" s="202"/>
      <c r="P261" s="202"/>
      <c r="Q261" s="202"/>
      <c r="R261" s="202"/>
      <c r="S261" s="202"/>
      <c r="T261" s="203"/>
      <c r="AT261" s="197" t="s">
        <v>184</v>
      </c>
      <c r="AU261" s="197" t="s">
        <v>24</v>
      </c>
      <c r="AV261" s="12" t="s">
        <v>24</v>
      </c>
      <c r="AW261" s="12" t="s">
        <v>44</v>
      </c>
      <c r="AX261" s="12" t="s">
        <v>81</v>
      </c>
      <c r="AY261" s="197" t="s">
        <v>174</v>
      </c>
    </row>
    <row r="262" spans="2:65" s="12" customFormat="1" ht="13.5">
      <c r="B262" s="195"/>
      <c r="D262" s="196" t="s">
        <v>184</v>
      </c>
      <c r="E262" s="197" t="s">
        <v>5</v>
      </c>
      <c r="F262" s="198" t="s">
        <v>576</v>
      </c>
      <c r="H262" s="199">
        <v>194</v>
      </c>
      <c r="I262" s="200"/>
      <c r="L262" s="195"/>
      <c r="M262" s="201"/>
      <c r="N262" s="202"/>
      <c r="O262" s="202"/>
      <c r="P262" s="202"/>
      <c r="Q262" s="202"/>
      <c r="R262" s="202"/>
      <c r="S262" s="202"/>
      <c r="T262" s="203"/>
      <c r="AT262" s="197" t="s">
        <v>184</v>
      </c>
      <c r="AU262" s="197" t="s">
        <v>24</v>
      </c>
      <c r="AV262" s="12" t="s">
        <v>24</v>
      </c>
      <c r="AW262" s="12" t="s">
        <v>44</v>
      </c>
      <c r="AX262" s="12" t="s">
        <v>81</v>
      </c>
      <c r="AY262" s="197" t="s">
        <v>174</v>
      </c>
    </row>
    <row r="263" spans="2:65" s="12" customFormat="1" ht="13.5">
      <c r="B263" s="195"/>
      <c r="D263" s="196" t="s">
        <v>184</v>
      </c>
      <c r="E263" s="197" t="s">
        <v>5</v>
      </c>
      <c r="F263" s="198" t="s">
        <v>577</v>
      </c>
      <c r="H263" s="199">
        <v>158</v>
      </c>
      <c r="I263" s="200"/>
      <c r="L263" s="195"/>
      <c r="M263" s="201"/>
      <c r="N263" s="202"/>
      <c r="O263" s="202"/>
      <c r="P263" s="202"/>
      <c r="Q263" s="202"/>
      <c r="R263" s="202"/>
      <c r="S263" s="202"/>
      <c r="T263" s="203"/>
      <c r="AT263" s="197" t="s">
        <v>184</v>
      </c>
      <c r="AU263" s="197" t="s">
        <v>24</v>
      </c>
      <c r="AV263" s="12" t="s">
        <v>24</v>
      </c>
      <c r="AW263" s="12" t="s">
        <v>44</v>
      </c>
      <c r="AX263" s="12" t="s">
        <v>81</v>
      </c>
      <c r="AY263" s="197" t="s">
        <v>174</v>
      </c>
    </row>
    <row r="264" spans="2:65" s="12" customFormat="1" ht="13.5">
      <c r="B264" s="195"/>
      <c r="D264" s="196" t="s">
        <v>184</v>
      </c>
      <c r="E264" s="197" t="s">
        <v>5</v>
      </c>
      <c r="F264" s="198" t="s">
        <v>578</v>
      </c>
      <c r="H264" s="199">
        <v>45</v>
      </c>
      <c r="I264" s="200"/>
      <c r="L264" s="195"/>
      <c r="M264" s="201"/>
      <c r="N264" s="202"/>
      <c r="O264" s="202"/>
      <c r="P264" s="202"/>
      <c r="Q264" s="202"/>
      <c r="R264" s="202"/>
      <c r="S264" s="202"/>
      <c r="T264" s="203"/>
      <c r="AT264" s="197" t="s">
        <v>184</v>
      </c>
      <c r="AU264" s="197" t="s">
        <v>24</v>
      </c>
      <c r="AV264" s="12" t="s">
        <v>24</v>
      </c>
      <c r="AW264" s="12" t="s">
        <v>44</v>
      </c>
      <c r="AX264" s="12" t="s">
        <v>81</v>
      </c>
      <c r="AY264" s="197" t="s">
        <v>174</v>
      </c>
    </row>
    <row r="265" spans="2:65" s="12" customFormat="1" ht="13.5">
      <c r="B265" s="195"/>
      <c r="D265" s="196" t="s">
        <v>184</v>
      </c>
      <c r="E265" s="197" t="s">
        <v>5</v>
      </c>
      <c r="F265" s="198" t="s">
        <v>579</v>
      </c>
      <c r="H265" s="199">
        <v>280</v>
      </c>
      <c r="I265" s="200"/>
      <c r="L265" s="195"/>
      <c r="M265" s="201"/>
      <c r="N265" s="202"/>
      <c r="O265" s="202"/>
      <c r="P265" s="202"/>
      <c r="Q265" s="202"/>
      <c r="R265" s="202"/>
      <c r="S265" s="202"/>
      <c r="T265" s="203"/>
      <c r="AT265" s="197" t="s">
        <v>184</v>
      </c>
      <c r="AU265" s="197" t="s">
        <v>24</v>
      </c>
      <c r="AV265" s="12" t="s">
        <v>24</v>
      </c>
      <c r="AW265" s="12" t="s">
        <v>44</v>
      </c>
      <c r="AX265" s="12" t="s">
        <v>81</v>
      </c>
      <c r="AY265" s="197" t="s">
        <v>174</v>
      </c>
    </row>
    <row r="266" spans="2:65" s="13" customFormat="1" ht="13.5">
      <c r="B266" s="211"/>
      <c r="D266" s="196" t="s">
        <v>184</v>
      </c>
      <c r="E266" s="212" t="s">
        <v>5</v>
      </c>
      <c r="F266" s="213" t="s">
        <v>274</v>
      </c>
      <c r="H266" s="214">
        <v>1071.22</v>
      </c>
      <c r="I266" s="215"/>
      <c r="L266" s="211"/>
      <c r="M266" s="216"/>
      <c r="N266" s="217"/>
      <c r="O266" s="217"/>
      <c r="P266" s="217"/>
      <c r="Q266" s="217"/>
      <c r="R266" s="217"/>
      <c r="S266" s="217"/>
      <c r="T266" s="218"/>
      <c r="AT266" s="212" t="s">
        <v>184</v>
      </c>
      <c r="AU266" s="212" t="s">
        <v>24</v>
      </c>
      <c r="AV266" s="13" t="s">
        <v>194</v>
      </c>
      <c r="AW266" s="13" t="s">
        <v>44</v>
      </c>
      <c r="AX266" s="13" t="s">
        <v>89</v>
      </c>
      <c r="AY266" s="212" t="s">
        <v>174</v>
      </c>
    </row>
    <row r="267" spans="2:65" s="1" customFormat="1" ht="16.5" customHeight="1">
      <c r="B267" s="182"/>
      <c r="C267" s="219" t="s">
        <v>580</v>
      </c>
      <c r="D267" s="219" t="s">
        <v>447</v>
      </c>
      <c r="E267" s="220" t="s">
        <v>581</v>
      </c>
      <c r="F267" s="221" t="s">
        <v>582</v>
      </c>
      <c r="G267" s="222" t="s">
        <v>287</v>
      </c>
      <c r="H267" s="223">
        <v>1170.8430000000001</v>
      </c>
      <c r="I267" s="224"/>
      <c r="J267" s="225">
        <f>ROUND(I267*H267,2)</f>
        <v>0</v>
      </c>
      <c r="K267" s="221" t="s">
        <v>181</v>
      </c>
      <c r="L267" s="226"/>
      <c r="M267" s="227" t="s">
        <v>5</v>
      </c>
      <c r="N267" s="228" t="s">
        <v>52</v>
      </c>
      <c r="O267" s="43"/>
      <c r="P267" s="192">
        <f>O267*H267</f>
        <v>0</v>
      </c>
      <c r="Q267" s="192">
        <v>4.96E-3</v>
      </c>
      <c r="R267" s="192">
        <f>Q267*H267</f>
        <v>5.8073812800000004</v>
      </c>
      <c r="S267" s="192">
        <v>0</v>
      </c>
      <c r="T267" s="193">
        <f>S267*H267</f>
        <v>0</v>
      </c>
      <c r="AR267" s="24" t="s">
        <v>211</v>
      </c>
      <c r="AT267" s="24" t="s">
        <v>447</v>
      </c>
      <c r="AU267" s="24" t="s">
        <v>24</v>
      </c>
      <c r="AY267" s="24" t="s">
        <v>174</v>
      </c>
      <c r="BE267" s="194">
        <f>IF(N267="základní",J267,0)</f>
        <v>0</v>
      </c>
      <c r="BF267" s="194">
        <f>IF(N267="snížená",J267,0)</f>
        <v>0</v>
      </c>
      <c r="BG267" s="194">
        <f>IF(N267="zákl. přenesená",J267,0)</f>
        <v>0</v>
      </c>
      <c r="BH267" s="194">
        <f>IF(N267="sníž. přenesená",J267,0)</f>
        <v>0</v>
      </c>
      <c r="BI267" s="194">
        <f>IF(N267="nulová",J267,0)</f>
        <v>0</v>
      </c>
      <c r="BJ267" s="24" t="s">
        <v>89</v>
      </c>
      <c r="BK267" s="194">
        <f>ROUND(I267*H267,2)</f>
        <v>0</v>
      </c>
      <c r="BL267" s="24" t="s">
        <v>194</v>
      </c>
      <c r="BM267" s="24" t="s">
        <v>583</v>
      </c>
    </row>
    <row r="268" spans="2:65" s="1" customFormat="1" ht="162">
      <c r="B268" s="42"/>
      <c r="D268" s="196" t="s">
        <v>188</v>
      </c>
      <c r="F268" s="204" t="s">
        <v>584</v>
      </c>
      <c r="I268" s="205"/>
      <c r="L268" s="42"/>
      <c r="M268" s="206"/>
      <c r="N268" s="43"/>
      <c r="O268" s="43"/>
      <c r="P268" s="43"/>
      <c r="Q268" s="43"/>
      <c r="R268" s="43"/>
      <c r="S268" s="43"/>
      <c r="T268" s="71"/>
      <c r="AT268" s="24" t="s">
        <v>188</v>
      </c>
      <c r="AU268" s="24" t="s">
        <v>24</v>
      </c>
    </row>
    <row r="269" spans="2:65" s="12" customFormat="1" ht="13.5">
      <c r="B269" s="195"/>
      <c r="D269" s="196" t="s">
        <v>184</v>
      </c>
      <c r="E269" s="197" t="s">
        <v>5</v>
      </c>
      <c r="F269" s="198" t="s">
        <v>585</v>
      </c>
      <c r="H269" s="199">
        <v>1170.8430000000001</v>
      </c>
      <c r="I269" s="200"/>
      <c r="L269" s="195"/>
      <c r="M269" s="201"/>
      <c r="N269" s="202"/>
      <c r="O269" s="202"/>
      <c r="P269" s="202"/>
      <c r="Q269" s="202"/>
      <c r="R269" s="202"/>
      <c r="S269" s="202"/>
      <c r="T269" s="203"/>
      <c r="AT269" s="197" t="s">
        <v>184</v>
      </c>
      <c r="AU269" s="197" t="s">
        <v>24</v>
      </c>
      <c r="AV269" s="12" t="s">
        <v>24</v>
      </c>
      <c r="AW269" s="12" t="s">
        <v>44</v>
      </c>
      <c r="AX269" s="12" t="s">
        <v>89</v>
      </c>
      <c r="AY269" s="197" t="s">
        <v>174</v>
      </c>
    </row>
    <row r="270" spans="2:65" s="1" customFormat="1" ht="25.5" customHeight="1">
      <c r="B270" s="182"/>
      <c r="C270" s="183" t="s">
        <v>586</v>
      </c>
      <c r="D270" s="183" t="s">
        <v>177</v>
      </c>
      <c r="E270" s="184" t="s">
        <v>587</v>
      </c>
      <c r="F270" s="185" t="s">
        <v>588</v>
      </c>
      <c r="G270" s="186" t="s">
        <v>287</v>
      </c>
      <c r="H270" s="187">
        <v>1084.23</v>
      </c>
      <c r="I270" s="188"/>
      <c r="J270" s="189">
        <f>ROUND(I270*H270,2)</f>
        <v>0</v>
      </c>
      <c r="K270" s="185" t="s">
        <v>181</v>
      </c>
      <c r="L270" s="42"/>
      <c r="M270" s="190" t="s">
        <v>5</v>
      </c>
      <c r="N270" s="191" t="s">
        <v>52</v>
      </c>
      <c r="O270" s="43"/>
      <c r="P270" s="192">
        <f>O270*H270</f>
        <v>0</v>
      </c>
      <c r="Q270" s="192">
        <v>2.0000000000000002E-5</v>
      </c>
      <c r="R270" s="192">
        <f>Q270*H270</f>
        <v>2.1684600000000002E-2</v>
      </c>
      <c r="S270" s="192">
        <v>0</v>
      </c>
      <c r="T270" s="193">
        <f>S270*H270</f>
        <v>0</v>
      </c>
      <c r="AR270" s="24" t="s">
        <v>194</v>
      </c>
      <c r="AT270" s="24" t="s">
        <v>177</v>
      </c>
      <c r="AU270" s="24" t="s">
        <v>24</v>
      </c>
      <c r="AY270" s="24" t="s">
        <v>174</v>
      </c>
      <c r="BE270" s="194">
        <f>IF(N270="základní",J270,0)</f>
        <v>0</v>
      </c>
      <c r="BF270" s="194">
        <f>IF(N270="snížená",J270,0)</f>
        <v>0</v>
      </c>
      <c r="BG270" s="194">
        <f>IF(N270="zákl. přenesená",J270,0)</f>
        <v>0</v>
      </c>
      <c r="BH270" s="194">
        <f>IF(N270="sníž. přenesená",J270,0)</f>
        <v>0</v>
      </c>
      <c r="BI270" s="194">
        <f>IF(N270="nulová",J270,0)</f>
        <v>0</v>
      </c>
      <c r="BJ270" s="24" t="s">
        <v>89</v>
      </c>
      <c r="BK270" s="194">
        <f>ROUND(I270*H270,2)</f>
        <v>0</v>
      </c>
      <c r="BL270" s="24" t="s">
        <v>194</v>
      </c>
      <c r="BM270" s="24" t="s">
        <v>589</v>
      </c>
    </row>
    <row r="271" spans="2:65" s="12" customFormat="1" ht="13.5">
      <c r="B271" s="195"/>
      <c r="D271" s="196" t="s">
        <v>184</v>
      </c>
      <c r="E271" s="197" t="s">
        <v>5</v>
      </c>
      <c r="F271" s="198" t="s">
        <v>590</v>
      </c>
      <c r="H271" s="199">
        <v>323.98</v>
      </c>
      <c r="I271" s="200"/>
      <c r="L271" s="195"/>
      <c r="M271" s="201"/>
      <c r="N271" s="202"/>
      <c r="O271" s="202"/>
      <c r="P271" s="202"/>
      <c r="Q271" s="202"/>
      <c r="R271" s="202"/>
      <c r="S271" s="202"/>
      <c r="T271" s="203"/>
      <c r="AT271" s="197" t="s">
        <v>184</v>
      </c>
      <c r="AU271" s="197" t="s">
        <v>24</v>
      </c>
      <c r="AV271" s="12" t="s">
        <v>24</v>
      </c>
      <c r="AW271" s="12" t="s">
        <v>44</v>
      </c>
      <c r="AX271" s="12" t="s">
        <v>81</v>
      </c>
      <c r="AY271" s="197" t="s">
        <v>174</v>
      </c>
    </row>
    <row r="272" spans="2:65" s="12" customFormat="1" ht="13.5">
      <c r="B272" s="195"/>
      <c r="D272" s="196" t="s">
        <v>184</v>
      </c>
      <c r="E272" s="197" t="s">
        <v>5</v>
      </c>
      <c r="F272" s="198" t="s">
        <v>591</v>
      </c>
      <c r="H272" s="199">
        <v>642.25</v>
      </c>
      <c r="I272" s="200"/>
      <c r="L272" s="195"/>
      <c r="M272" s="201"/>
      <c r="N272" s="202"/>
      <c r="O272" s="202"/>
      <c r="P272" s="202"/>
      <c r="Q272" s="202"/>
      <c r="R272" s="202"/>
      <c r="S272" s="202"/>
      <c r="T272" s="203"/>
      <c r="AT272" s="197" t="s">
        <v>184</v>
      </c>
      <c r="AU272" s="197" t="s">
        <v>24</v>
      </c>
      <c r="AV272" s="12" t="s">
        <v>24</v>
      </c>
      <c r="AW272" s="12" t="s">
        <v>44</v>
      </c>
      <c r="AX272" s="12" t="s">
        <v>81</v>
      </c>
      <c r="AY272" s="197" t="s">
        <v>174</v>
      </c>
    </row>
    <row r="273" spans="2:65" s="12" customFormat="1" ht="13.5">
      <c r="B273" s="195"/>
      <c r="D273" s="196" t="s">
        <v>184</v>
      </c>
      <c r="E273" s="197" t="s">
        <v>5</v>
      </c>
      <c r="F273" s="198" t="s">
        <v>592</v>
      </c>
      <c r="H273" s="199">
        <v>50</v>
      </c>
      <c r="I273" s="200"/>
      <c r="L273" s="195"/>
      <c r="M273" s="201"/>
      <c r="N273" s="202"/>
      <c r="O273" s="202"/>
      <c r="P273" s="202"/>
      <c r="Q273" s="202"/>
      <c r="R273" s="202"/>
      <c r="S273" s="202"/>
      <c r="T273" s="203"/>
      <c r="AT273" s="197" t="s">
        <v>184</v>
      </c>
      <c r="AU273" s="197" t="s">
        <v>24</v>
      </c>
      <c r="AV273" s="12" t="s">
        <v>24</v>
      </c>
      <c r="AW273" s="12" t="s">
        <v>44</v>
      </c>
      <c r="AX273" s="12" t="s">
        <v>81</v>
      </c>
      <c r="AY273" s="197" t="s">
        <v>174</v>
      </c>
    </row>
    <row r="274" spans="2:65" s="12" customFormat="1" ht="13.5">
      <c r="B274" s="195"/>
      <c r="D274" s="196" t="s">
        <v>184</v>
      </c>
      <c r="E274" s="197" t="s">
        <v>5</v>
      </c>
      <c r="F274" s="198" t="s">
        <v>593</v>
      </c>
      <c r="H274" s="199">
        <v>20</v>
      </c>
      <c r="I274" s="200"/>
      <c r="L274" s="195"/>
      <c r="M274" s="201"/>
      <c r="N274" s="202"/>
      <c r="O274" s="202"/>
      <c r="P274" s="202"/>
      <c r="Q274" s="202"/>
      <c r="R274" s="202"/>
      <c r="S274" s="202"/>
      <c r="T274" s="203"/>
      <c r="AT274" s="197" t="s">
        <v>184</v>
      </c>
      <c r="AU274" s="197" t="s">
        <v>24</v>
      </c>
      <c r="AV274" s="12" t="s">
        <v>24</v>
      </c>
      <c r="AW274" s="12" t="s">
        <v>44</v>
      </c>
      <c r="AX274" s="12" t="s">
        <v>81</v>
      </c>
      <c r="AY274" s="197" t="s">
        <v>174</v>
      </c>
    </row>
    <row r="275" spans="2:65" s="12" customFormat="1" ht="13.5">
      <c r="B275" s="195"/>
      <c r="D275" s="196" t="s">
        <v>184</v>
      </c>
      <c r="E275" s="197" t="s">
        <v>5</v>
      </c>
      <c r="F275" s="198" t="s">
        <v>594</v>
      </c>
      <c r="H275" s="199">
        <v>48</v>
      </c>
      <c r="I275" s="200"/>
      <c r="L275" s="195"/>
      <c r="M275" s="201"/>
      <c r="N275" s="202"/>
      <c r="O275" s="202"/>
      <c r="P275" s="202"/>
      <c r="Q275" s="202"/>
      <c r="R275" s="202"/>
      <c r="S275" s="202"/>
      <c r="T275" s="203"/>
      <c r="AT275" s="197" t="s">
        <v>184</v>
      </c>
      <c r="AU275" s="197" t="s">
        <v>24</v>
      </c>
      <c r="AV275" s="12" t="s">
        <v>24</v>
      </c>
      <c r="AW275" s="12" t="s">
        <v>44</v>
      </c>
      <c r="AX275" s="12" t="s">
        <v>81</v>
      </c>
      <c r="AY275" s="197" t="s">
        <v>174</v>
      </c>
    </row>
    <row r="276" spans="2:65" s="13" customFormat="1" ht="13.5">
      <c r="B276" s="211"/>
      <c r="D276" s="196" t="s">
        <v>184</v>
      </c>
      <c r="E276" s="212" t="s">
        <v>5</v>
      </c>
      <c r="F276" s="213" t="s">
        <v>274</v>
      </c>
      <c r="H276" s="214">
        <v>1084.23</v>
      </c>
      <c r="I276" s="215"/>
      <c r="L276" s="211"/>
      <c r="M276" s="216"/>
      <c r="N276" s="217"/>
      <c r="O276" s="217"/>
      <c r="P276" s="217"/>
      <c r="Q276" s="217"/>
      <c r="R276" s="217"/>
      <c r="S276" s="217"/>
      <c r="T276" s="218"/>
      <c r="AT276" s="212" t="s">
        <v>184</v>
      </c>
      <c r="AU276" s="212" t="s">
        <v>24</v>
      </c>
      <c r="AV276" s="13" t="s">
        <v>194</v>
      </c>
      <c r="AW276" s="13" t="s">
        <v>44</v>
      </c>
      <c r="AX276" s="13" t="s">
        <v>89</v>
      </c>
      <c r="AY276" s="212" t="s">
        <v>174</v>
      </c>
    </row>
    <row r="277" spans="2:65" s="1" customFormat="1" ht="16.5" customHeight="1">
      <c r="B277" s="182"/>
      <c r="C277" s="219" t="s">
        <v>595</v>
      </c>
      <c r="D277" s="219" t="s">
        <v>447</v>
      </c>
      <c r="E277" s="220" t="s">
        <v>596</v>
      </c>
      <c r="F277" s="221" t="s">
        <v>597</v>
      </c>
      <c r="G277" s="222" t="s">
        <v>287</v>
      </c>
      <c r="H277" s="223">
        <v>1132.5989999999999</v>
      </c>
      <c r="I277" s="224"/>
      <c r="J277" s="225">
        <f>ROUND(I277*H277,2)</f>
        <v>0</v>
      </c>
      <c r="K277" s="221" t="s">
        <v>181</v>
      </c>
      <c r="L277" s="226"/>
      <c r="M277" s="227" t="s">
        <v>5</v>
      </c>
      <c r="N277" s="228" t="s">
        <v>52</v>
      </c>
      <c r="O277" s="43"/>
      <c r="P277" s="192">
        <f>O277*H277</f>
        <v>0</v>
      </c>
      <c r="Q277" s="192">
        <v>6.3899999999999998E-3</v>
      </c>
      <c r="R277" s="192">
        <f>Q277*H277</f>
        <v>7.2373076099999993</v>
      </c>
      <c r="S277" s="192">
        <v>0</v>
      </c>
      <c r="T277" s="193">
        <f>S277*H277</f>
        <v>0</v>
      </c>
      <c r="AR277" s="24" t="s">
        <v>211</v>
      </c>
      <c r="AT277" s="24" t="s">
        <v>447</v>
      </c>
      <c r="AU277" s="24" t="s">
        <v>24</v>
      </c>
      <c r="AY277" s="24" t="s">
        <v>174</v>
      </c>
      <c r="BE277" s="194">
        <f>IF(N277="základní",J277,0)</f>
        <v>0</v>
      </c>
      <c r="BF277" s="194">
        <f>IF(N277="snížená",J277,0)</f>
        <v>0</v>
      </c>
      <c r="BG277" s="194">
        <f>IF(N277="zákl. přenesená",J277,0)</f>
        <v>0</v>
      </c>
      <c r="BH277" s="194">
        <f>IF(N277="sníž. přenesená",J277,0)</f>
        <v>0</v>
      </c>
      <c r="BI277" s="194">
        <f>IF(N277="nulová",J277,0)</f>
        <v>0</v>
      </c>
      <c r="BJ277" s="24" t="s">
        <v>89</v>
      </c>
      <c r="BK277" s="194">
        <f>ROUND(I277*H277,2)</f>
        <v>0</v>
      </c>
      <c r="BL277" s="24" t="s">
        <v>194</v>
      </c>
      <c r="BM277" s="24" t="s">
        <v>598</v>
      </c>
    </row>
    <row r="278" spans="2:65" s="1" customFormat="1" ht="162">
      <c r="B278" s="42"/>
      <c r="D278" s="196" t="s">
        <v>188</v>
      </c>
      <c r="F278" s="204" t="s">
        <v>599</v>
      </c>
      <c r="I278" s="205"/>
      <c r="L278" s="42"/>
      <c r="M278" s="206"/>
      <c r="N278" s="43"/>
      <c r="O278" s="43"/>
      <c r="P278" s="43"/>
      <c r="Q278" s="43"/>
      <c r="R278" s="43"/>
      <c r="S278" s="43"/>
      <c r="T278" s="71"/>
      <c r="AT278" s="24" t="s">
        <v>188</v>
      </c>
      <c r="AU278" s="24" t="s">
        <v>24</v>
      </c>
    </row>
    <row r="279" spans="2:65" s="12" customFormat="1" ht="13.5">
      <c r="B279" s="195"/>
      <c r="D279" s="196" t="s">
        <v>184</v>
      </c>
      <c r="E279" s="197" t="s">
        <v>5</v>
      </c>
      <c r="F279" s="198" t="s">
        <v>600</v>
      </c>
      <c r="H279" s="199">
        <v>1132.5989999999999</v>
      </c>
      <c r="I279" s="200"/>
      <c r="L279" s="195"/>
      <c r="M279" s="201"/>
      <c r="N279" s="202"/>
      <c r="O279" s="202"/>
      <c r="P279" s="202"/>
      <c r="Q279" s="202"/>
      <c r="R279" s="202"/>
      <c r="S279" s="202"/>
      <c r="T279" s="203"/>
      <c r="AT279" s="197" t="s">
        <v>184</v>
      </c>
      <c r="AU279" s="197" t="s">
        <v>24</v>
      </c>
      <c r="AV279" s="12" t="s">
        <v>24</v>
      </c>
      <c r="AW279" s="12" t="s">
        <v>44</v>
      </c>
      <c r="AX279" s="12" t="s">
        <v>89</v>
      </c>
      <c r="AY279" s="197" t="s">
        <v>174</v>
      </c>
    </row>
    <row r="280" spans="2:65" s="1" customFormat="1" ht="25.5" customHeight="1">
      <c r="B280" s="182"/>
      <c r="C280" s="183" t="s">
        <v>601</v>
      </c>
      <c r="D280" s="183" t="s">
        <v>177</v>
      </c>
      <c r="E280" s="184" t="s">
        <v>602</v>
      </c>
      <c r="F280" s="185" t="s">
        <v>603</v>
      </c>
      <c r="G280" s="186" t="s">
        <v>488</v>
      </c>
      <c r="H280" s="187">
        <v>2</v>
      </c>
      <c r="I280" s="188"/>
      <c r="J280" s="189">
        <f>ROUND(I280*H280,2)</f>
        <v>0</v>
      </c>
      <c r="K280" s="185" t="s">
        <v>181</v>
      </c>
      <c r="L280" s="42"/>
      <c r="M280" s="190" t="s">
        <v>5</v>
      </c>
      <c r="N280" s="191" t="s">
        <v>52</v>
      </c>
      <c r="O280" s="43"/>
      <c r="P280" s="192">
        <f>O280*H280</f>
        <v>0</v>
      </c>
      <c r="Q280" s="192">
        <v>0</v>
      </c>
      <c r="R280" s="192">
        <f>Q280*H280</f>
        <v>0</v>
      </c>
      <c r="S280" s="192">
        <v>0</v>
      </c>
      <c r="T280" s="193">
        <f>S280*H280</f>
        <v>0</v>
      </c>
      <c r="AR280" s="24" t="s">
        <v>194</v>
      </c>
      <c r="AT280" s="24" t="s">
        <v>177</v>
      </c>
      <c r="AU280" s="24" t="s">
        <v>24</v>
      </c>
      <c r="AY280" s="24" t="s">
        <v>174</v>
      </c>
      <c r="BE280" s="194">
        <f>IF(N280="základní",J280,0)</f>
        <v>0</v>
      </c>
      <c r="BF280" s="194">
        <f>IF(N280="snížená",J280,0)</f>
        <v>0</v>
      </c>
      <c r="BG280" s="194">
        <f>IF(N280="zákl. přenesená",J280,0)</f>
        <v>0</v>
      </c>
      <c r="BH280" s="194">
        <f>IF(N280="sníž. přenesená",J280,0)</f>
        <v>0</v>
      </c>
      <c r="BI280" s="194">
        <f>IF(N280="nulová",J280,0)</f>
        <v>0</v>
      </c>
      <c r="BJ280" s="24" t="s">
        <v>89</v>
      </c>
      <c r="BK280" s="194">
        <f>ROUND(I280*H280,2)</f>
        <v>0</v>
      </c>
      <c r="BL280" s="24" t="s">
        <v>194</v>
      </c>
      <c r="BM280" s="24" t="s">
        <v>604</v>
      </c>
    </row>
    <row r="281" spans="2:65" s="12" customFormat="1" ht="13.5">
      <c r="B281" s="195"/>
      <c r="D281" s="196" t="s">
        <v>184</v>
      </c>
      <c r="E281" s="197" t="s">
        <v>5</v>
      </c>
      <c r="F281" s="198" t="s">
        <v>605</v>
      </c>
      <c r="H281" s="199">
        <v>2</v>
      </c>
      <c r="I281" s="200"/>
      <c r="L281" s="195"/>
      <c r="M281" s="201"/>
      <c r="N281" s="202"/>
      <c r="O281" s="202"/>
      <c r="P281" s="202"/>
      <c r="Q281" s="202"/>
      <c r="R281" s="202"/>
      <c r="S281" s="202"/>
      <c r="T281" s="203"/>
      <c r="AT281" s="197" t="s">
        <v>184</v>
      </c>
      <c r="AU281" s="197" t="s">
        <v>24</v>
      </c>
      <c r="AV281" s="12" t="s">
        <v>24</v>
      </c>
      <c r="AW281" s="12" t="s">
        <v>44</v>
      </c>
      <c r="AX281" s="12" t="s">
        <v>89</v>
      </c>
      <c r="AY281" s="197" t="s">
        <v>174</v>
      </c>
    </row>
    <row r="282" spans="2:65" s="1" customFormat="1" ht="16.5" customHeight="1">
      <c r="B282" s="182"/>
      <c r="C282" s="219" t="s">
        <v>606</v>
      </c>
      <c r="D282" s="219" t="s">
        <v>447</v>
      </c>
      <c r="E282" s="220" t="s">
        <v>607</v>
      </c>
      <c r="F282" s="221" t="s">
        <v>608</v>
      </c>
      <c r="G282" s="222" t="s">
        <v>488</v>
      </c>
      <c r="H282" s="223">
        <v>2.0299999999999998</v>
      </c>
      <c r="I282" s="224"/>
      <c r="J282" s="225">
        <f>ROUND(I282*H282,2)</f>
        <v>0</v>
      </c>
      <c r="K282" s="221" t="s">
        <v>181</v>
      </c>
      <c r="L282" s="226"/>
      <c r="M282" s="227" t="s">
        <v>5</v>
      </c>
      <c r="N282" s="228" t="s">
        <v>52</v>
      </c>
      <c r="O282" s="43"/>
      <c r="P282" s="192">
        <f>O282*H282</f>
        <v>0</v>
      </c>
      <c r="Q282" s="192">
        <v>6.4999999999999997E-4</v>
      </c>
      <c r="R282" s="192">
        <f>Q282*H282</f>
        <v>1.3194999999999997E-3</v>
      </c>
      <c r="S282" s="192">
        <v>0</v>
      </c>
      <c r="T282" s="193">
        <f>S282*H282</f>
        <v>0</v>
      </c>
      <c r="AR282" s="24" t="s">
        <v>211</v>
      </c>
      <c r="AT282" s="24" t="s">
        <v>447</v>
      </c>
      <c r="AU282" s="24" t="s">
        <v>24</v>
      </c>
      <c r="AY282" s="24" t="s">
        <v>174</v>
      </c>
      <c r="BE282" s="194">
        <f>IF(N282="základní",J282,0)</f>
        <v>0</v>
      </c>
      <c r="BF282" s="194">
        <f>IF(N282="snížená",J282,0)</f>
        <v>0</v>
      </c>
      <c r="BG282" s="194">
        <f>IF(N282="zákl. přenesená",J282,0)</f>
        <v>0</v>
      </c>
      <c r="BH282" s="194">
        <f>IF(N282="sníž. přenesená",J282,0)</f>
        <v>0</v>
      </c>
      <c r="BI282" s="194">
        <f>IF(N282="nulová",J282,0)</f>
        <v>0</v>
      </c>
      <c r="BJ282" s="24" t="s">
        <v>89</v>
      </c>
      <c r="BK282" s="194">
        <f>ROUND(I282*H282,2)</f>
        <v>0</v>
      </c>
      <c r="BL282" s="24" t="s">
        <v>194</v>
      </c>
      <c r="BM282" s="24" t="s">
        <v>609</v>
      </c>
    </row>
    <row r="283" spans="2:65" s="12" customFormat="1" ht="13.5">
      <c r="B283" s="195"/>
      <c r="D283" s="196" t="s">
        <v>184</v>
      </c>
      <c r="E283" s="197" t="s">
        <v>5</v>
      </c>
      <c r="F283" s="198" t="s">
        <v>610</v>
      </c>
      <c r="H283" s="199">
        <v>2.0299999999999998</v>
      </c>
      <c r="I283" s="200"/>
      <c r="L283" s="195"/>
      <c r="M283" s="201"/>
      <c r="N283" s="202"/>
      <c r="O283" s="202"/>
      <c r="P283" s="202"/>
      <c r="Q283" s="202"/>
      <c r="R283" s="202"/>
      <c r="S283" s="202"/>
      <c r="T283" s="203"/>
      <c r="AT283" s="197" t="s">
        <v>184</v>
      </c>
      <c r="AU283" s="197" t="s">
        <v>24</v>
      </c>
      <c r="AV283" s="12" t="s">
        <v>24</v>
      </c>
      <c r="AW283" s="12" t="s">
        <v>44</v>
      </c>
      <c r="AX283" s="12" t="s">
        <v>89</v>
      </c>
      <c r="AY283" s="197" t="s">
        <v>174</v>
      </c>
    </row>
    <row r="284" spans="2:65" s="1" customFormat="1" ht="25.5" customHeight="1">
      <c r="B284" s="182"/>
      <c r="C284" s="183" t="s">
        <v>611</v>
      </c>
      <c r="D284" s="183" t="s">
        <v>177</v>
      </c>
      <c r="E284" s="184" t="s">
        <v>612</v>
      </c>
      <c r="F284" s="185" t="s">
        <v>613</v>
      </c>
      <c r="G284" s="186" t="s">
        <v>488</v>
      </c>
      <c r="H284" s="187">
        <v>68</v>
      </c>
      <c r="I284" s="188"/>
      <c r="J284" s="189">
        <f>ROUND(I284*H284,2)</f>
        <v>0</v>
      </c>
      <c r="K284" s="185" t="s">
        <v>181</v>
      </c>
      <c r="L284" s="42"/>
      <c r="M284" s="190" t="s">
        <v>5</v>
      </c>
      <c r="N284" s="191" t="s">
        <v>52</v>
      </c>
      <c r="O284" s="43"/>
      <c r="P284" s="192">
        <f>O284*H284</f>
        <v>0</v>
      </c>
      <c r="Q284" s="192">
        <v>0</v>
      </c>
      <c r="R284" s="192">
        <f>Q284*H284</f>
        <v>0</v>
      </c>
      <c r="S284" s="192">
        <v>0</v>
      </c>
      <c r="T284" s="193">
        <f>S284*H284</f>
        <v>0</v>
      </c>
      <c r="AR284" s="24" t="s">
        <v>194</v>
      </c>
      <c r="AT284" s="24" t="s">
        <v>177</v>
      </c>
      <c r="AU284" s="24" t="s">
        <v>24</v>
      </c>
      <c r="AY284" s="24" t="s">
        <v>174</v>
      </c>
      <c r="BE284" s="194">
        <f>IF(N284="základní",J284,0)</f>
        <v>0</v>
      </c>
      <c r="BF284" s="194">
        <f>IF(N284="snížená",J284,0)</f>
        <v>0</v>
      </c>
      <c r="BG284" s="194">
        <f>IF(N284="zákl. přenesená",J284,0)</f>
        <v>0</v>
      </c>
      <c r="BH284" s="194">
        <f>IF(N284="sníž. přenesená",J284,0)</f>
        <v>0</v>
      </c>
      <c r="BI284" s="194">
        <f>IF(N284="nulová",J284,0)</f>
        <v>0</v>
      </c>
      <c r="BJ284" s="24" t="s">
        <v>89</v>
      </c>
      <c r="BK284" s="194">
        <f>ROUND(I284*H284,2)</f>
        <v>0</v>
      </c>
      <c r="BL284" s="24" t="s">
        <v>194</v>
      </c>
      <c r="BM284" s="24" t="s">
        <v>614</v>
      </c>
    </row>
    <row r="285" spans="2:65" s="12" customFormat="1" ht="13.5">
      <c r="B285" s="195"/>
      <c r="D285" s="196" t="s">
        <v>184</v>
      </c>
      <c r="E285" s="197" t="s">
        <v>5</v>
      </c>
      <c r="F285" s="198" t="s">
        <v>615</v>
      </c>
      <c r="H285" s="199">
        <v>68</v>
      </c>
      <c r="I285" s="200"/>
      <c r="L285" s="195"/>
      <c r="M285" s="201"/>
      <c r="N285" s="202"/>
      <c r="O285" s="202"/>
      <c r="P285" s="202"/>
      <c r="Q285" s="202"/>
      <c r="R285" s="202"/>
      <c r="S285" s="202"/>
      <c r="T285" s="203"/>
      <c r="AT285" s="197" t="s">
        <v>184</v>
      </c>
      <c r="AU285" s="197" t="s">
        <v>24</v>
      </c>
      <c r="AV285" s="12" t="s">
        <v>24</v>
      </c>
      <c r="AW285" s="12" t="s">
        <v>44</v>
      </c>
      <c r="AX285" s="12" t="s">
        <v>89</v>
      </c>
      <c r="AY285" s="197" t="s">
        <v>174</v>
      </c>
    </row>
    <row r="286" spans="2:65" s="1" customFormat="1" ht="16.5" customHeight="1">
      <c r="B286" s="182"/>
      <c r="C286" s="219" t="s">
        <v>616</v>
      </c>
      <c r="D286" s="219" t="s">
        <v>447</v>
      </c>
      <c r="E286" s="220" t="s">
        <v>617</v>
      </c>
      <c r="F286" s="221" t="s">
        <v>618</v>
      </c>
      <c r="G286" s="222" t="s">
        <v>488</v>
      </c>
      <c r="H286" s="223">
        <v>69.02</v>
      </c>
      <c r="I286" s="224"/>
      <c r="J286" s="225">
        <f>ROUND(I286*H286,2)</f>
        <v>0</v>
      </c>
      <c r="K286" s="221" t="s">
        <v>181</v>
      </c>
      <c r="L286" s="226"/>
      <c r="M286" s="227" t="s">
        <v>5</v>
      </c>
      <c r="N286" s="228" t="s">
        <v>52</v>
      </c>
      <c r="O286" s="43"/>
      <c r="P286" s="192">
        <f>O286*H286</f>
        <v>0</v>
      </c>
      <c r="Q286" s="192">
        <v>5.0000000000000002E-5</v>
      </c>
      <c r="R286" s="192">
        <f>Q286*H286</f>
        <v>3.4510000000000001E-3</v>
      </c>
      <c r="S286" s="192">
        <v>0</v>
      </c>
      <c r="T286" s="193">
        <f>S286*H286</f>
        <v>0</v>
      </c>
      <c r="AR286" s="24" t="s">
        <v>211</v>
      </c>
      <c r="AT286" s="24" t="s">
        <v>447</v>
      </c>
      <c r="AU286" s="24" t="s">
        <v>24</v>
      </c>
      <c r="AY286" s="24" t="s">
        <v>174</v>
      </c>
      <c r="BE286" s="194">
        <f>IF(N286="základní",J286,0)</f>
        <v>0</v>
      </c>
      <c r="BF286" s="194">
        <f>IF(N286="snížená",J286,0)</f>
        <v>0</v>
      </c>
      <c r="BG286" s="194">
        <f>IF(N286="zákl. přenesená",J286,0)</f>
        <v>0</v>
      </c>
      <c r="BH286" s="194">
        <f>IF(N286="sníž. přenesená",J286,0)</f>
        <v>0</v>
      </c>
      <c r="BI286" s="194">
        <f>IF(N286="nulová",J286,0)</f>
        <v>0</v>
      </c>
      <c r="BJ286" s="24" t="s">
        <v>89</v>
      </c>
      <c r="BK286" s="194">
        <f>ROUND(I286*H286,2)</f>
        <v>0</v>
      </c>
      <c r="BL286" s="24" t="s">
        <v>194</v>
      </c>
      <c r="BM286" s="24" t="s">
        <v>619</v>
      </c>
    </row>
    <row r="287" spans="2:65" s="12" customFormat="1" ht="13.5">
      <c r="B287" s="195"/>
      <c r="D287" s="196" t="s">
        <v>184</v>
      </c>
      <c r="E287" s="197" t="s">
        <v>5</v>
      </c>
      <c r="F287" s="198" t="s">
        <v>620</v>
      </c>
      <c r="H287" s="199">
        <v>69.02</v>
      </c>
      <c r="I287" s="200"/>
      <c r="L287" s="195"/>
      <c r="M287" s="201"/>
      <c r="N287" s="202"/>
      <c r="O287" s="202"/>
      <c r="P287" s="202"/>
      <c r="Q287" s="202"/>
      <c r="R287" s="202"/>
      <c r="S287" s="202"/>
      <c r="T287" s="203"/>
      <c r="AT287" s="197" t="s">
        <v>184</v>
      </c>
      <c r="AU287" s="197" t="s">
        <v>24</v>
      </c>
      <c r="AV287" s="12" t="s">
        <v>24</v>
      </c>
      <c r="AW287" s="12" t="s">
        <v>44</v>
      </c>
      <c r="AX287" s="12" t="s">
        <v>89</v>
      </c>
      <c r="AY287" s="197" t="s">
        <v>174</v>
      </c>
    </row>
    <row r="288" spans="2:65" s="1" customFormat="1" ht="25.5" customHeight="1">
      <c r="B288" s="182"/>
      <c r="C288" s="183" t="s">
        <v>621</v>
      </c>
      <c r="D288" s="183" t="s">
        <v>177</v>
      </c>
      <c r="E288" s="184" t="s">
        <v>622</v>
      </c>
      <c r="F288" s="185" t="s">
        <v>623</v>
      </c>
      <c r="G288" s="186" t="s">
        <v>488</v>
      </c>
      <c r="H288" s="187">
        <v>4</v>
      </c>
      <c r="I288" s="188"/>
      <c r="J288" s="189">
        <f>ROUND(I288*H288,2)</f>
        <v>0</v>
      </c>
      <c r="K288" s="185" t="s">
        <v>181</v>
      </c>
      <c r="L288" s="42"/>
      <c r="M288" s="190" t="s">
        <v>5</v>
      </c>
      <c r="N288" s="191" t="s">
        <v>52</v>
      </c>
      <c r="O288" s="43"/>
      <c r="P288" s="192">
        <f>O288*H288</f>
        <v>0</v>
      </c>
      <c r="Q288" s="192">
        <v>1.0000000000000001E-5</v>
      </c>
      <c r="R288" s="192">
        <f>Q288*H288</f>
        <v>4.0000000000000003E-5</v>
      </c>
      <c r="S288" s="192">
        <v>0</v>
      </c>
      <c r="T288" s="193">
        <f>S288*H288</f>
        <v>0</v>
      </c>
      <c r="AR288" s="24" t="s">
        <v>194</v>
      </c>
      <c r="AT288" s="24" t="s">
        <v>177</v>
      </c>
      <c r="AU288" s="24" t="s">
        <v>24</v>
      </c>
      <c r="AY288" s="24" t="s">
        <v>174</v>
      </c>
      <c r="BE288" s="194">
        <f>IF(N288="základní",J288,0)</f>
        <v>0</v>
      </c>
      <c r="BF288" s="194">
        <f>IF(N288="snížená",J288,0)</f>
        <v>0</v>
      </c>
      <c r="BG288" s="194">
        <f>IF(N288="zákl. přenesená",J288,0)</f>
        <v>0</v>
      </c>
      <c r="BH288" s="194">
        <f>IF(N288="sníž. přenesená",J288,0)</f>
        <v>0</v>
      </c>
      <c r="BI288" s="194">
        <f>IF(N288="nulová",J288,0)</f>
        <v>0</v>
      </c>
      <c r="BJ288" s="24" t="s">
        <v>89</v>
      </c>
      <c r="BK288" s="194">
        <f>ROUND(I288*H288,2)</f>
        <v>0</v>
      </c>
      <c r="BL288" s="24" t="s">
        <v>194</v>
      </c>
      <c r="BM288" s="24" t="s">
        <v>624</v>
      </c>
    </row>
    <row r="289" spans="2:65" s="12" customFormat="1" ht="13.5">
      <c r="B289" s="195"/>
      <c r="D289" s="196" t="s">
        <v>184</v>
      </c>
      <c r="E289" s="197" t="s">
        <v>5</v>
      </c>
      <c r="F289" s="198" t="s">
        <v>625</v>
      </c>
      <c r="H289" s="199">
        <v>4</v>
      </c>
      <c r="I289" s="200"/>
      <c r="L289" s="195"/>
      <c r="M289" s="201"/>
      <c r="N289" s="202"/>
      <c r="O289" s="202"/>
      <c r="P289" s="202"/>
      <c r="Q289" s="202"/>
      <c r="R289" s="202"/>
      <c r="S289" s="202"/>
      <c r="T289" s="203"/>
      <c r="AT289" s="197" t="s">
        <v>184</v>
      </c>
      <c r="AU289" s="197" t="s">
        <v>24</v>
      </c>
      <c r="AV289" s="12" t="s">
        <v>24</v>
      </c>
      <c r="AW289" s="12" t="s">
        <v>44</v>
      </c>
      <c r="AX289" s="12" t="s">
        <v>89</v>
      </c>
      <c r="AY289" s="197" t="s">
        <v>174</v>
      </c>
    </row>
    <row r="290" spans="2:65" s="1" customFormat="1" ht="16.5" customHeight="1">
      <c r="B290" s="182"/>
      <c r="C290" s="219" t="s">
        <v>626</v>
      </c>
      <c r="D290" s="219" t="s">
        <v>447</v>
      </c>
      <c r="E290" s="220" t="s">
        <v>627</v>
      </c>
      <c r="F290" s="221" t="s">
        <v>628</v>
      </c>
      <c r="G290" s="222" t="s">
        <v>488</v>
      </c>
      <c r="H290" s="223">
        <v>4.0599999999999996</v>
      </c>
      <c r="I290" s="224"/>
      <c r="J290" s="225">
        <f>ROUND(I290*H290,2)</f>
        <v>0</v>
      </c>
      <c r="K290" s="221" t="s">
        <v>181</v>
      </c>
      <c r="L290" s="226"/>
      <c r="M290" s="227" t="s">
        <v>5</v>
      </c>
      <c r="N290" s="228" t="s">
        <v>52</v>
      </c>
      <c r="O290" s="43"/>
      <c r="P290" s="192">
        <f>O290*H290</f>
        <v>0</v>
      </c>
      <c r="Q290" s="192">
        <v>1.25E-3</v>
      </c>
      <c r="R290" s="192">
        <f>Q290*H290</f>
        <v>5.0749999999999997E-3</v>
      </c>
      <c r="S290" s="192">
        <v>0</v>
      </c>
      <c r="T290" s="193">
        <f>S290*H290</f>
        <v>0</v>
      </c>
      <c r="AR290" s="24" t="s">
        <v>211</v>
      </c>
      <c r="AT290" s="24" t="s">
        <v>447</v>
      </c>
      <c r="AU290" s="24" t="s">
        <v>24</v>
      </c>
      <c r="AY290" s="24" t="s">
        <v>174</v>
      </c>
      <c r="BE290" s="194">
        <f>IF(N290="základní",J290,0)</f>
        <v>0</v>
      </c>
      <c r="BF290" s="194">
        <f>IF(N290="snížená",J290,0)</f>
        <v>0</v>
      </c>
      <c r="BG290" s="194">
        <f>IF(N290="zákl. přenesená",J290,0)</f>
        <v>0</v>
      </c>
      <c r="BH290" s="194">
        <f>IF(N290="sníž. přenesená",J290,0)</f>
        <v>0</v>
      </c>
      <c r="BI290" s="194">
        <f>IF(N290="nulová",J290,0)</f>
        <v>0</v>
      </c>
      <c r="BJ290" s="24" t="s">
        <v>89</v>
      </c>
      <c r="BK290" s="194">
        <f>ROUND(I290*H290,2)</f>
        <v>0</v>
      </c>
      <c r="BL290" s="24" t="s">
        <v>194</v>
      </c>
      <c r="BM290" s="24" t="s">
        <v>629</v>
      </c>
    </row>
    <row r="291" spans="2:65" s="12" customFormat="1" ht="13.5">
      <c r="B291" s="195"/>
      <c r="D291" s="196" t="s">
        <v>184</v>
      </c>
      <c r="E291" s="197" t="s">
        <v>5</v>
      </c>
      <c r="F291" s="198" t="s">
        <v>630</v>
      </c>
      <c r="H291" s="199">
        <v>4.0599999999999996</v>
      </c>
      <c r="I291" s="200"/>
      <c r="L291" s="195"/>
      <c r="M291" s="201"/>
      <c r="N291" s="202"/>
      <c r="O291" s="202"/>
      <c r="P291" s="202"/>
      <c r="Q291" s="202"/>
      <c r="R291" s="202"/>
      <c r="S291" s="202"/>
      <c r="T291" s="203"/>
      <c r="AT291" s="197" t="s">
        <v>184</v>
      </c>
      <c r="AU291" s="197" t="s">
        <v>24</v>
      </c>
      <c r="AV291" s="12" t="s">
        <v>24</v>
      </c>
      <c r="AW291" s="12" t="s">
        <v>44</v>
      </c>
      <c r="AX291" s="12" t="s">
        <v>89</v>
      </c>
      <c r="AY291" s="197" t="s">
        <v>174</v>
      </c>
    </row>
    <row r="292" spans="2:65" s="1" customFormat="1" ht="25.5" customHeight="1">
      <c r="B292" s="182"/>
      <c r="C292" s="183" t="s">
        <v>631</v>
      </c>
      <c r="D292" s="183" t="s">
        <v>177</v>
      </c>
      <c r="E292" s="184" t="s">
        <v>632</v>
      </c>
      <c r="F292" s="185" t="s">
        <v>633</v>
      </c>
      <c r="G292" s="186" t="s">
        <v>488</v>
      </c>
      <c r="H292" s="187">
        <v>45</v>
      </c>
      <c r="I292" s="188"/>
      <c r="J292" s="189">
        <f>ROUND(I292*H292,2)</f>
        <v>0</v>
      </c>
      <c r="K292" s="185" t="s">
        <v>181</v>
      </c>
      <c r="L292" s="42"/>
      <c r="M292" s="190" t="s">
        <v>5</v>
      </c>
      <c r="N292" s="191" t="s">
        <v>52</v>
      </c>
      <c r="O292" s="43"/>
      <c r="P292" s="192">
        <f>O292*H292</f>
        <v>0</v>
      </c>
      <c r="Q292" s="192">
        <v>1E-4</v>
      </c>
      <c r="R292" s="192">
        <f>Q292*H292</f>
        <v>4.5000000000000005E-3</v>
      </c>
      <c r="S292" s="192">
        <v>0</v>
      </c>
      <c r="T292" s="193">
        <f>S292*H292</f>
        <v>0</v>
      </c>
      <c r="AR292" s="24" t="s">
        <v>194</v>
      </c>
      <c r="AT292" s="24" t="s">
        <v>177</v>
      </c>
      <c r="AU292" s="24" t="s">
        <v>24</v>
      </c>
      <c r="AY292" s="24" t="s">
        <v>174</v>
      </c>
      <c r="BE292" s="194">
        <f>IF(N292="základní",J292,0)</f>
        <v>0</v>
      </c>
      <c r="BF292" s="194">
        <f>IF(N292="snížená",J292,0)</f>
        <v>0</v>
      </c>
      <c r="BG292" s="194">
        <f>IF(N292="zákl. přenesená",J292,0)</f>
        <v>0</v>
      </c>
      <c r="BH292" s="194">
        <f>IF(N292="sníž. přenesená",J292,0)</f>
        <v>0</v>
      </c>
      <c r="BI292" s="194">
        <f>IF(N292="nulová",J292,0)</f>
        <v>0</v>
      </c>
      <c r="BJ292" s="24" t="s">
        <v>89</v>
      </c>
      <c r="BK292" s="194">
        <f>ROUND(I292*H292,2)</f>
        <v>0</v>
      </c>
      <c r="BL292" s="24" t="s">
        <v>194</v>
      </c>
      <c r="BM292" s="24" t="s">
        <v>634</v>
      </c>
    </row>
    <row r="293" spans="2:65" s="12" customFormat="1" ht="13.5">
      <c r="B293" s="195"/>
      <c r="D293" s="196" t="s">
        <v>184</v>
      </c>
      <c r="E293" s="197" t="s">
        <v>5</v>
      </c>
      <c r="F293" s="198" t="s">
        <v>505</v>
      </c>
      <c r="H293" s="199">
        <v>45</v>
      </c>
      <c r="I293" s="200"/>
      <c r="L293" s="195"/>
      <c r="M293" s="201"/>
      <c r="N293" s="202"/>
      <c r="O293" s="202"/>
      <c r="P293" s="202"/>
      <c r="Q293" s="202"/>
      <c r="R293" s="202"/>
      <c r="S293" s="202"/>
      <c r="T293" s="203"/>
      <c r="AT293" s="197" t="s">
        <v>184</v>
      </c>
      <c r="AU293" s="197" t="s">
        <v>24</v>
      </c>
      <c r="AV293" s="12" t="s">
        <v>24</v>
      </c>
      <c r="AW293" s="12" t="s">
        <v>44</v>
      </c>
      <c r="AX293" s="12" t="s">
        <v>89</v>
      </c>
      <c r="AY293" s="197" t="s">
        <v>174</v>
      </c>
    </row>
    <row r="294" spans="2:65" s="1" customFormat="1" ht="16.5" customHeight="1">
      <c r="B294" s="182"/>
      <c r="C294" s="219" t="s">
        <v>635</v>
      </c>
      <c r="D294" s="219" t="s">
        <v>447</v>
      </c>
      <c r="E294" s="220" t="s">
        <v>636</v>
      </c>
      <c r="F294" s="221" t="s">
        <v>637</v>
      </c>
      <c r="G294" s="222" t="s">
        <v>488</v>
      </c>
      <c r="H294" s="223">
        <v>45.674999999999997</v>
      </c>
      <c r="I294" s="224"/>
      <c r="J294" s="225">
        <f>ROUND(I294*H294,2)</f>
        <v>0</v>
      </c>
      <c r="K294" s="221" t="s">
        <v>181</v>
      </c>
      <c r="L294" s="226"/>
      <c r="M294" s="227" t="s">
        <v>5</v>
      </c>
      <c r="N294" s="228" t="s">
        <v>52</v>
      </c>
      <c r="O294" s="43"/>
      <c r="P294" s="192">
        <f>O294*H294</f>
        <v>0</v>
      </c>
      <c r="Q294" s="192">
        <v>3.5200000000000001E-3</v>
      </c>
      <c r="R294" s="192">
        <f>Q294*H294</f>
        <v>0.160776</v>
      </c>
      <c r="S294" s="192">
        <v>0</v>
      </c>
      <c r="T294" s="193">
        <f>S294*H294</f>
        <v>0</v>
      </c>
      <c r="AR294" s="24" t="s">
        <v>211</v>
      </c>
      <c r="AT294" s="24" t="s">
        <v>447</v>
      </c>
      <c r="AU294" s="24" t="s">
        <v>24</v>
      </c>
      <c r="AY294" s="24" t="s">
        <v>174</v>
      </c>
      <c r="BE294" s="194">
        <f>IF(N294="základní",J294,0)</f>
        <v>0</v>
      </c>
      <c r="BF294" s="194">
        <f>IF(N294="snížená",J294,0)</f>
        <v>0</v>
      </c>
      <c r="BG294" s="194">
        <f>IF(N294="zákl. přenesená",J294,0)</f>
        <v>0</v>
      </c>
      <c r="BH294" s="194">
        <f>IF(N294="sníž. přenesená",J294,0)</f>
        <v>0</v>
      </c>
      <c r="BI294" s="194">
        <f>IF(N294="nulová",J294,0)</f>
        <v>0</v>
      </c>
      <c r="BJ294" s="24" t="s">
        <v>89</v>
      </c>
      <c r="BK294" s="194">
        <f>ROUND(I294*H294,2)</f>
        <v>0</v>
      </c>
      <c r="BL294" s="24" t="s">
        <v>194</v>
      </c>
      <c r="BM294" s="24" t="s">
        <v>638</v>
      </c>
    </row>
    <row r="295" spans="2:65" s="12" customFormat="1" ht="13.5">
      <c r="B295" s="195"/>
      <c r="D295" s="196" t="s">
        <v>184</v>
      </c>
      <c r="E295" s="197" t="s">
        <v>5</v>
      </c>
      <c r="F295" s="198" t="s">
        <v>639</v>
      </c>
      <c r="H295" s="199">
        <v>45.674999999999997</v>
      </c>
      <c r="I295" s="200"/>
      <c r="L295" s="195"/>
      <c r="M295" s="201"/>
      <c r="N295" s="202"/>
      <c r="O295" s="202"/>
      <c r="P295" s="202"/>
      <c r="Q295" s="202"/>
      <c r="R295" s="202"/>
      <c r="S295" s="202"/>
      <c r="T295" s="203"/>
      <c r="AT295" s="197" t="s">
        <v>184</v>
      </c>
      <c r="AU295" s="197" t="s">
        <v>24</v>
      </c>
      <c r="AV295" s="12" t="s">
        <v>24</v>
      </c>
      <c r="AW295" s="12" t="s">
        <v>44</v>
      </c>
      <c r="AX295" s="12" t="s">
        <v>89</v>
      </c>
      <c r="AY295" s="197" t="s">
        <v>174</v>
      </c>
    </row>
    <row r="296" spans="2:65" s="1" customFormat="1" ht="25.5" customHeight="1">
      <c r="B296" s="182"/>
      <c r="C296" s="183" t="s">
        <v>640</v>
      </c>
      <c r="D296" s="183" t="s">
        <v>177</v>
      </c>
      <c r="E296" s="184" t="s">
        <v>641</v>
      </c>
      <c r="F296" s="185" t="s">
        <v>642</v>
      </c>
      <c r="G296" s="186" t="s">
        <v>488</v>
      </c>
      <c r="H296" s="187">
        <v>23</v>
      </c>
      <c r="I296" s="188"/>
      <c r="J296" s="189">
        <f>ROUND(I296*H296,2)</f>
        <v>0</v>
      </c>
      <c r="K296" s="185" t="s">
        <v>181</v>
      </c>
      <c r="L296" s="42"/>
      <c r="M296" s="190" t="s">
        <v>5</v>
      </c>
      <c r="N296" s="191" t="s">
        <v>52</v>
      </c>
      <c r="O296" s="43"/>
      <c r="P296" s="192">
        <f>O296*H296</f>
        <v>0</v>
      </c>
      <c r="Q296" s="192">
        <v>1E-4</v>
      </c>
      <c r="R296" s="192">
        <f>Q296*H296</f>
        <v>2.3E-3</v>
      </c>
      <c r="S296" s="192">
        <v>0</v>
      </c>
      <c r="T296" s="193">
        <f>S296*H296</f>
        <v>0</v>
      </c>
      <c r="AR296" s="24" t="s">
        <v>194</v>
      </c>
      <c r="AT296" s="24" t="s">
        <v>177</v>
      </c>
      <c r="AU296" s="24" t="s">
        <v>24</v>
      </c>
      <c r="AY296" s="24" t="s">
        <v>174</v>
      </c>
      <c r="BE296" s="194">
        <f>IF(N296="základní",J296,0)</f>
        <v>0</v>
      </c>
      <c r="BF296" s="194">
        <f>IF(N296="snížená",J296,0)</f>
        <v>0</v>
      </c>
      <c r="BG296" s="194">
        <f>IF(N296="zákl. přenesená",J296,0)</f>
        <v>0</v>
      </c>
      <c r="BH296" s="194">
        <f>IF(N296="sníž. přenesená",J296,0)</f>
        <v>0</v>
      </c>
      <c r="BI296" s="194">
        <f>IF(N296="nulová",J296,0)</f>
        <v>0</v>
      </c>
      <c r="BJ296" s="24" t="s">
        <v>89</v>
      </c>
      <c r="BK296" s="194">
        <f>ROUND(I296*H296,2)</f>
        <v>0</v>
      </c>
      <c r="BL296" s="24" t="s">
        <v>194</v>
      </c>
      <c r="BM296" s="24" t="s">
        <v>643</v>
      </c>
    </row>
    <row r="297" spans="2:65" s="12" customFormat="1" ht="13.5">
      <c r="B297" s="195"/>
      <c r="D297" s="196" t="s">
        <v>184</v>
      </c>
      <c r="E297" s="197" t="s">
        <v>5</v>
      </c>
      <c r="F297" s="198" t="s">
        <v>380</v>
      </c>
      <c r="H297" s="199">
        <v>23</v>
      </c>
      <c r="I297" s="200"/>
      <c r="L297" s="195"/>
      <c r="M297" s="201"/>
      <c r="N297" s="202"/>
      <c r="O297" s="202"/>
      <c r="P297" s="202"/>
      <c r="Q297" s="202"/>
      <c r="R297" s="202"/>
      <c r="S297" s="202"/>
      <c r="T297" s="203"/>
      <c r="AT297" s="197" t="s">
        <v>184</v>
      </c>
      <c r="AU297" s="197" t="s">
        <v>24</v>
      </c>
      <c r="AV297" s="12" t="s">
        <v>24</v>
      </c>
      <c r="AW297" s="12" t="s">
        <v>44</v>
      </c>
      <c r="AX297" s="12" t="s">
        <v>89</v>
      </c>
      <c r="AY297" s="197" t="s">
        <v>174</v>
      </c>
    </row>
    <row r="298" spans="2:65" s="1" customFormat="1" ht="16.5" customHeight="1">
      <c r="B298" s="182"/>
      <c r="C298" s="219" t="s">
        <v>644</v>
      </c>
      <c r="D298" s="219" t="s">
        <v>447</v>
      </c>
      <c r="E298" s="220" t="s">
        <v>645</v>
      </c>
      <c r="F298" s="221" t="s">
        <v>646</v>
      </c>
      <c r="G298" s="222" t="s">
        <v>488</v>
      </c>
      <c r="H298" s="223">
        <v>23.344999999999999</v>
      </c>
      <c r="I298" s="224"/>
      <c r="J298" s="225">
        <f>ROUND(I298*H298,2)</f>
        <v>0</v>
      </c>
      <c r="K298" s="221" t="s">
        <v>181</v>
      </c>
      <c r="L298" s="226"/>
      <c r="M298" s="227" t="s">
        <v>5</v>
      </c>
      <c r="N298" s="228" t="s">
        <v>52</v>
      </c>
      <c r="O298" s="43"/>
      <c r="P298" s="192">
        <f>O298*H298</f>
        <v>0</v>
      </c>
      <c r="Q298" s="192">
        <v>5.4200000000000003E-3</v>
      </c>
      <c r="R298" s="192">
        <f>Q298*H298</f>
        <v>0.1265299</v>
      </c>
      <c r="S298" s="192">
        <v>0</v>
      </c>
      <c r="T298" s="193">
        <f>S298*H298</f>
        <v>0</v>
      </c>
      <c r="AR298" s="24" t="s">
        <v>211</v>
      </c>
      <c r="AT298" s="24" t="s">
        <v>447</v>
      </c>
      <c r="AU298" s="24" t="s">
        <v>24</v>
      </c>
      <c r="AY298" s="24" t="s">
        <v>174</v>
      </c>
      <c r="BE298" s="194">
        <f>IF(N298="základní",J298,0)</f>
        <v>0</v>
      </c>
      <c r="BF298" s="194">
        <f>IF(N298="snížená",J298,0)</f>
        <v>0</v>
      </c>
      <c r="BG298" s="194">
        <f>IF(N298="zákl. přenesená",J298,0)</f>
        <v>0</v>
      </c>
      <c r="BH298" s="194">
        <f>IF(N298="sníž. přenesená",J298,0)</f>
        <v>0</v>
      </c>
      <c r="BI298" s="194">
        <f>IF(N298="nulová",J298,0)</f>
        <v>0</v>
      </c>
      <c r="BJ298" s="24" t="s">
        <v>89</v>
      </c>
      <c r="BK298" s="194">
        <f>ROUND(I298*H298,2)</f>
        <v>0</v>
      </c>
      <c r="BL298" s="24" t="s">
        <v>194</v>
      </c>
      <c r="BM298" s="24" t="s">
        <v>647</v>
      </c>
    </row>
    <row r="299" spans="2:65" s="12" customFormat="1" ht="13.5">
      <c r="B299" s="195"/>
      <c r="D299" s="196" t="s">
        <v>184</v>
      </c>
      <c r="E299" s="197" t="s">
        <v>5</v>
      </c>
      <c r="F299" s="198" t="s">
        <v>648</v>
      </c>
      <c r="H299" s="199">
        <v>23.344999999999999</v>
      </c>
      <c r="I299" s="200"/>
      <c r="L299" s="195"/>
      <c r="M299" s="201"/>
      <c r="N299" s="202"/>
      <c r="O299" s="202"/>
      <c r="P299" s="202"/>
      <c r="Q299" s="202"/>
      <c r="R299" s="202"/>
      <c r="S299" s="202"/>
      <c r="T299" s="203"/>
      <c r="AT299" s="197" t="s">
        <v>184</v>
      </c>
      <c r="AU299" s="197" t="s">
        <v>24</v>
      </c>
      <c r="AV299" s="12" t="s">
        <v>24</v>
      </c>
      <c r="AW299" s="12" t="s">
        <v>44</v>
      </c>
      <c r="AX299" s="12" t="s">
        <v>89</v>
      </c>
      <c r="AY299" s="197" t="s">
        <v>174</v>
      </c>
    </row>
    <row r="300" spans="2:65" s="1" customFormat="1" ht="16.5" customHeight="1">
      <c r="B300" s="182"/>
      <c r="C300" s="183" t="s">
        <v>649</v>
      </c>
      <c r="D300" s="183" t="s">
        <v>177</v>
      </c>
      <c r="E300" s="184" t="s">
        <v>650</v>
      </c>
      <c r="F300" s="185" t="s">
        <v>651</v>
      </c>
      <c r="G300" s="186" t="s">
        <v>652</v>
      </c>
      <c r="H300" s="187">
        <v>26</v>
      </c>
      <c r="I300" s="188"/>
      <c r="J300" s="189">
        <f>ROUND(I300*H300,2)</f>
        <v>0</v>
      </c>
      <c r="K300" s="185" t="s">
        <v>181</v>
      </c>
      <c r="L300" s="42"/>
      <c r="M300" s="190" t="s">
        <v>5</v>
      </c>
      <c r="N300" s="191" t="s">
        <v>52</v>
      </c>
      <c r="O300" s="43"/>
      <c r="P300" s="192">
        <f>O300*H300</f>
        <v>0</v>
      </c>
      <c r="Q300" s="192">
        <v>3.1E-4</v>
      </c>
      <c r="R300" s="192">
        <f>Q300*H300</f>
        <v>8.0599999999999995E-3</v>
      </c>
      <c r="S300" s="192">
        <v>0</v>
      </c>
      <c r="T300" s="193">
        <f>S300*H300</f>
        <v>0</v>
      </c>
      <c r="AR300" s="24" t="s">
        <v>194</v>
      </c>
      <c r="AT300" s="24" t="s">
        <v>177</v>
      </c>
      <c r="AU300" s="24" t="s">
        <v>24</v>
      </c>
      <c r="AY300" s="24" t="s">
        <v>174</v>
      </c>
      <c r="BE300" s="194">
        <f>IF(N300="základní",J300,0)</f>
        <v>0</v>
      </c>
      <c r="BF300" s="194">
        <f>IF(N300="snížená",J300,0)</f>
        <v>0</v>
      </c>
      <c r="BG300" s="194">
        <f>IF(N300="zákl. přenesená",J300,0)</f>
        <v>0</v>
      </c>
      <c r="BH300" s="194">
        <f>IF(N300="sníž. přenesená",J300,0)</f>
        <v>0</v>
      </c>
      <c r="BI300" s="194">
        <f>IF(N300="nulová",J300,0)</f>
        <v>0</v>
      </c>
      <c r="BJ300" s="24" t="s">
        <v>89</v>
      </c>
      <c r="BK300" s="194">
        <f>ROUND(I300*H300,2)</f>
        <v>0</v>
      </c>
      <c r="BL300" s="24" t="s">
        <v>194</v>
      </c>
      <c r="BM300" s="24" t="s">
        <v>653</v>
      </c>
    </row>
    <row r="301" spans="2:65" s="12" customFormat="1" ht="13.5">
      <c r="B301" s="195"/>
      <c r="D301" s="196" t="s">
        <v>184</v>
      </c>
      <c r="E301" s="197" t="s">
        <v>5</v>
      </c>
      <c r="F301" s="198" t="s">
        <v>654</v>
      </c>
      <c r="H301" s="199">
        <v>6</v>
      </c>
      <c r="I301" s="200"/>
      <c r="L301" s="195"/>
      <c r="M301" s="201"/>
      <c r="N301" s="202"/>
      <c r="O301" s="202"/>
      <c r="P301" s="202"/>
      <c r="Q301" s="202"/>
      <c r="R301" s="202"/>
      <c r="S301" s="202"/>
      <c r="T301" s="203"/>
      <c r="AT301" s="197" t="s">
        <v>184</v>
      </c>
      <c r="AU301" s="197" t="s">
        <v>24</v>
      </c>
      <c r="AV301" s="12" t="s">
        <v>24</v>
      </c>
      <c r="AW301" s="12" t="s">
        <v>44</v>
      </c>
      <c r="AX301" s="12" t="s">
        <v>81</v>
      </c>
      <c r="AY301" s="197" t="s">
        <v>174</v>
      </c>
    </row>
    <row r="302" spans="2:65" s="12" customFormat="1" ht="13.5">
      <c r="B302" s="195"/>
      <c r="D302" s="196" t="s">
        <v>184</v>
      </c>
      <c r="E302" s="197" t="s">
        <v>5</v>
      </c>
      <c r="F302" s="198" t="s">
        <v>655</v>
      </c>
      <c r="H302" s="199">
        <v>4</v>
      </c>
      <c r="I302" s="200"/>
      <c r="L302" s="195"/>
      <c r="M302" s="201"/>
      <c r="N302" s="202"/>
      <c r="O302" s="202"/>
      <c r="P302" s="202"/>
      <c r="Q302" s="202"/>
      <c r="R302" s="202"/>
      <c r="S302" s="202"/>
      <c r="T302" s="203"/>
      <c r="AT302" s="197" t="s">
        <v>184</v>
      </c>
      <c r="AU302" s="197" t="s">
        <v>24</v>
      </c>
      <c r="AV302" s="12" t="s">
        <v>24</v>
      </c>
      <c r="AW302" s="12" t="s">
        <v>44</v>
      </c>
      <c r="AX302" s="12" t="s">
        <v>81</v>
      </c>
      <c r="AY302" s="197" t="s">
        <v>174</v>
      </c>
    </row>
    <row r="303" spans="2:65" s="12" customFormat="1" ht="13.5">
      <c r="B303" s="195"/>
      <c r="D303" s="196" t="s">
        <v>184</v>
      </c>
      <c r="E303" s="197" t="s">
        <v>5</v>
      </c>
      <c r="F303" s="198" t="s">
        <v>656</v>
      </c>
      <c r="H303" s="199">
        <v>4</v>
      </c>
      <c r="I303" s="200"/>
      <c r="L303" s="195"/>
      <c r="M303" s="201"/>
      <c r="N303" s="202"/>
      <c r="O303" s="202"/>
      <c r="P303" s="202"/>
      <c r="Q303" s="202"/>
      <c r="R303" s="202"/>
      <c r="S303" s="202"/>
      <c r="T303" s="203"/>
      <c r="AT303" s="197" t="s">
        <v>184</v>
      </c>
      <c r="AU303" s="197" t="s">
        <v>24</v>
      </c>
      <c r="AV303" s="12" t="s">
        <v>24</v>
      </c>
      <c r="AW303" s="12" t="s">
        <v>44</v>
      </c>
      <c r="AX303" s="12" t="s">
        <v>81</v>
      </c>
      <c r="AY303" s="197" t="s">
        <v>174</v>
      </c>
    </row>
    <row r="304" spans="2:65" s="12" customFormat="1" ht="13.5">
      <c r="B304" s="195"/>
      <c r="D304" s="196" t="s">
        <v>184</v>
      </c>
      <c r="E304" s="197" t="s">
        <v>5</v>
      </c>
      <c r="F304" s="198" t="s">
        <v>657</v>
      </c>
      <c r="H304" s="199">
        <v>4</v>
      </c>
      <c r="I304" s="200"/>
      <c r="L304" s="195"/>
      <c r="M304" s="201"/>
      <c r="N304" s="202"/>
      <c r="O304" s="202"/>
      <c r="P304" s="202"/>
      <c r="Q304" s="202"/>
      <c r="R304" s="202"/>
      <c r="S304" s="202"/>
      <c r="T304" s="203"/>
      <c r="AT304" s="197" t="s">
        <v>184</v>
      </c>
      <c r="AU304" s="197" t="s">
        <v>24</v>
      </c>
      <c r="AV304" s="12" t="s">
        <v>24</v>
      </c>
      <c r="AW304" s="12" t="s">
        <v>44</v>
      </c>
      <c r="AX304" s="12" t="s">
        <v>81</v>
      </c>
      <c r="AY304" s="197" t="s">
        <v>174</v>
      </c>
    </row>
    <row r="305" spans="2:65" s="12" customFormat="1" ht="13.5">
      <c r="B305" s="195"/>
      <c r="D305" s="196" t="s">
        <v>184</v>
      </c>
      <c r="E305" s="197" t="s">
        <v>5</v>
      </c>
      <c r="F305" s="198" t="s">
        <v>658</v>
      </c>
      <c r="H305" s="199">
        <v>2</v>
      </c>
      <c r="I305" s="200"/>
      <c r="L305" s="195"/>
      <c r="M305" s="201"/>
      <c r="N305" s="202"/>
      <c r="O305" s="202"/>
      <c r="P305" s="202"/>
      <c r="Q305" s="202"/>
      <c r="R305" s="202"/>
      <c r="S305" s="202"/>
      <c r="T305" s="203"/>
      <c r="AT305" s="197" t="s">
        <v>184</v>
      </c>
      <c r="AU305" s="197" t="s">
        <v>24</v>
      </c>
      <c r="AV305" s="12" t="s">
        <v>24</v>
      </c>
      <c r="AW305" s="12" t="s">
        <v>44</v>
      </c>
      <c r="AX305" s="12" t="s">
        <v>81</v>
      </c>
      <c r="AY305" s="197" t="s">
        <v>174</v>
      </c>
    </row>
    <row r="306" spans="2:65" s="12" customFormat="1" ht="13.5">
      <c r="B306" s="195"/>
      <c r="D306" s="196" t="s">
        <v>184</v>
      </c>
      <c r="E306" s="197" t="s">
        <v>5</v>
      </c>
      <c r="F306" s="198" t="s">
        <v>659</v>
      </c>
      <c r="H306" s="199">
        <v>6</v>
      </c>
      <c r="I306" s="200"/>
      <c r="L306" s="195"/>
      <c r="M306" s="201"/>
      <c r="N306" s="202"/>
      <c r="O306" s="202"/>
      <c r="P306" s="202"/>
      <c r="Q306" s="202"/>
      <c r="R306" s="202"/>
      <c r="S306" s="202"/>
      <c r="T306" s="203"/>
      <c r="AT306" s="197" t="s">
        <v>184</v>
      </c>
      <c r="AU306" s="197" t="s">
        <v>24</v>
      </c>
      <c r="AV306" s="12" t="s">
        <v>24</v>
      </c>
      <c r="AW306" s="12" t="s">
        <v>44</v>
      </c>
      <c r="AX306" s="12" t="s">
        <v>81</v>
      </c>
      <c r="AY306" s="197" t="s">
        <v>174</v>
      </c>
    </row>
    <row r="307" spans="2:65" s="13" customFormat="1" ht="13.5">
      <c r="B307" s="211"/>
      <c r="D307" s="196" t="s">
        <v>184</v>
      </c>
      <c r="E307" s="212" t="s">
        <v>5</v>
      </c>
      <c r="F307" s="213" t="s">
        <v>274</v>
      </c>
      <c r="H307" s="214">
        <v>26</v>
      </c>
      <c r="I307" s="215"/>
      <c r="L307" s="211"/>
      <c r="M307" s="216"/>
      <c r="N307" s="217"/>
      <c r="O307" s="217"/>
      <c r="P307" s="217"/>
      <c r="Q307" s="217"/>
      <c r="R307" s="217"/>
      <c r="S307" s="217"/>
      <c r="T307" s="218"/>
      <c r="AT307" s="212" t="s">
        <v>184</v>
      </c>
      <c r="AU307" s="212" t="s">
        <v>24</v>
      </c>
      <c r="AV307" s="13" t="s">
        <v>194</v>
      </c>
      <c r="AW307" s="13" t="s">
        <v>44</v>
      </c>
      <c r="AX307" s="13" t="s">
        <v>89</v>
      </c>
      <c r="AY307" s="212" t="s">
        <v>174</v>
      </c>
    </row>
    <row r="308" spans="2:65" s="1" customFormat="1" ht="16.5" customHeight="1">
      <c r="B308" s="182"/>
      <c r="C308" s="183" t="s">
        <v>660</v>
      </c>
      <c r="D308" s="183" t="s">
        <v>177</v>
      </c>
      <c r="E308" s="184" t="s">
        <v>661</v>
      </c>
      <c r="F308" s="185" t="s">
        <v>662</v>
      </c>
      <c r="G308" s="186" t="s">
        <v>652</v>
      </c>
      <c r="H308" s="187">
        <v>31</v>
      </c>
      <c r="I308" s="188"/>
      <c r="J308" s="189">
        <f>ROUND(I308*H308,2)</f>
        <v>0</v>
      </c>
      <c r="K308" s="185" t="s">
        <v>181</v>
      </c>
      <c r="L308" s="42"/>
      <c r="M308" s="190" t="s">
        <v>5</v>
      </c>
      <c r="N308" s="191" t="s">
        <v>52</v>
      </c>
      <c r="O308" s="43"/>
      <c r="P308" s="192">
        <f>O308*H308</f>
        <v>0</v>
      </c>
      <c r="Q308" s="192">
        <v>3.1E-4</v>
      </c>
      <c r="R308" s="192">
        <f>Q308*H308</f>
        <v>9.6100000000000005E-3</v>
      </c>
      <c r="S308" s="192">
        <v>0</v>
      </c>
      <c r="T308" s="193">
        <f>S308*H308</f>
        <v>0</v>
      </c>
      <c r="AR308" s="24" t="s">
        <v>194</v>
      </c>
      <c r="AT308" s="24" t="s">
        <v>177</v>
      </c>
      <c r="AU308" s="24" t="s">
        <v>24</v>
      </c>
      <c r="AY308" s="24" t="s">
        <v>174</v>
      </c>
      <c r="BE308" s="194">
        <f>IF(N308="základní",J308,0)</f>
        <v>0</v>
      </c>
      <c r="BF308" s="194">
        <f>IF(N308="snížená",J308,0)</f>
        <v>0</v>
      </c>
      <c r="BG308" s="194">
        <f>IF(N308="zákl. přenesená",J308,0)</f>
        <v>0</v>
      </c>
      <c r="BH308" s="194">
        <f>IF(N308="sníž. přenesená",J308,0)</f>
        <v>0</v>
      </c>
      <c r="BI308" s="194">
        <f>IF(N308="nulová",J308,0)</f>
        <v>0</v>
      </c>
      <c r="BJ308" s="24" t="s">
        <v>89</v>
      </c>
      <c r="BK308" s="194">
        <f>ROUND(I308*H308,2)</f>
        <v>0</v>
      </c>
      <c r="BL308" s="24" t="s">
        <v>194</v>
      </c>
      <c r="BM308" s="24" t="s">
        <v>663</v>
      </c>
    </row>
    <row r="309" spans="2:65" s="12" customFormat="1" ht="13.5">
      <c r="B309" s="195"/>
      <c r="D309" s="196" t="s">
        <v>184</v>
      </c>
      <c r="E309" s="197" t="s">
        <v>5</v>
      </c>
      <c r="F309" s="198" t="s">
        <v>664</v>
      </c>
      <c r="H309" s="199">
        <v>10</v>
      </c>
      <c r="I309" s="200"/>
      <c r="L309" s="195"/>
      <c r="M309" s="201"/>
      <c r="N309" s="202"/>
      <c r="O309" s="202"/>
      <c r="P309" s="202"/>
      <c r="Q309" s="202"/>
      <c r="R309" s="202"/>
      <c r="S309" s="202"/>
      <c r="T309" s="203"/>
      <c r="AT309" s="197" t="s">
        <v>184</v>
      </c>
      <c r="AU309" s="197" t="s">
        <v>24</v>
      </c>
      <c r="AV309" s="12" t="s">
        <v>24</v>
      </c>
      <c r="AW309" s="12" t="s">
        <v>44</v>
      </c>
      <c r="AX309" s="12" t="s">
        <v>81</v>
      </c>
      <c r="AY309" s="197" t="s">
        <v>174</v>
      </c>
    </row>
    <row r="310" spans="2:65" s="12" customFormat="1" ht="13.5">
      <c r="B310" s="195"/>
      <c r="D310" s="196" t="s">
        <v>184</v>
      </c>
      <c r="E310" s="197" t="s">
        <v>5</v>
      </c>
      <c r="F310" s="198" t="s">
        <v>665</v>
      </c>
      <c r="H310" s="199">
        <v>19</v>
      </c>
      <c r="I310" s="200"/>
      <c r="L310" s="195"/>
      <c r="M310" s="201"/>
      <c r="N310" s="202"/>
      <c r="O310" s="202"/>
      <c r="P310" s="202"/>
      <c r="Q310" s="202"/>
      <c r="R310" s="202"/>
      <c r="S310" s="202"/>
      <c r="T310" s="203"/>
      <c r="AT310" s="197" t="s">
        <v>184</v>
      </c>
      <c r="AU310" s="197" t="s">
        <v>24</v>
      </c>
      <c r="AV310" s="12" t="s">
        <v>24</v>
      </c>
      <c r="AW310" s="12" t="s">
        <v>44</v>
      </c>
      <c r="AX310" s="12" t="s">
        <v>81</v>
      </c>
      <c r="AY310" s="197" t="s">
        <v>174</v>
      </c>
    </row>
    <row r="311" spans="2:65" s="12" customFormat="1" ht="13.5">
      <c r="B311" s="195"/>
      <c r="D311" s="196" t="s">
        <v>184</v>
      </c>
      <c r="E311" s="197" t="s">
        <v>5</v>
      </c>
      <c r="F311" s="198" t="s">
        <v>666</v>
      </c>
      <c r="H311" s="199">
        <v>1</v>
      </c>
      <c r="I311" s="200"/>
      <c r="L311" s="195"/>
      <c r="M311" s="201"/>
      <c r="N311" s="202"/>
      <c r="O311" s="202"/>
      <c r="P311" s="202"/>
      <c r="Q311" s="202"/>
      <c r="R311" s="202"/>
      <c r="S311" s="202"/>
      <c r="T311" s="203"/>
      <c r="AT311" s="197" t="s">
        <v>184</v>
      </c>
      <c r="AU311" s="197" t="s">
        <v>24</v>
      </c>
      <c r="AV311" s="12" t="s">
        <v>24</v>
      </c>
      <c r="AW311" s="12" t="s">
        <v>44</v>
      </c>
      <c r="AX311" s="12" t="s">
        <v>81</v>
      </c>
      <c r="AY311" s="197" t="s">
        <v>174</v>
      </c>
    </row>
    <row r="312" spans="2:65" s="12" customFormat="1" ht="13.5">
      <c r="B312" s="195"/>
      <c r="D312" s="196" t="s">
        <v>184</v>
      </c>
      <c r="E312" s="197" t="s">
        <v>5</v>
      </c>
      <c r="F312" s="198" t="s">
        <v>667</v>
      </c>
      <c r="H312" s="199">
        <v>1</v>
      </c>
      <c r="I312" s="200"/>
      <c r="L312" s="195"/>
      <c r="M312" s="201"/>
      <c r="N312" s="202"/>
      <c r="O312" s="202"/>
      <c r="P312" s="202"/>
      <c r="Q312" s="202"/>
      <c r="R312" s="202"/>
      <c r="S312" s="202"/>
      <c r="T312" s="203"/>
      <c r="AT312" s="197" t="s">
        <v>184</v>
      </c>
      <c r="AU312" s="197" t="s">
        <v>24</v>
      </c>
      <c r="AV312" s="12" t="s">
        <v>24</v>
      </c>
      <c r="AW312" s="12" t="s">
        <v>44</v>
      </c>
      <c r="AX312" s="12" t="s">
        <v>81</v>
      </c>
      <c r="AY312" s="197" t="s">
        <v>174</v>
      </c>
    </row>
    <row r="313" spans="2:65" s="13" customFormat="1" ht="13.5">
      <c r="B313" s="211"/>
      <c r="D313" s="196" t="s">
        <v>184</v>
      </c>
      <c r="E313" s="212" t="s">
        <v>5</v>
      </c>
      <c r="F313" s="213" t="s">
        <v>274</v>
      </c>
      <c r="H313" s="214">
        <v>31</v>
      </c>
      <c r="I313" s="215"/>
      <c r="L313" s="211"/>
      <c r="M313" s="216"/>
      <c r="N313" s="217"/>
      <c r="O313" s="217"/>
      <c r="P313" s="217"/>
      <c r="Q313" s="217"/>
      <c r="R313" s="217"/>
      <c r="S313" s="217"/>
      <c r="T313" s="218"/>
      <c r="AT313" s="212" t="s">
        <v>184</v>
      </c>
      <c r="AU313" s="212" t="s">
        <v>24</v>
      </c>
      <c r="AV313" s="13" t="s">
        <v>194</v>
      </c>
      <c r="AW313" s="13" t="s">
        <v>44</v>
      </c>
      <c r="AX313" s="13" t="s">
        <v>89</v>
      </c>
      <c r="AY313" s="212" t="s">
        <v>174</v>
      </c>
    </row>
    <row r="314" spans="2:65" s="1" customFormat="1" ht="25.5" customHeight="1">
      <c r="B314" s="182"/>
      <c r="C314" s="183" t="s">
        <v>668</v>
      </c>
      <c r="D314" s="183" t="s">
        <v>177</v>
      </c>
      <c r="E314" s="184" t="s">
        <v>669</v>
      </c>
      <c r="F314" s="185" t="s">
        <v>670</v>
      </c>
      <c r="G314" s="186" t="s">
        <v>488</v>
      </c>
      <c r="H314" s="187">
        <v>57</v>
      </c>
      <c r="I314" s="188"/>
      <c r="J314" s="189">
        <f>ROUND(I314*H314,2)</f>
        <v>0</v>
      </c>
      <c r="K314" s="185" t="s">
        <v>181</v>
      </c>
      <c r="L314" s="42"/>
      <c r="M314" s="190" t="s">
        <v>5</v>
      </c>
      <c r="N314" s="191" t="s">
        <v>52</v>
      </c>
      <c r="O314" s="43"/>
      <c r="P314" s="192">
        <f>O314*H314</f>
        <v>0</v>
      </c>
      <c r="Q314" s="192">
        <v>2.1167600000000002</v>
      </c>
      <c r="R314" s="192">
        <f>Q314*H314</f>
        <v>120.65532000000002</v>
      </c>
      <c r="S314" s="192">
        <v>0</v>
      </c>
      <c r="T314" s="193">
        <f>S314*H314</f>
        <v>0</v>
      </c>
      <c r="AR314" s="24" t="s">
        <v>194</v>
      </c>
      <c r="AT314" s="24" t="s">
        <v>177</v>
      </c>
      <c r="AU314" s="24" t="s">
        <v>24</v>
      </c>
      <c r="AY314" s="24" t="s">
        <v>174</v>
      </c>
      <c r="BE314" s="194">
        <f>IF(N314="základní",J314,0)</f>
        <v>0</v>
      </c>
      <c r="BF314" s="194">
        <f>IF(N314="snížená",J314,0)</f>
        <v>0</v>
      </c>
      <c r="BG314" s="194">
        <f>IF(N314="zákl. přenesená",J314,0)</f>
        <v>0</v>
      </c>
      <c r="BH314" s="194">
        <f>IF(N314="sníž. přenesená",J314,0)</f>
        <v>0</v>
      </c>
      <c r="BI314" s="194">
        <f>IF(N314="nulová",J314,0)</f>
        <v>0</v>
      </c>
      <c r="BJ314" s="24" t="s">
        <v>89</v>
      </c>
      <c r="BK314" s="194">
        <f>ROUND(I314*H314,2)</f>
        <v>0</v>
      </c>
      <c r="BL314" s="24" t="s">
        <v>194</v>
      </c>
      <c r="BM314" s="24" t="s">
        <v>671</v>
      </c>
    </row>
    <row r="315" spans="2:65" s="12" customFormat="1" ht="13.5">
      <c r="B315" s="195"/>
      <c r="D315" s="196" t="s">
        <v>184</v>
      </c>
      <c r="E315" s="197" t="s">
        <v>5</v>
      </c>
      <c r="F315" s="198" t="s">
        <v>560</v>
      </c>
      <c r="H315" s="199">
        <v>57</v>
      </c>
      <c r="I315" s="200"/>
      <c r="L315" s="195"/>
      <c r="M315" s="201"/>
      <c r="N315" s="202"/>
      <c r="O315" s="202"/>
      <c r="P315" s="202"/>
      <c r="Q315" s="202"/>
      <c r="R315" s="202"/>
      <c r="S315" s="202"/>
      <c r="T315" s="203"/>
      <c r="AT315" s="197" t="s">
        <v>184</v>
      </c>
      <c r="AU315" s="197" t="s">
        <v>24</v>
      </c>
      <c r="AV315" s="12" t="s">
        <v>24</v>
      </c>
      <c r="AW315" s="12" t="s">
        <v>44</v>
      </c>
      <c r="AX315" s="12" t="s">
        <v>89</v>
      </c>
      <c r="AY315" s="197" t="s">
        <v>174</v>
      </c>
    </row>
    <row r="316" spans="2:65" s="1" customFormat="1" ht="16.5" customHeight="1">
      <c r="B316" s="182"/>
      <c r="C316" s="219" t="s">
        <v>672</v>
      </c>
      <c r="D316" s="219" t="s">
        <v>447</v>
      </c>
      <c r="E316" s="220" t="s">
        <v>673</v>
      </c>
      <c r="F316" s="221" t="s">
        <v>674</v>
      </c>
      <c r="G316" s="222" t="s">
        <v>488</v>
      </c>
      <c r="H316" s="223">
        <v>57.57</v>
      </c>
      <c r="I316" s="224"/>
      <c r="J316" s="225">
        <f>ROUND(I316*H316,2)</f>
        <v>0</v>
      </c>
      <c r="K316" s="221" t="s">
        <v>181</v>
      </c>
      <c r="L316" s="226"/>
      <c r="M316" s="227" t="s">
        <v>5</v>
      </c>
      <c r="N316" s="228" t="s">
        <v>52</v>
      </c>
      <c r="O316" s="43"/>
      <c r="P316" s="192">
        <f>O316*H316</f>
        <v>0</v>
      </c>
      <c r="Q316" s="192">
        <v>0.54800000000000004</v>
      </c>
      <c r="R316" s="192">
        <f>Q316*H316</f>
        <v>31.548360000000002</v>
      </c>
      <c r="S316" s="192">
        <v>0</v>
      </c>
      <c r="T316" s="193">
        <f>S316*H316</f>
        <v>0</v>
      </c>
      <c r="AR316" s="24" t="s">
        <v>211</v>
      </c>
      <c r="AT316" s="24" t="s">
        <v>447</v>
      </c>
      <c r="AU316" s="24" t="s">
        <v>24</v>
      </c>
      <c r="AY316" s="24" t="s">
        <v>174</v>
      </c>
      <c r="BE316" s="194">
        <f>IF(N316="základní",J316,0)</f>
        <v>0</v>
      </c>
      <c r="BF316" s="194">
        <f>IF(N316="snížená",J316,0)</f>
        <v>0</v>
      </c>
      <c r="BG316" s="194">
        <f>IF(N316="zákl. přenesená",J316,0)</f>
        <v>0</v>
      </c>
      <c r="BH316" s="194">
        <f>IF(N316="sníž. přenesená",J316,0)</f>
        <v>0</v>
      </c>
      <c r="BI316" s="194">
        <f>IF(N316="nulová",J316,0)</f>
        <v>0</v>
      </c>
      <c r="BJ316" s="24" t="s">
        <v>89</v>
      </c>
      <c r="BK316" s="194">
        <f>ROUND(I316*H316,2)</f>
        <v>0</v>
      </c>
      <c r="BL316" s="24" t="s">
        <v>194</v>
      </c>
      <c r="BM316" s="24" t="s">
        <v>675</v>
      </c>
    </row>
    <row r="317" spans="2:65" s="12" customFormat="1" ht="13.5">
      <c r="B317" s="195"/>
      <c r="D317" s="196" t="s">
        <v>184</v>
      </c>
      <c r="E317" s="197" t="s">
        <v>5</v>
      </c>
      <c r="F317" s="198" t="s">
        <v>676</v>
      </c>
      <c r="H317" s="199">
        <v>57.57</v>
      </c>
      <c r="I317" s="200"/>
      <c r="L317" s="195"/>
      <c r="M317" s="201"/>
      <c r="N317" s="202"/>
      <c r="O317" s="202"/>
      <c r="P317" s="202"/>
      <c r="Q317" s="202"/>
      <c r="R317" s="202"/>
      <c r="S317" s="202"/>
      <c r="T317" s="203"/>
      <c r="AT317" s="197" t="s">
        <v>184</v>
      </c>
      <c r="AU317" s="197" t="s">
        <v>24</v>
      </c>
      <c r="AV317" s="12" t="s">
        <v>24</v>
      </c>
      <c r="AW317" s="12" t="s">
        <v>44</v>
      </c>
      <c r="AX317" s="12" t="s">
        <v>89</v>
      </c>
      <c r="AY317" s="197" t="s">
        <v>174</v>
      </c>
    </row>
    <row r="318" spans="2:65" s="1" customFormat="1" ht="16.5" customHeight="1">
      <c r="B318" s="182"/>
      <c r="C318" s="219" t="s">
        <v>677</v>
      </c>
      <c r="D318" s="219" t="s">
        <v>447</v>
      </c>
      <c r="E318" s="220" t="s">
        <v>678</v>
      </c>
      <c r="F318" s="221" t="s">
        <v>679</v>
      </c>
      <c r="G318" s="222" t="s">
        <v>488</v>
      </c>
      <c r="H318" s="223">
        <v>12.12</v>
      </c>
      <c r="I318" s="224"/>
      <c r="J318" s="225">
        <f>ROUND(I318*H318,2)</f>
        <v>0</v>
      </c>
      <c r="K318" s="221" t="s">
        <v>181</v>
      </c>
      <c r="L318" s="226"/>
      <c r="M318" s="227" t="s">
        <v>5</v>
      </c>
      <c r="N318" s="228" t="s">
        <v>52</v>
      </c>
      <c r="O318" s="43"/>
      <c r="P318" s="192">
        <f>O318*H318</f>
        <v>0</v>
      </c>
      <c r="Q318" s="192">
        <v>1.054</v>
      </c>
      <c r="R318" s="192">
        <f>Q318*H318</f>
        <v>12.774480000000001</v>
      </c>
      <c r="S318" s="192">
        <v>0</v>
      </c>
      <c r="T318" s="193">
        <f>S318*H318</f>
        <v>0</v>
      </c>
      <c r="AR318" s="24" t="s">
        <v>211</v>
      </c>
      <c r="AT318" s="24" t="s">
        <v>447</v>
      </c>
      <c r="AU318" s="24" t="s">
        <v>24</v>
      </c>
      <c r="AY318" s="24" t="s">
        <v>174</v>
      </c>
      <c r="BE318" s="194">
        <f>IF(N318="základní",J318,0)</f>
        <v>0</v>
      </c>
      <c r="BF318" s="194">
        <f>IF(N318="snížená",J318,0)</f>
        <v>0</v>
      </c>
      <c r="BG318" s="194">
        <f>IF(N318="zákl. přenesená",J318,0)</f>
        <v>0</v>
      </c>
      <c r="BH318" s="194">
        <f>IF(N318="sníž. přenesená",J318,0)</f>
        <v>0</v>
      </c>
      <c r="BI318" s="194">
        <f>IF(N318="nulová",J318,0)</f>
        <v>0</v>
      </c>
      <c r="BJ318" s="24" t="s">
        <v>89</v>
      </c>
      <c r="BK318" s="194">
        <f>ROUND(I318*H318,2)</f>
        <v>0</v>
      </c>
      <c r="BL318" s="24" t="s">
        <v>194</v>
      </c>
      <c r="BM318" s="24" t="s">
        <v>680</v>
      </c>
    </row>
    <row r="319" spans="2:65" s="12" customFormat="1" ht="13.5">
      <c r="B319" s="195"/>
      <c r="D319" s="196" t="s">
        <v>184</v>
      </c>
      <c r="E319" s="197" t="s">
        <v>5</v>
      </c>
      <c r="F319" s="198" t="s">
        <v>681</v>
      </c>
      <c r="H319" s="199">
        <v>12.12</v>
      </c>
      <c r="I319" s="200"/>
      <c r="L319" s="195"/>
      <c r="M319" s="201"/>
      <c r="N319" s="202"/>
      <c r="O319" s="202"/>
      <c r="P319" s="202"/>
      <c r="Q319" s="202"/>
      <c r="R319" s="202"/>
      <c r="S319" s="202"/>
      <c r="T319" s="203"/>
      <c r="AT319" s="197" t="s">
        <v>184</v>
      </c>
      <c r="AU319" s="197" t="s">
        <v>24</v>
      </c>
      <c r="AV319" s="12" t="s">
        <v>24</v>
      </c>
      <c r="AW319" s="12" t="s">
        <v>44</v>
      </c>
      <c r="AX319" s="12" t="s">
        <v>89</v>
      </c>
      <c r="AY319" s="197" t="s">
        <v>174</v>
      </c>
    </row>
    <row r="320" spans="2:65" s="1" customFormat="1" ht="16.5" customHeight="1">
      <c r="B320" s="182"/>
      <c r="C320" s="219" t="s">
        <v>682</v>
      </c>
      <c r="D320" s="219" t="s">
        <v>447</v>
      </c>
      <c r="E320" s="220" t="s">
        <v>683</v>
      </c>
      <c r="F320" s="221" t="s">
        <v>684</v>
      </c>
      <c r="G320" s="222" t="s">
        <v>488</v>
      </c>
      <c r="H320" s="223">
        <v>51.51</v>
      </c>
      <c r="I320" s="224"/>
      <c r="J320" s="225">
        <f>ROUND(I320*H320,2)</f>
        <v>0</v>
      </c>
      <c r="K320" s="221" t="s">
        <v>181</v>
      </c>
      <c r="L320" s="226"/>
      <c r="M320" s="227" t="s">
        <v>5</v>
      </c>
      <c r="N320" s="228" t="s">
        <v>52</v>
      </c>
      <c r="O320" s="43"/>
      <c r="P320" s="192">
        <f>O320*H320</f>
        <v>0</v>
      </c>
      <c r="Q320" s="192">
        <v>0.52600000000000002</v>
      </c>
      <c r="R320" s="192">
        <f>Q320*H320</f>
        <v>27.094259999999998</v>
      </c>
      <c r="S320" s="192">
        <v>0</v>
      </c>
      <c r="T320" s="193">
        <f>S320*H320</f>
        <v>0</v>
      </c>
      <c r="AR320" s="24" t="s">
        <v>211</v>
      </c>
      <c r="AT320" s="24" t="s">
        <v>447</v>
      </c>
      <c r="AU320" s="24" t="s">
        <v>24</v>
      </c>
      <c r="AY320" s="24" t="s">
        <v>174</v>
      </c>
      <c r="BE320" s="194">
        <f>IF(N320="základní",J320,0)</f>
        <v>0</v>
      </c>
      <c r="BF320" s="194">
        <f>IF(N320="snížená",J320,0)</f>
        <v>0</v>
      </c>
      <c r="BG320" s="194">
        <f>IF(N320="zákl. přenesená",J320,0)</f>
        <v>0</v>
      </c>
      <c r="BH320" s="194">
        <f>IF(N320="sníž. přenesená",J320,0)</f>
        <v>0</v>
      </c>
      <c r="BI320" s="194">
        <f>IF(N320="nulová",J320,0)</f>
        <v>0</v>
      </c>
      <c r="BJ320" s="24" t="s">
        <v>89</v>
      </c>
      <c r="BK320" s="194">
        <f>ROUND(I320*H320,2)</f>
        <v>0</v>
      </c>
      <c r="BL320" s="24" t="s">
        <v>194</v>
      </c>
      <c r="BM320" s="24" t="s">
        <v>685</v>
      </c>
    </row>
    <row r="321" spans="2:65" s="12" customFormat="1" ht="13.5">
      <c r="B321" s="195"/>
      <c r="D321" s="196" t="s">
        <v>184</v>
      </c>
      <c r="E321" s="197" t="s">
        <v>5</v>
      </c>
      <c r="F321" s="198" t="s">
        <v>686</v>
      </c>
      <c r="H321" s="199">
        <v>51.51</v>
      </c>
      <c r="I321" s="200"/>
      <c r="L321" s="195"/>
      <c r="M321" s="201"/>
      <c r="N321" s="202"/>
      <c r="O321" s="202"/>
      <c r="P321" s="202"/>
      <c r="Q321" s="202"/>
      <c r="R321" s="202"/>
      <c r="S321" s="202"/>
      <c r="T321" s="203"/>
      <c r="AT321" s="197" t="s">
        <v>184</v>
      </c>
      <c r="AU321" s="197" t="s">
        <v>24</v>
      </c>
      <c r="AV321" s="12" t="s">
        <v>24</v>
      </c>
      <c r="AW321" s="12" t="s">
        <v>44</v>
      </c>
      <c r="AX321" s="12" t="s">
        <v>89</v>
      </c>
      <c r="AY321" s="197" t="s">
        <v>174</v>
      </c>
    </row>
    <row r="322" spans="2:65" s="1" customFormat="1" ht="16.5" customHeight="1">
      <c r="B322" s="182"/>
      <c r="C322" s="219" t="s">
        <v>687</v>
      </c>
      <c r="D322" s="219" t="s">
        <v>447</v>
      </c>
      <c r="E322" s="220" t="s">
        <v>688</v>
      </c>
      <c r="F322" s="221" t="s">
        <v>689</v>
      </c>
      <c r="G322" s="222" t="s">
        <v>488</v>
      </c>
      <c r="H322" s="223">
        <v>30.3</v>
      </c>
      <c r="I322" s="224"/>
      <c r="J322" s="225">
        <f>ROUND(I322*H322,2)</f>
        <v>0</v>
      </c>
      <c r="K322" s="221" t="s">
        <v>181</v>
      </c>
      <c r="L322" s="226"/>
      <c r="M322" s="227" t="s">
        <v>5</v>
      </c>
      <c r="N322" s="228" t="s">
        <v>52</v>
      </c>
      <c r="O322" s="43"/>
      <c r="P322" s="192">
        <f>O322*H322</f>
        <v>0</v>
      </c>
      <c r="Q322" s="192">
        <v>0.26200000000000001</v>
      </c>
      <c r="R322" s="192">
        <f>Q322*H322</f>
        <v>7.9386000000000001</v>
      </c>
      <c r="S322" s="192">
        <v>0</v>
      </c>
      <c r="T322" s="193">
        <f>S322*H322</f>
        <v>0</v>
      </c>
      <c r="AR322" s="24" t="s">
        <v>211</v>
      </c>
      <c r="AT322" s="24" t="s">
        <v>447</v>
      </c>
      <c r="AU322" s="24" t="s">
        <v>24</v>
      </c>
      <c r="AY322" s="24" t="s">
        <v>174</v>
      </c>
      <c r="BE322" s="194">
        <f>IF(N322="základní",J322,0)</f>
        <v>0</v>
      </c>
      <c r="BF322" s="194">
        <f>IF(N322="snížená",J322,0)</f>
        <v>0</v>
      </c>
      <c r="BG322" s="194">
        <f>IF(N322="zákl. přenesená",J322,0)</f>
        <v>0</v>
      </c>
      <c r="BH322" s="194">
        <f>IF(N322="sníž. přenesená",J322,0)</f>
        <v>0</v>
      </c>
      <c r="BI322" s="194">
        <f>IF(N322="nulová",J322,0)</f>
        <v>0</v>
      </c>
      <c r="BJ322" s="24" t="s">
        <v>89</v>
      </c>
      <c r="BK322" s="194">
        <f>ROUND(I322*H322,2)</f>
        <v>0</v>
      </c>
      <c r="BL322" s="24" t="s">
        <v>194</v>
      </c>
      <c r="BM322" s="24" t="s">
        <v>690</v>
      </c>
    </row>
    <row r="323" spans="2:65" s="12" customFormat="1" ht="13.5">
      <c r="B323" s="195"/>
      <c r="D323" s="196" t="s">
        <v>184</v>
      </c>
      <c r="E323" s="197" t="s">
        <v>5</v>
      </c>
      <c r="F323" s="198" t="s">
        <v>691</v>
      </c>
      <c r="H323" s="199">
        <v>30.3</v>
      </c>
      <c r="I323" s="200"/>
      <c r="L323" s="195"/>
      <c r="M323" s="201"/>
      <c r="N323" s="202"/>
      <c r="O323" s="202"/>
      <c r="P323" s="202"/>
      <c r="Q323" s="202"/>
      <c r="R323" s="202"/>
      <c r="S323" s="202"/>
      <c r="T323" s="203"/>
      <c r="AT323" s="197" t="s">
        <v>184</v>
      </c>
      <c r="AU323" s="197" t="s">
        <v>24</v>
      </c>
      <c r="AV323" s="12" t="s">
        <v>24</v>
      </c>
      <c r="AW323" s="12" t="s">
        <v>44</v>
      </c>
      <c r="AX323" s="12" t="s">
        <v>89</v>
      </c>
      <c r="AY323" s="197" t="s">
        <v>174</v>
      </c>
    </row>
    <row r="324" spans="2:65" s="1" customFormat="1" ht="16.5" customHeight="1">
      <c r="B324" s="182"/>
      <c r="C324" s="219" t="s">
        <v>692</v>
      </c>
      <c r="D324" s="219" t="s">
        <v>447</v>
      </c>
      <c r="E324" s="220" t="s">
        <v>693</v>
      </c>
      <c r="F324" s="221" t="s">
        <v>694</v>
      </c>
      <c r="G324" s="222" t="s">
        <v>488</v>
      </c>
      <c r="H324" s="223">
        <v>56.56</v>
      </c>
      <c r="I324" s="224"/>
      <c r="J324" s="225">
        <f>ROUND(I324*H324,2)</f>
        <v>0</v>
      </c>
      <c r="K324" s="221" t="s">
        <v>181</v>
      </c>
      <c r="L324" s="226"/>
      <c r="M324" s="227" t="s">
        <v>5</v>
      </c>
      <c r="N324" s="228" t="s">
        <v>52</v>
      </c>
      <c r="O324" s="43"/>
      <c r="P324" s="192">
        <f>O324*H324</f>
        <v>0</v>
      </c>
      <c r="Q324" s="192">
        <v>1.6</v>
      </c>
      <c r="R324" s="192">
        <f>Q324*H324</f>
        <v>90.496000000000009</v>
      </c>
      <c r="S324" s="192">
        <v>0</v>
      </c>
      <c r="T324" s="193">
        <f>S324*H324</f>
        <v>0</v>
      </c>
      <c r="AR324" s="24" t="s">
        <v>211</v>
      </c>
      <c r="AT324" s="24" t="s">
        <v>447</v>
      </c>
      <c r="AU324" s="24" t="s">
        <v>24</v>
      </c>
      <c r="AY324" s="24" t="s">
        <v>174</v>
      </c>
      <c r="BE324" s="194">
        <f>IF(N324="základní",J324,0)</f>
        <v>0</v>
      </c>
      <c r="BF324" s="194">
        <f>IF(N324="snížená",J324,0)</f>
        <v>0</v>
      </c>
      <c r="BG324" s="194">
        <f>IF(N324="zákl. přenesená",J324,0)</f>
        <v>0</v>
      </c>
      <c r="BH324" s="194">
        <f>IF(N324="sníž. přenesená",J324,0)</f>
        <v>0</v>
      </c>
      <c r="BI324" s="194">
        <f>IF(N324="nulová",J324,0)</f>
        <v>0</v>
      </c>
      <c r="BJ324" s="24" t="s">
        <v>89</v>
      </c>
      <c r="BK324" s="194">
        <f>ROUND(I324*H324,2)</f>
        <v>0</v>
      </c>
      <c r="BL324" s="24" t="s">
        <v>194</v>
      </c>
      <c r="BM324" s="24" t="s">
        <v>695</v>
      </c>
    </row>
    <row r="325" spans="2:65" s="12" customFormat="1" ht="13.5">
      <c r="B325" s="195"/>
      <c r="D325" s="196" t="s">
        <v>184</v>
      </c>
      <c r="E325" s="197" t="s">
        <v>5</v>
      </c>
      <c r="F325" s="198" t="s">
        <v>696</v>
      </c>
      <c r="H325" s="199">
        <v>56.56</v>
      </c>
      <c r="I325" s="200"/>
      <c r="L325" s="195"/>
      <c r="M325" s="201"/>
      <c r="N325" s="202"/>
      <c r="O325" s="202"/>
      <c r="P325" s="202"/>
      <c r="Q325" s="202"/>
      <c r="R325" s="202"/>
      <c r="S325" s="202"/>
      <c r="T325" s="203"/>
      <c r="AT325" s="197" t="s">
        <v>184</v>
      </c>
      <c r="AU325" s="197" t="s">
        <v>24</v>
      </c>
      <c r="AV325" s="12" t="s">
        <v>24</v>
      </c>
      <c r="AW325" s="12" t="s">
        <v>44</v>
      </c>
      <c r="AX325" s="12" t="s">
        <v>89</v>
      </c>
      <c r="AY325" s="197" t="s">
        <v>174</v>
      </c>
    </row>
    <row r="326" spans="2:65" s="1" customFormat="1" ht="16.5" customHeight="1">
      <c r="B326" s="182"/>
      <c r="C326" s="219" t="s">
        <v>697</v>
      </c>
      <c r="D326" s="219" t="s">
        <v>447</v>
      </c>
      <c r="E326" s="220" t="s">
        <v>698</v>
      </c>
      <c r="F326" s="221" t="s">
        <v>699</v>
      </c>
      <c r="G326" s="222" t="s">
        <v>488</v>
      </c>
      <c r="H326" s="223">
        <v>1.01</v>
      </c>
      <c r="I326" s="224"/>
      <c r="J326" s="225">
        <f>ROUND(I326*H326,2)</f>
        <v>0</v>
      </c>
      <c r="K326" s="221" t="s">
        <v>5</v>
      </c>
      <c r="L326" s="226"/>
      <c r="M326" s="227" t="s">
        <v>5</v>
      </c>
      <c r="N326" s="228" t="s">
        <v>52</v>
      </c>
      <c r="O326" s="43"/>
      <c r="P326" s="192">
        <f>O326*H326</f>
        <v>0</v>
      </c>
      <c r="Q326" s="192">
        <v>1.6</v>
      </c>
      <c r="R326" s="192">
        <f>Q326*H326</f>
        <v>1.6160000000000001</v>
      </c>
      <c r="S326" s="192">
        <v>0</v>
      </c>
      <c r="T326" s="193">
        <f>S326*H326</f>
        <v>0</v>
      </c>
      <c r="AR326" s="24" t="s">
        <v>211</v>
      </c>
      <c r="AT326" s="24" t="s">
        <v>447</v>
      </c>
      <c r="AU326" s="24" t="s">
        <v>24</v>
      </c>
      <c r="AY326" s="24" t="s">
        <v>174</v>
      </c>
      <c r="BE326" s="194">
        <f>IF(N326="základní",J326,0)</f>
        <v>0</v>
      </c>
      <c r="BF326" s="194">
        <f>IF(N326="snížená",J326,0)</f>
        <v>0</v>
      </c>
      <c r="BG326" s="194">
        <f>IF(N326="zákl. přenesená",J326,0)</f>
        <v>0</v>
      </c>
      <c r="BH326" s="194">
        <f>IF(N326="sníž. přenesená",J326,0)</f>
        <v>0</v>
      </c>
      <c r="BI326" s="194">
        <f>IF(N326="nulová",J326,0)</f>
        <v>0</v>
      </c>
      <c r="BJ326" s="24" t="s">
        <v>89</v>
      </c>
      <c r="BK326" s="194">
        <f>ROUND(I326*H326,2)</f>
        <v>0</v>
      </c>
      <c r="BL326" s="24" t="s">
        <v>194</v>
      </c>
      <c r="BM326" s="24" t="s">
        <v>700</v>
      </c>
    </row>
    <row r="327" spans="2:65" s="12" customFormat="1" ht="13.5">
      <c r="B327" s="195"/>
      <c r="D327" s="196" t="s">
        <v>184</v>
      </c>
      <c r="E327" s="197" t="s">
        <v>5</v>
      </c>
      <c r="F327" s="198" t="s">
        <v>701</v>
      </c>
      <c r="H327" s="199">
        <v>1.01</v>
      </c>
      <c r="I327" s="200"/>
      <c r="L327" s="195"/>
      <c r="M327" s="201"/>
      <c r="N327" s="202"/>
      <c r="O327" s="202"/>
      <c r="P327" s="202"/>
      <c r="Q327" s="202"/>
      <c r="R327" s="202"/>
      <c r="S327" s="202"/>
      <c r="T327" s="203"/>
      <c r="AT327" s="197" t="s">
        <v>184</v>
      </c>
      <c r="AU327" s="197" t="s">
        <v>24</v>
      </c>
      <c r="AV327" s="12" t="s">
        <v>24</v>
      </c>
      <c r="AW327" s="12" t="s">
        <v>44</v>
      </c>
      <c r="AX327" s="12" t="s">
        <v>89</v>
      </c>
      <c r="AY327" s="197" t="s">
        <v>174</v>
      </c>
    </row>
    <row r="328" spans="2:65" s="1" customFormat="1" ht="16.5" customHeight="1">
      <c r="B328" s="182"/>
      <c r="C328" s="219" t="s">
        <v>702</v>
      </c>
      <c r="D328" s="219" t="s">
        <v>447</v>
      </c>
      <c r="E328" s="220" t="s">
        <v>703</v>
      </c>
      <c r="F328" s="221" t="s">
        <v>704</v>
      </c>
      <c r="G328" s="222" t="s">
        <v>488</v>
      </c>
      <c r="H328" s="223">
        <v>151.5</v>
      </c>
      <c r="I328" s="224"/>
      <c r="J328" s="225">
        <f>ROUND(I328*H328,2)</f>
        <v>0</v>
      </c>
      <c r="K328" s="221" t="s">
        <v>181</v>
      </c>
      <c r="L328" s="226"/>
      <c r="M328" s="227" t="s">
        <v>5</v>
      </c>
      <c r="N328" s="228" t="s">
        <v>52</v>
      </c>
      <c r="O328" s="43"/>
      <c r="P328" s="192">
        <f>O328*H328</f>
        <v>0</v>
      </c>
      <c r="Q328" s="192">
        <v>2E-3</v>
      </c>
      <c r="R328" s="192">
        <f>Q328*H328</f>
        <v>0.30299999999999999</v>
      </c>
      <c r="S328" s="192">
        <v>0</v>
      </c>
      <c r="T328" s="193">
        <f>S328*H328</f>
        <v>0</v>
      </c>
      <c r="AR328" s="24" t="s">
        <v>211</v>
      </c>
      <c r="AT328" s="24" t="s">
        <v>447</v>
      </c>
      <c r="AU328" s="24" t="s">
        <v>24</v>
      </c>
      <c r="AY328" s="24" t="s">
        <v>174</v>
      </c>
      <c r="BE328" s="194">
        <f>IF(N328="základní",J328,0)</f>
        <v>0</v>
      </c>
      <c r="BF328" s="194">
        <f>IF(N328="snížená",J328,0)</f>
        <v>0</v>
      </c>
      <c r="BG328" s="194">
        <f>IF(N328="zákl. přenesená",J328,0)</f>
        <v>0</v>
      </c>
      <c r="BH328" s="194">
        <f>IF(N328="sníž. přenesená",J328,0)</f>
        <v>0</v>
      </c>
      <c r="BI328" s="194">
        <f>IF(N328="nulová",J328,0)</f>
        <v>0</v>
      </c>
      <c r="BJ328" s="24" t="s">
        <v>89</v>
      </c>
      <c r="BK328" s="194">
        <f>ROUND(I328*H328,2)</f>
        <v>0</v>
      </c>
      <c r="BL328" s="24" t="s">
        <v>194</v>
      </c>
      <c r="BM328" s="24" t="s">
        <v>705</v>
      </c>
    </row>
    <row r="329" spans="2:65" s="12" customFormat="1" ht="13.5">
      <c r="B329" s="195"/>
      <c r="D329" s="196" t="s">
        <v>184</v>
      </c>
      <c r="E329" s="197" t="s">
        <v>5</v>
      </c>
      <c r="F329" s="198" t="s">
        <v>706</v>
      </c>
      <c r="H329" s="199">
        <v>151.5</v>
      </c>
      <c r="I329" s="200"/>
      <c r="L329" s="195"/>
      <c r="M329" s="201"/>
      <c r="N329" s="202"/>
      <c r="O329" s="202"/>
      <c r="P329" s="202"/>
      <c r="Q329" s="202"/>
      <c r="R329" s="202"/>
      <c r="S329" s="202"/>
      <c r="T329" s="203"/>
      <c r="AT329" s="197" t="s">
        <v>184</v>
      </c>
      <c r="AU329" s="197" t="s">
        <v>24</v>
      </c>
      <c r="AV329" s="12" t="s">
        <v>24</v>
      </c>
      <c r="AW329" s="12" t="s">
        <v>44</v>
      </c>
      <c r="AX329" s="12" t="s">
        <v>89</v>
      </c>
      <c r="AY329" s="197" t="s">
        <v>174</v>
      </c>
    </row>
    <row r="330" spans="2:65" s="1" customFormat="1" ht="25.5" customHeight="1">
      <c r="B330" s="182"/>
      <c r="C330" s="183" t="s">
        <v>707</v>
      </c>
      <c r="D330" s="183" t="s">
        <v>177</v>
      </c>
      <c r="E330" s="184" t="s">
        <v>708</v>
      </c>
      <c r="F330" s="185" t="s">
        <v>709</v>
      </c>
      <c r="G330" s="186" t="s">
        <v>488</v>
      </c>
      <c r="H330" s="187">
        <v>7</v>
      </c>
      <c r="I330" s="188"/>
      <c r="J330" s="189">
        <f>ROUND(I330*H330,2)</f>
        <v>0</v>
      </c>
      <c r="K330" s="185" t="s">
        <v>181</v>
      </c>
      <c r="L330" s="42"/>
      <c r="M330" s="190" t="s">
        <v>5</v>
      </c>
      <c r="N330" s="191" t="s">
        <v>52</v>
      </c>
      <c r="O330" s="43"/>
      <c r="P330" s="192">
        <f>O330*H330</f>
        <v>0</v>
      </c>
      <c r="Q330" s="192">
        <v>0.21734000000000001</v>
      </c>
      <c r="R330" s="192">
        <f>Q330*H330</f>
        <v>1.52138</v>
      </c>
      <c r="S330" s="192">
        <v>0</v>
      </c>
      <c r="T330" s="193">
        <f>S330*H330</f>
        <v>0</v>
      </c>
      <c r="AR330" s="24" t="s">
        <v>194</v>
      </c>
      <c r="AT330" s="24" t="s">
        <v>177</v>
      </c>
      <c r="AU330" s="24" t="s">
        <v>24</v>
      </c>
      <c r="AY330" s="24" t="s">
        <v>174</v>
      </c>
      <c r="BE330" s="194">
        <f>IF(N330="základní",J330,0)</f>
        <v>0</v>
      </c>
      <c r="BF330" s="194">
        <f>IF(N330="snížená",J330,0)</f>
        <v>0</v>
      </c>
      <c r="BG330" s="194">
        <f>IF(N330="zákl. přenesená",J330,0)</f>
        <v>0</v>
      </c>
      <c r="BH330" s="194">
        <f>IF(N330="sníž. přenesená",J330,0)</f>
        <v>0</v>
      </c>
      <c r="BI330" s="194">
        <f>IF(N330="nulová",J330,0)</f>
        <v>0</v>
      </c>
      <c r="BJ330" s="24" t="s">
        <v>89</v>
      </c>
      <c r="BK330" s="194">
        <f>ROUND(I330*H330,2)</f>
        <v>0</v>
      </c>
      <c r="BL330" s="24" t="s">
        <v>194</v>
      </c>
      <c r="BM330" s="24" t="s">
        <v>710</v>
      </c>
    </row>
    <row r="331" spans="2:65" s="12" customFormat="1" ht="13.5">
      <c r="B331" s="195"/>
      <c r="D331" s="196" t="s">
        <v>184</v>
      </c>
      <c r="E331" s="197" t="s">
        <v>5</v>
      </c>
      <c r="F331" s="198" t="s">
        <v>206</v>
      </c>
      <c r="H331" s="199">
        <v>7</v>
      </c>
      <c r="I331" s="200"/>
      <c r="L331" s="195"/>
      <c r="M331" s="201"/>
      <c r="N331" s="202"/>
      <c r="O331" s="202"/>
      <c r="P331" s="202"/>
      <c r="Q331" s="202"/>
      <c r="R331" s="202"/>
      <c r="S331" s="202"/>
      <c r="T331" s="203"/>
      <c r="AT331" s="197" t="s">
        <v>184</v>
      </c>
      <c r="AU331" s="197" t="s">
        <v>24</v>
      </c>
      <c r="AV331" s="12" t="s">
        <v>24</v>
      </c>
      <c r="AW331" s="12" t="s">
        <v>44</v>
      </c>
      <c r="AX331" s="12" t="s">
        <v>89</v>
      </c>
      <c r="AY331" s="197" t="s">
        <v>174</v>
      </c>
    </row>
    <row r="332" spans="2:65" s="1" customFormat="1" ht="16.5" customHeight="1">
      <c r="B332" s="182"/>
      <c r="C332" s="219" t="s">
        <v>711</v>
      </c>
      <c r="D332" s="219" t="s">
        <v>447</v>
      </c>
      <c r="E332" s="220" t="s">
        <v>712</v>
      </c>
      <c r="F332" s="221" t="s">
        <v>713</v>
      </c>
      <c r="G332" s="222" t="s">
        <v>488</v>
      </c>
      <c r="H332" s="223">
        <v>7</v>
      </c>
      <c r="I332" s="224"/>
      <c r="J332" s="225">
        <f>ROUND(I332*H332,2)</f>
        <v>0</v>
      </c>
      <c r="K332" s="221" t="s">
        <v>181</v>
      </c>
      <c r="L332" s="226"/>
      <c r="M332" s="227" t="s">
        <v>5</v>
      </c>
      <c r="N332" s="228" t="s">
        <v>52</v>
      </c>
      <c r="O332" s="43"/>
      <c r="P332" s="192">
        <f>O332*H332</f>
        <v>0</v>
      </c>
      <c r="Q332" s="192">
        <v>0.10199999999999999</v>
      </c>
      <c r="R332" s="192">
        <f>Q332*H332</f>
        <v>0.71399999999999997</v>
      </c>
      <c r="S332" s="192">
        <v>0</v>
      </c>
      <c r="T332" s="193">
        <f>S332*H332</f>
        <v>0</v>
      </c>
      <c r="AR332" s="24" t="s">
        <v>211</v>
      </c>
      <c r="AT332" s="24" t="s">
        <v>447</v>
      </c>
      <c r="AU332" s="24" t="s">
        <v>24</v>
      </c>
      <c r="AY332" s="24" t="s">
        <v>174</v>
      </c>
      <c r="BE332" s="194">
        <f>IF(N332="základní",J332,0)</f>
        <v>0</v>
      </c>
      <c r="BF332" s="194">
        <f>IF(N332="snížená",J332,0)</f>
        <v>0</v>
      </c>
      <c r="BG332" s="194">
        <f>IF(N332="zákl. přenesená",J332,0)</f>
        <v>0</v>
      </c>
      <c r="BH332" s="194">
        <f>IF(N332="sníž. přenesená",J332,0)</f>
        <v>0</v>
      </c>
      <c r="BI332" s="194">
        <f>IF(N332="nulová",J332,0)</f>
        <v>0</v>
      </c>
      <c r="BJ332" s="24" t="s">
        <v>89</v>
      </c>
      <c r="BK332" s="194">
        <f>ROUND(I332*H332,2)</f>
        <v>0</v>
      </c>
      <c r="BL332" s="24" t="s">
        <v>194</v>
      </c>
      <c r="BM332" s="24" t="s">
        <v>714</v>
      </c>
    </row>
    <row r="333" spans="2:65" s="12" customFormat="1" ht="13.5">
      <c r="B333" s="195"/>
      <c r="D333" s="196" t="s">
        <v>184</v>
      </c>
      <c r="E333" s="197" t="s">
        <v>5</v>
      </c>
      <c r="F333" s="198" t="s">
        <v>206</v>
      </c>
      <c r="H333" s="199">
        <v>7</v>
      </c>
      <c r="I333" s="200"/>
      <c r="L333" s="195"/>
      <c r="M333" s="201"/>
      <c r="N333" s="202"/>
      <c r="O333" s="202"/>
      <c r="P333" s="202"/>
      <c r="Q333" s="202"/>
      <c r="R333" s="202"/>
      <c r="S333" s="202"/>
      <c r="T333" s="203"/>
      <c r="AT333" s="197" t="s">
        <v>184</v>
      </c>
      <c r="AU333" s="197" t="s">
        <v>24</v>
      </c>
      <c r="AV333" s="12" t="s">
        <v>24</v>
      </c>
      <c r="AW333" s="12" t="s">
        <v>44</v>
      </c>
      <c r="AX333" s="12" t="s">
        <v>89</v>
      </c>
      <c r="AY333" s="197" t="s">
        <v>174</v>
      </c>
    </row>
    <row r="334" spans="2:65" s="1" customFormat="1" ht="25.5" customHeight="1">
      <c r="B334" s="182"/>
      <c r="C334" s="183" t="s">
        <v>715</v>
      </c>
      <c r="D334" s="183" t="s">
        <v>177</v>
      </c>
      <c r="E334" s="184" t="s">
        <v>716</v>
      </c>
      <c r="F334" s="185" t="s">
        <v>717</v>
      </c>
      <c r="G334" s="186" t="s">
        <v>488</v>
      </c>
      <c r="H334" s="187">
        <v>50</v>
      </c>
      <c r="I334" s="188"/>
      <c r="J334" s="189">
        <f>ROUND(I334*H334,2)</f>
        <v>0</v>
      </c>
      <c r="K334" s="185" t="s">
        <v>181</v>
      </c>
      <c r="L334" s="42"/>
      <c r="M334" s="190" t="s">
        <v>5</v>
      </c>
      <c r="N334" s="191" t="s">
        <v>52</v>
      </c>
      <c r="O334" s="43"/>
      <c r="P334" s="192">
        <f>O334*H334</f>
        <v>0</v>
      </c>
      <c r="Q334" s="192">
        <v>0.21734000000000001</v>
      </c>
      <c r="R334" s="192">
        <f>Q334*H334</f>
        <v>10.867000000000001</v>
      </c>
      <c r="S334" s="192">
        <v>0</v>
      </c>
      <c r="T334" s="193">
        <f>S334*H334</f>
        <v>0</v>
      </c>
      <c r="AR334" s="24" t="s">
        <v>194</v>
      </c>
      <c r="AT334" s="24" t="s">
        <v>177</v>
      </c>
      <c r="AU334" s="24" t="s">
        <v>24</v>
      </c>
      <c r="AY334" s="24" t="s">
        <v>174</v>
      </c>
      <c r="BE334" s="194">
        <f>IF(N334="základní",J334,0)</f>
        <v>0</v>
      </c>
      <c r="BF334" s="194">
        <f>IF(N334="snížená",J334,0)</f>
        <v>0</v>
      </c>
      <c r="BG334" s="194">
        <f>IF(N334="zákl. přenesená",J334,0)</f>
        <v>0</v>
      </c>
      <c r="BH334" s="194">
        <f>IF(N334="sníž. přenesená",J334,0)</f>
        <v>0</v>
      </c>
      <c r="BI334" s="194">
        <f>IF(N334="nulová",J334,0)</f>
        <v>0</v>
      </c>
      <c r="BJ334" s="24" t="s">
        <v>89</v>
      </c>
      <c r="BK334" s="194">
        <f>ROUND(I334*H334,2)</f>
        <v>0</v>
      </c>
      <c r="BL334" s="24" t="s">
        <v>194</v>
      </c>
      <c r="BM334" s="24" t="s">
        <v>718</v>
      </c>
    </row>
    <row r="335" spans="2:65" s="12" customFormat="1" ht="13.5">
      <c r="B335" s="195"/>
      <c r="D335" s="196" t="s">
        <v>184</v>
      </c>
      <c r="E335" s="197" t="s">
        <v>5</v>
      </c>
      <c r="F335" s="198" t="s">
        <v>719</v>
      </c>
      <c r="H335" s="199">
        <v>50</v>
      </c>
      <c r="I335" s="200"/>
      <c r="L335" s="195"/>
      <c r="M335" s="201"/>
      <c r="N335" s="202"/>
      <c r="O335" s="202"/>
      <c r="P335" s="202"/>
      <c r="Q335" s="202"/>
      <c r="R335" s="202"/>
      <c r="S335" s="202"/>
      <c r="T335" s="203"/>
      <c r="AT335" s="197" t="s">
        <v>184</v>
      </c>
      <c r="AU335" s="197" t="s">
        <v>24</v>
      </c>
      <c r="AV335" s="12" t="s">
        <v>24</v>
      </c>
      <c r="AW335" s="12" t="s">
        <v>44</v>
      </c>
      <c r="AX335" s="12" t="s">
        <v>89</v>
      </c>
      <c r="AY335" s="197" t="s">
        <v>174</v>
      </c>
    </row>
    <row r="336" spans="2:65" s="1" customFormat="1" ht="25.5" customHeight="1">
      <c r="B336" s="182"/>
      <c r="C336" s="219" t="s">
        <v>720</v>
      </c>
      <c r="D336" s="219" t="s">
        <v>447</v>
      </c>
      <c r="E336" s="220" t="s">
        <v>721</v>
      </c>
      <c r="F336" s="221" t="s">
        <v>722</v>
      </c>
      <c r="G336" s="222" t="s">
        <v>517</v>
      </c>
      <c r="H336" s="223">
        <v>14</v>
      </c>
      <c r="I336" s="224"/>
      <c r="J336" s="225">
        <f>ROUND(I336*H336,2)</f>
        <v>0</v>
      </c>
      <c r="K336" s="221" t="s">
        <v>5</v>
      </c>
      <c r="L336" s="226"/>
      <c r="M336" s="227" t="s">
        <v>5</v>
      </c>
      <c r="N336" s="228" t="s">
        <v>52</v>
      </c>
      <c r="O336" s="43"/>
      <c r="P336" s="192">
        <f>O336*H336</f>
        <v>0</v>
      </c>
      <c r="Q336" s="192">
        <v>0</v>
      </c>
      <c r="R336" s="192">
        <f>Q336*H336</f>
        <v>0</v>
      </c>
      <c r="S336" s="192">
        <v>0</v>
      </c>
      <c r="T336" s="193">
        <f>S336*H336</f>
        <v>0</v>
      </c>
      <c r="AR336" s="24" t="s">
        <v>211</v>
      </c>
      <c r="AT336" s="24" t="s">
        <v>447</v>
      </c>
      <c r="AU336" s="24" t="s">
        <v>24</v>
      </c>
      <c r="AY336" s="24" t="s">
        <v>174</v>
      </c>
      <c r="BE336" s="194">
        <f>IF(N336="základní",J336,0)</f>
        <v>0</v>
      </c>
      <c r="BF336" s="194">
        <f>IF(N336="snížená",J336,0)</f>
        <v>0</v>
      </c>
      <c r="BG336" s="194">
        <f>IF(N336="zákl. přenesená",J336,0)</f>
        <v>0</v>
      </c>
      <c r="BH336" s="194">
        <f>IF(N336="sníž. přenesená",J336,0)</f>
        <v>0</v>
      </c>
      <c r="BI336" s="194">
        <f>IF(N336="nulová",J336,0)</f>
        <v>0</v>
      </c>
      <c r="BJ336" s="24" t="s">
        <v>89</v>
      </c>
      <c r="BK336" s="194">
        <f>ROUND(I336*H336,2)</f>
        <v>0</v>
      </c>
      <c r="BL336" s="24" t="s">
        <v>194</v>
      </c>
      <c r="BM336" s="24" t="s">
        <v>723</v>
      </c>
    </row>
    <row r="337" spans="2:65" s="12" customFormat="1" ht="13.5">
      <c r="B337" s="195"/>
      <c r="D337" s="196" t="s">
        <v>184</v>
      </c>
      <c r="E337" s="197" t="s">
        <v>5</v>
      </c>
      <c r="F337" s="198" t="s">
        <v>337</v>
      </c>
      <c r="H337" s="199">
        <v>14</v>
      </c>
      <c r="I337" s="200"/>
      <c r="L337" s="195"/>
      <c r="M337" s="201"/>
      <c r="N337" s="202"/>
      <c r="O337" s="202"/>
      <c r="P337" s="202"/>
      <c r="Q337" s="202"/>
      <c r="R337" s="202"/>
      <c r="S337" s="202"/>
      <c r="T337" s="203"/>
      <c r="AT337" s="197" t="s">
        <v>184</v>
      </c>
      <c r="AU337" s="197" t="s">
        <v>24</v>
      </c>
      <c r="AV337" s="12" t="s">
        <v>24</v>
      </c>
      <c r="AW337" s="12" t="s">
        <v>44</v>
      </c>
      <c r="AX337" s="12" t="s">
        <v>89</v>
      </c>
      <c r="AY337" s="197" t="s">
        <v>174</v>
      </c>
    </row>
    <row r="338" spans="2:65" s="1" customFormat="1" ht="16.5" customHeight="1">
      <c r="B338" s="182"/>
      <c r="C338" s="219" t="s">
        <v>724</v>
      </c>
      <c r="D338" s="219" t="s">
        <v>447</v>
      </c>
      <c r="E338" s="220" t="s">
        <v>725</v>
      </c>
      <c r="F338" s="221" t="s">
        <v>726</v>
      </c>
      <c r="G338" s="222" t="s">
        <v>517</v>
      </c>
      <c r="H338" s="223">
        <v>36</v>
      </c>
      <c r="I338" s="224"/>
      <c r="J338" s="225">
        <f>ROUND(I338*H338,2)</f>
        <v>0</v>
      </c>
      <c r="K338" s="221" t="s">
        <v>5</v>
      </c>
      <c r="L338" s="226"/>
      <c r="M338" s="227" t="s">
        <v>5</v>
      </c>
      <c r="N338" s="228" t="s">
        <v>52</v>
      </c>
      <c r="O338" s="43"/>
      <c r="P338" s="192">
        <f>O338*H338</f>
        <v>0</v>
      </c>
      <c r="Q338" s="192">
        <v>0</v>
      </c>
      <c r="R338" s="192">
        <f>Q338*H338</f>
        <v>0</v>
      </c>
      <c r="S338" s="192">
        <v>0</v>
      </c>
      <c r="T338" s="193">
        <f>S338*H338</f>
        <v>0</v>
      </c>
      <c r="AR338" s="24" t="s">
        <v>211</v>
      </c>
      <c r="AT338" s="24" t="s">
        <v>447</v>
      </c>
      <c r="AU338" s="24" t="s">
        <v>24</v>
      </c>
      <c r="AY338" s="24" t="s">
        <v>174</v>
      </c>
      <c r="BE338" s="194">
        <f>IF(N338="základní",J338,0)</f>
        <v>0</v>
      </c>
      <c r="BF338" s="194">
        <f>IF(N338="snížená",J338,0)</f>
        <v>0</v>
      </c>
      <c r="BG338" s="194">
        <f>IF(N338="zákl. přenesená",J338,0)</f>
        <v>0</v>
      </c>
      <c r="BH338" s="194">
        <f>IF(N338="sníž. přenesená",J338,0)</f>
        <v>0</v>
      </c>
      <c r="BI338" s="194">
        <f>IF(N338="nulová",J338,0)</f>
        <v>0</v>
      </c>
      <c r="BJ338" s="24" t="s">
        <v>89</v>
      </c>
      <c r="BK338" s="194">
        <f>ROUND(I338*H338,2)</f>
        <v>0</v>
      </c>
      <c r="BL338" s="24" t="s">
        <v>194</v>
      </c>
      <c r="BM338" s="24" t="s">
        <v>727</v>
      </c>
    </row>
    <row r="339" spans="2:65" s="12" customFormat="1" ht="13.5">
      <c r="B339" s="195"/>
      <c r="D339" s="196" t="s">
        <v>184</v>
      </c>
      <c r="E339" s="197" t="s">
        <v>5</v>
      </c>
      <c r="F339" s="198" t="s">
        <v>457</v>
      </c>
      <c r="H339" s="199">
        <v>36</v>
      </c>
      <c r="I339" s="200"/>
      <c r="L339" s="195"/>
      <c r="M339" s="201"/>
      <c r="N339" s="202"/>
      <c r="O339" s="202"/>
      <c r="P339" s="202"/>
      <c r="Q339" s="202"/>
      <c r="R339" s="202"/>
      <c r="S339" s="202"/>
      <c r="T339" s="203"/>
      <c r="AT339" s="197" t="s">
        <v>184</v>
      </c>
      <c r="AU339" s="197" t="s">
        <v>24</v>
      </c>
      <c r="AV339" s="12" t="s">
        <v>24</v>
      </c>
      <c r="AW339" s="12" t="s">
        <v>44</v>
      </c>
      <c r="AX339" s="12" t="s">
        <v>89</v>
      </c>
      <c r="AY339" s="197" t="s">
        <v>174</v>
      </c>
    </row>
    <row r="340" spans="2:65" s="1" customFormat="1" ht="25.5" customHeight="1">
      <c r="B340" s="182"/>
      <c r="C340" s="183" t="s">
        <v>728</v>
      </c>
      <c r="D340" s="183" t="s">
        <v>177</v>
      </c>
      <c r="E340" s="184" t="s">
        <v>729</v>
      </c>
      <c r="F340" s="185" t="s">
        <v>730</v>
      </c>
      <c r="G340" s="186" t="s">
        <v>311</v>
      </c>
      <c r="H340" s="187">
        <v>2.8130000000000002</v>
      </c>
      <c r="I340" s="188"/>
      <c r="J340" s="189">
        <f>ROUND(I340*H340,2)</f>
        <v>0</v>
      </c>
      <c r="K340" s="185" t="s">
        <v>181</v>
      </c>
      <c r="L340" s="42"/>
      <c r="M340" s="190" t="s">
        <v>5</v>
      </c>
      <c r="N340" s="191" t="s">
        <v>52</v>
      </c>
      <c r="O340" s="43"/>
      <c r="P340" s="192">
        <f>O340*H340</f>
        <v>0</v>
      </c>
      <c r="Q340" s="192">
        <v>0</v>
      </c>
      <c r="R340" s="192">
        <f>Q340*H340</f>
        <v>0</v>
      </c>
      <c r="S340" s="192">
        <v>0</v>
      </c>
      <c r="T340" s="193">
        <f>S340*H340</f>
        <v>0</v>
      </c>
      <c r="AR340" s="24" t="s">
        <v>194</v>
      </c>
      <c r="AT340" s="24" t="s">
        <v>177</v>
      </c>
      <c r="AU340" s="24" t="s">
        <v>24</v>
      </c>
      <c r="AY340" s="24" t="s">
        <v>174</v>
      </c>
      <c r="BE340" s="194">
        <f>IF(N340="základní",J340,0)</f>
        <v>0</v>
      </c>
      <c r="BF340" s="194">
        <f>IF(N340="snížená",J340,0)</f>
        <v>0</v>
      </c>
      <c r="BG340" s="194">
        <f>IF(N340="zákl. přenesená",J340,0)</f>
        <v>0</v>
      </c>
      <c r="BH340" s="194">
        <f>IF(N340="sníž. přenesená",J340,0)</f>
        <v>0</v>
      </c>
      <c r="BI340" s="194">
        <f>IF(N340="nulová",J340,0)</f>
        <v>0</v>
      </c>
      <c r="BJ340" s="24" t="s">
        <v>89</v>
      </c>
      <c r="BK340" s="194">
        <f>ROUND(I340*H340,2)</f>
        <v>0</v>
      </c>
      <c r="BL340" s="24" t="s">
        <v>194</v>
      </c>
      <c r="BM340" s="24" t="s">
        <v>731</v>
      </c>
    </row>
    <row r="341" spans="2:65" s="12" customFormat="1" ht="13.5">
      <c r="B341" s="195"/>
      <c r="D341" s="196" t="s">
        <v>184</v>
      </c>
      <c r="E341" s="197" t="s">
        <v>5</v>
      </c>
      <c r="F341" s="198" t="s">
        <v>732</v>
      </c>
      <c r="H341" s="199">
        <v>2.8130000000000002</v>
      </c>
      <c r="I341" s="200"/>
      <c r="L341" s="195"/>
      <c r="M341" s="201"/>
      <c r="N341" s="202"/>
      <c r="O341" s="202"/>
      <c r="P341" s="202"/>
      <c r="Q341" s="202"/>
      <c r="R341" s="202"/>
      <c r="S341" s="202"/>
      <c r="T341" s="203"/>
      <c r="AT341" s="197" t="s">
        <v>184</v>
      </c>
      <c r="AU341" s="197" t="s">
        <v>24</v>
      </c>
      <c r="AV341" s="12" t="s">
        <v>24</v>
      </c>
      <c r="AW341" s="12" t="s">
        <v>44</v>
      </c>
      <c r="AX341" s="12" t="s">
        <v>89</v>
      </c>
      <c r="AY341" s="197" t="s">
        <v>174</v>
      </c>
    </row>
    <row r="342" spans="2:65" s="1" customFormat="1" ht="16.5" customHeight="1">
      <c r="B342" s="182"/>
      <c r="C342" s="183" t="s">
        <v>733</v>
      </c>
      <c r="D342" s="183" t="s">
        <v>177</v>
      </c>
      <c r="E342" s="184" t="s">
        <v>734</v>
      </c>
      <c r="F342" s="185" t="s">
        <v>735</v>
      </c>
      <c r="G342" s="186" t="s">
        <v>262</v>
      </c>
      <c r="H342" s="187">
        <v>11.25</v>
      </c>
      <c r="I342" s="188"/>
      <c r="J342" s="189">
        <f>ROUND(I342*H342,2)</f>
        <v>0</v>
      </c>
      <c r="K342" s="185" t="s">
        <v>181</v>
      </c>
      <c r="L342" s="42"/>
      <c r="M342" s="190" t="s">
        <v>5</v>
      </c>
      <c r="N342" s="191" t="s">
        <v>52</v>
      </c>
      <c r="O342" s="43"/>
      <c r="P342" s="192">
        <f>O342*H342</f>
        <v>0</v>
      </c>
      <c r="Q342" s="192">
        <v>4.0200000000000001E-3</v>
      </c>
      <c r="R342" s="192">
        <f>Q342*H342</f>
        <v>4.5225000000000001E-2</v>
      </c>
      <c r="S342" s="192">
        <v>0</v>
      </c>
      <c r="T342" s="193">
        <f>S342*H342</f>
        <v>0</v>
      </c>
      <c r="AR342" s="24" t="s">
        <v>194</v>
      </c>
      <c r="AT342" s="24" t="s">
        <v>177</v>
      </c>
      <c r="AU342" s="24" t="s">
        <v>24</v>
      </c>
      <c r="AY342" s="24" t="s">
        <v>174</v>
      </c>
      <c r="BE342" s="194">
        <f>IF(N342="základní",J342,0)</f>
        <v>0</v>
      </c>
      <c r="BF342" s="194">
        <f>IF(N342="snížená",J342,0)</f>
        <v>0</v>
      </c>
      <c r="BG342" s="194">
        <f>IF(N342="zákl. přenesená",J342,0)</f>
        <v>0</v>
      </c>
      <c r="BH342" s="194">
        <f>IF(N342="sníž. přenesená",J342,0)</f>
        <v>0</v>
      </c>
      <c r="BI342" s="194">
        <f>IF(N342="nulová",J342,0)</f>
        <v>0</v>
      </c>
      <c r="BJ342" s="24" t="s">
        <v>89</v>
      </c>
      <c r="BK342" s="194">
        <f>ROUND(I342*H342,2)</f>
        <v>0</v>
      </c>
      <c r="BL342" s="24" t="s">
        <v>194</v>
      </c>
      <c r="BM342" s="24" t="s">
        <v>736</v>
      </c>
    </row>
    <row r="343" spans="2:65" s="12" customFormat="1" ht="13.5">
      <c r="B343" s="195"/>
      <c r="D343" s="196" t="s">
        <v>184</v>
      </c>
      <c r="E343" s="197" t="s">
        <v>5</v>
      </c>
      <c r="F343" s="198" t="s">
        <v>737</v>
      </c>
      <c r="H343" s="199">
        <v>11.25</v>
      </c>
      <c r="I343" s="200"/>
      <c r="L343" s="195"/>
      <c r="M343" s="201"/>
      <c r="N343" s="202"/>
      <c r="O343" s="202"/>
      <c r="P343" s="202"/>
      <c r="Q343" s="202"/>
      <c r="R343" s="202"/>
      <c r="S343" s="202"/>
      <c r="T343" s="203"/>
      <c r="AT343" s="197" t="s">
        <v>184</v>
      </c>
      <c r="AU343" s="197" t="s">
        <v>24</v>
      </c>
      <c r="AV343" s="12" t="s">
        <v>24</v>
      </c>
      <c r="AW343" s="12" t="s">
        <v>44</v>
      </c>
      <c r="AX343" s="12" t="s">
        <v>89</v>
      </c>
      <c r="AY343" s="197" t="s">
        <v>174</v>
      </c>
    </row>
    <row r="344" spans="2:65" s="1" customFormat="1" ht="16.5" customHeight="1">
      <c r="B344" s="182"/>
      <c r="C344" s="183" t="s">
        <v>738</v>
      </c>
      <c r="D344" s="183" t="s">
        <v>177</v>
      </c>
      <c r="E344" s="184" t="s">
        <v>739</v>
      </c>
      <c r="F344" s="185" t="s">
        <v>740</v>
      </c>
      <c r="G344" s="186" t="s">
        <v>287</v>
      </c>
      <c r="H344" s="187">
        <v>2107.4499999999998</v>
      </c>
      <c r="I344" s="188"/>
      <c r="J344" s="189">
        <f>ROUND(I344*H344,2)</f>
        <v>0</v>
      </c>
      <c r="K344" s="185" t="s">
        <v>181</v>
      </c>
      <c r="L344" s="42"/>
      <c r="M344" s="190" t="s">
        <v>5</v>
      </c>
      <c r="N344" s="191" t="s">
        <v>52</v>
      </c>
      <c r="O344" s="43"/>
      <c r="P344" s="192">
        <f>O344*H344</f>
        <v>0</v>
      </c>
      <c r="Q344" s="192">
        <v>9.0000000000000006E-5</v>
      </c>
      <c r="R344" s="192">
        <f>Q344*H344</f>
        <v>0.18967049999999999</v>
      </c>
      <c r="S344" s="192">
        <v>0</v>
      </c>
      <c r="T344" s="193">
        <f>S344*H344</f>
        <v>0</v>
      </c>
      <c r="AR344" s="24" t="s">
        <v>194</v>
      </c>
      <c r="AT344" s="24" t="s">
        <v>177</v>
      </c>
      <c r="AU344" s="24" t="s">
        <v>24</v>
      </c>
      <c r="AY344" s="24" t="s">
        <v>174</v>
      </c>
      <c r="BE344" s="194">
        <f>IF(N344="základní",J344,0)</f>
        <v>0</v>
      </c>
      <c r="BF344" s="194">
        <f>IF(N344="snížená",J344,0)</f>
        <v>0</v>
      </c>
      <c r="BG344" s="194">
        <f>IF(N344="zákl. přenesená",J344,0)</f>
        <v>0</v>
      </c>
      <c r="BH344" s="194">
        <f>IF(N344="sníž. přenesená",J344,0)</f>
        <v>0</v>
      </c>
      <c r="BI344" s="194">
        <f>IF(N344="nulová",J344,0)</f>
        <v>0</v>
      </c>
      <c r="BJ344" s="24" t="s">
        <v>89</v>
      </c>
      <c r="BK344" s="194">
        <f>ROUND(I344*H344,2)</f>
        <v>0</v>
      </c>
      <c r="BL344" s="24" t="s">
        <v>194</v>
      </c>
      <c r="BM344" s="24" t="s">
        <v>741</v>
      </c>
    </row>
    <row r="345" spans="2:65" s="12" customFormat="1" ht="13.5">
      <c r="B345" s="195"/>
      <c r="D345" s="196" t="s">
        <v>184</v>
      </c>
      <c r="E345" s="197" t="s">
        <v>5</v>
      </c>
      <c r="F345" s="198" t="s">
        <v>478</v>
      </c>
      <c r="H345" s="199">
        <v>2107.4499999999998</v>
      </c>
      <c r="I345" s="200"/>
      <c r="L345" s="195"/>
      <c r="M345" s="201"/>
      <c r="N345" s="202"/>
      <c r="O345" s="202"/>
      <c r="P345" s="202"/>
      <c r="Q345" s="202"/>
      <c r="R345" s="202"/>
      <c r="S345" s="202"/>
      <c r="T345" s="203"/>
      <c r="AT345" s="197" t="s">
        <v>184</v>
      </c>
      <c r="AU345" s="197" t="s">
        <v>24</v>
      </c>
      <c r="AV345" s="12" t="s">
        <v>24</v>
      </c>
      <c r="AW345" s="12" t="s">
        <v>44</v>
      </c>
      <c r="AX345" s="12" t="s">
        <v>89</v>
      </c>
      <c r="AY345" s="197" t="s">
        <v>174</v>
      </c>
    </row>
    <row r="346" spans="2:65" s="1" customFormat="1" ht="16.5" customHeight="1">
      <c r="B346" s="182"/>
      <c r="C346" s="183" t="s">
        <v>742</v>
      </c>
      <c r="D346" s="183" t="s">
        <v>177</v>
      </c>
      <c r="E346" s="184" t="s">
        <v>743</v>
      </c>
      <c r="F346" s="185" t="s">
        <v>744</v>
      </c>
      <c r="G346" s="186" t="s">
        <v>262</v>
      </c>
      <c r="H346" s="187">
        <v>9.5129999999999999</v>
      </c>
      <c r="I346" s="188"/>
      <c r="J346" s="189">
        <f>ROUND(I346*H346,2)</f>
        <v>0</v>
      </c>
      <c r="K346" s="185" t="s">
        <v>5</v>
      </c>
      <c r="L346" s="42"/>
      <c r="M346" s="190" t="s">
        <v>5</v>
      </c>
      <c r="N346" s="191" t="s">
        <v>52</v>
      </c>
      <c r="O346" s="43"/>
      <c r="P346" s="192">
        <f>O346*H346</f>
        <v>0</v>
      </c>
      <c r="Q346" s="192">
        <v>0</v>
      </c>
      <c r="R346" s="192">
        <f>Q346*H346</f>
        <v>0</v>
      </c>
      <c r="S346" s="192">
        <v>0</v>
      </c>
      <c r="T346" s="193">
        <f>S346*H346</f>
        <v>0</v>
      </c>
      <c r="AR346" s="24" t="s">
        <v>194</v>
      </c>
      <c r="AT346" s="24" t="s">
        <v>177</v>
      </c>
      <c r="AU346" s="24" t="s">
        <v>24</v>
      </c>
      <c r="AY346" s="24" t="s">
        <v>174</v>
      </c>
      <c r="BE346" s="194">
        <f>IF(N346="základní",J346,0)</f>
        <v>0</v>
      </c>
      <c r="BF346" s="194">
        <f>IF(N346="snížená",J346,0)</f>
        <v>0</v>
      </c>
      <c r="BG346" s="194">
        <f>IF(N346="zákl. přenesená",J346,0)</f>
        <v>0</v>
      </c>
      <c r="BH346" s="194">
        <f>IF(N346="sníž. přenesená",J346,0)</f>
        <v>0</v>
      </c>
      <c r="BI346" s="194">
        <f>IF(N346="nulová",J346,0)</f>
        <v>0</v>
      </c>
      <c r="BJ346" s="24" t="s">
        <v>89</v>
      </c>
      <c r="BK346" s="194">
        <f>ROUND(I346*H346,2)</f>
        <v>0</v>
      </c>
      <c r="BL346" s="24" t="s">
        <v>194</v>
      </c>
      <c r="BM346" s="24" t="s">
        <v>745</v>
      </c>
    </row>
    <row r="347" spans="2:65" s="12" customFormat="1" ht="13.5">
      <c r="B347" s="195"/>
      <c r="D347" s="196" t="s">
        <v>184</v>
      </c>
      <c r="E347" s="197" t="s">
        <v>5</v>
      </c>
      <c r="F347" s="198" t="s">
        <v>746</v>
      </c>
      <c r="H347" s="199">
        <v>3.3210000000000002</v>
      </c>
      <c r="I347" s="200"/>
      <c r="L347" s="195"/>
      <c r="M347" s="201"/>
      <c r="N347" s="202"/>
      <c r="O347" s="202"/>
      <c r="P347" s="202"/>
      <c r="Q347" s="202"/>
      <c r="R347" s="202"/>
      <c r="S347" s="202"/>
      <c r="T347" s="203"/>
      <c r="AT347" s="197" t="s">
        <v>184</v>
      </c>
      <c r="AU347" s="197" t="s">
        <v>24</v>
      </c>
      <c r="AV347" s="12" t="s">
        <v>24</v>
      </c>
      <c r="AW347" s="12" t="s">
        <v>44</v>
      </c>
      <c r="AX347" s="12" t="s">
        <v>81</v>
      </c>
      <c r="AY347" s="197" t="s">
        <v>174</v>
      </c>
    </row>
    <row r="348" spans="2:65" s="12" customFormat="1" ht="13.5">
      <c r="B348" s="195"/>
      <c r="D348" s="196" t="s">
        <v>184</v>
      </c>
      <c r="E348" s="197" t="s">
        <v>5</v>
      </c>
      <c r="F348" s="198" t="s">
        <v>747</v>
      </c>
      <c r="H348" s="199">
        <v>3.2309999999999999</v>
      </c>
      <c r="I348" s="200"/>
      <c r="L348" s="195"/>
      <c r="M348" s="201"/>
      <c r="N348" s="202"/>
      <c r="O348" s="202"/>
      <c r="P348" s="202"/>
      <c r="Q348" s="202"/>
      <c r="R348" s="202"/>
      <c r="S348" s="202"/>
      <c r="T348" s="203"/>
      <c r="AT348" s="197" t="s">
        <v>184</v>
      </c>
      <c r="AU348" s="197" t="s">
        <v>24</v>
      </c>
      <c r="AV348" s="12" t="s">
        <v>24</v>
      </c>
      <c r="AW348" s="12" t="s">
        <v>44</v>
      </c>
      <c r="AX348" s="12" t="s">
        <v>81</v>
      </c>
      <c r="AY348" s="197" t="s">
        <v>174</v>
      </c>
    </row>
    <row r="349" spans="2:65" s="12" customFormat="1" ht="13.5">
      <c r="B349" s="195"/>
      <c r="D349" s="196" t="s">
        <v>184</v>
      </c>
      <c r="E349" s="197" t="s">
        <v>5</v>
      </c>
      <c r="F349" s="198" t="s">
        <v>748</v>
      </c>
      <c r="H349" s="199">
        <v>2.9609999999999999</v>
      </c>
      <c r="I349" s="200"/>
      <c r="L349" s="195"/>
      <c r="M349" s="201"/>
      <c r="N349" s="202"/>
      <c r="O349" s="202"/>
      <c r="P349" s="202"/>
      <c r="Q349" s="202"/>
      <c r="R349" s="202"/>
      <c r="S349" s="202"/>
      <c r="T349" s="203"/>
      <c r="AT349" s="197" t="s">
        <v>184</v>
      </c>
      <c r="AU349" s="197" t="s">
        <v>24</v>
      </c>
      <c r="AV349" s="12" t="s">
        <v>24</v>
      </c>
      <c r="AW349" s="12" t="s">
        <v>44</v>
      </c>
      <c r="AX349" s="12" t="s">
        <v>81</v>
      </c>
      <c r="AY349" s="197" t="s">
        <v>174</v>
      </c>
    </row>
    <row r="350" spans="2:65" s="13" customFormat="1" ht="13.5">
      <c r="B350" s="211"/>
      <c r="D350" s="196" t="s">
        <v>184</v>
      </c>
      <c r="E350" s="212" t="s">
        <v>5</v>
      </c>
      <c r="F350" s="213" t="s">
        <v>274</v>
      </c>
      <c r="H350" s="214">
        <v>9.5129999999999999</v>
      </c>
      <c r="I350" s="215"/>
      <c r="L350" s="211"/>
      <c r="M350" s="216"/>
      <c r="N350" s="217"/>
      <c r="O350" s="217"/>
      <c r="P350" s="217"/>
      <c r="Q350" s="217"/>
      <c r="R350" s="217"/>
      <c r="S350" s="217"/>
      <c r="T350" s="218"/>
      <c r="AT350" s="212" t="s">
        <v>184</v>
      </c>
      <c r="AU350" s="212" t="s">
        <v>24</v>
      </c>
      <c r="AV350" s="13" t="s">
        <v>194</v>
      </c>
      <c r="AW350" s="13" t="s">
        <v>44</v>
      </c>
      <c r="AX350" s="13" t="s">
        <v>89</v>
      </c>
      <c r="AY350" s="212" t="s">
        <v>174</v>
      </c>
    </row>
    <row r="351" spans="2:65" s="1" customFormat="1" ht="16.5" customHeight="1">
      <c r="B351" s="182"/>
      <c r="C351" s="183" t="s">
        <v>749</v>
      </c>
      <c r="D351" s="183" t="s">
        <v>177</v>
      </c>
      <c r="E351" s="184" t="s">
        <v>750</v>
      </c>
      <c r="F351" s="185" t="s">
        <v>751</v>
      </c>
      <c r="G351" s="186" t="s">
        <v>488</v>
      </c>
      <c r="H351" s="187">
        <v>1</v>
      </c>
      <c r="I351" s="188"/>
      <c r="J351" s="189">
        <f>ROUND(I351*H351,2)</f>
        <v>0</v>
      </c>
      <c r="K351" s="185" t="s">
        <v>5</v>
      </c>
      <c r="L351" s="42"/>
      <c r="M351" s="190" t="s">
        <v>5</v>
      </c>
      <c r="N351" s="191" t="s">
        <v>52</v>
      </c>
      <c r="O351" s="43"/>
      <c r="P351" s="192">
        <f>O351*H351</f>
        <v>0</v>
      </c>
      <c r="Q351" s="192">
        <v>0</v>
      </c>
      <c r="R351" s="192">
        <f>Q351*H351</f>
        <v>0</v>
      </c>
      <c r="S351" s="192">
        <v>0</v>
      </c>
      <c r="T351" s="193">
        <f>S351*H351</f>
        <v>0</v>
      </c>
      <c r="AR351" s="24" t="s">
        <v>194</v>
      </c>
      <c r="AT351" s="24" t="s">
        <v>177</v>
      </c>
      <c r="AU351" s="24" t="s">
        <v>24</v>
      </c>
      <c r="AY351" s="24" t="s">
        <v>174</v>
      </c>
      <c r="BE351" s="194">
        <f>IF(N351="základní",J351,0)</f>
        <v>0</v>
      </c>
      <c r="BF351" s="194">
        <f>IF(N351="snížená",J351,0)</f>
        <v>0</v>
      </c>
      <c r="BG351" s="194">
        <f>IF(N351="zákl. přenesená",J351,0)</f>
        <v>0</v>
      </c>
      <c r="BH351" s="194">
        <f>IF(N351="sníž. přenesená",J351,0)</f>
        <v>0</v>
      </c>
      <c r="BI351" s="194">
        <f>IF(N351="nulová",J351,0)</f>
        <v>0</v>
      </c>
      <c r="BJ351" s="24" t="s">
        <v>89</v>
      </c>
      <c r="BK351" s="194">
        <f>ROUND(I351*H351,2)</f>
        <v>0</v>
      </c>
      <c r="BL351" s="24" t="s">
        <v>194</v>
      </c>
      <c r="BM351" s="24" t="s">
        <v>752</v>
      </c>
    </row>
    <row r="352" spans="2:65" s="12" customFormat="1" ht="13.5">
      <c r="B352" s="195"/>
      <c r="D352" s="196" t="s">
        <v>184</v>
      </c>
      <c r="E352" s="197" t="s">
        <v>5</v>
      </c>
      <c r="F352" s="198" t="s">
        <v>89</v>
      </c>
      <c r="H352" s="199">
        <v>1</v>
      </c>
      <c r="I352" s="200"/>
      <c r="L352" s="195"/>
      <c r="M352" s="201"/>
      <c r="N352" s="202"/>
      <c r="O352" s="202"/>
      <c r="P352" s="202"/>
      <c r="Q352" s="202"/>
      <c r="R352" s="202"/>
      <c r="S352" s="202"/>
      <c r="T352" s="203"/>
      <c r="AT352" s="197" t="s">
        <v>184</v>
      </c>
      <c r="AU352" s="197" t="s">
        <v>24</v>
      </c>
      <c r="AV352" s="12" t="s">
        <v>24</v>
      </c>
      <c r="AW352" s="12" t="s">
        <v>44</v>
      </c>
      <c r="AX352" s="12" t="s">
        <v>89</v>
      </c>
      <c r="AY352" s="197" t="s">
        <v>174</v>
      </c>
    </row>
    <row r="353" spans="2:65" s="1" customFormat="1" ht="16.5" customHeight="1">
      <c r="B353" s="182"/>
      <c r="C353" s="183" t="s">
        <v>753</v>
      </c>
      <c r="D353" s="183" t="s">
        <v>177</v>
      </c>
      <c r="E353" s="184" t="s">
        <v>754</v>
      </c>
      <c r="F353" s="185" t="s">
        <v>755</v>
      </c>
      <c r="G353" s="186" t="s">
        <v>488</v>
      </c>
      <c r="H353" s="187">
        <v>2</v>
      </c>
      <c r="I353" s="188"/>
      <c r="J353" s="189">
        <f>ROUND(I353*H353,2)</f>
        <v>0</v>
      </c>
      <c r="K353" s="185" t="s">
        <v>5</v>
      </c>
      <c r="L353" s="42"/>
      <c r="M353" s="190" t="s">
        <v>5</v>
      </c>
      <c r="N353" s="191" t="s">
        <v>52</v>
      </c>
      <c r="O353" s="43"/>
      <c r="P353" s="192">
        <f>O353*H353</f>
        <v>0</v>
      </c>
      <c r="Q353" s="192">
        <v>0</v>
      </c>
      <c r="R353" s="192">
        <f>Q353*H353</f>
        <v>0</v>
      </c>
      <c r="S353" s="192">
        <v>0</v>
      </c>
      <c r="T353" s="193">
        <f>S353*H353</f>
        <v>0</v>
      </c>
      <c r="AR353" s="24" t="s">
        <v>194</v>
      </c>
      <c r="AT353" s="24" t="s">
        <v>177</v>
      </c>
      <c r="AU353" s="24" t="s">
        <v>24</v>
      </c>
      <c r="AY353" s="24" t="s">
        <v>174</v>
      </c>
      <c r="BE353" s="194">
        <f>IF(N353="základní",J353,0)</f>
        <v>0</v>
      </c>
      <c r="BF353" s="194">
        <f>IF(N353="snížená",J353,0)</f>
        <v>0</v>
      </c>
      <c r="BG353" s="194">
        <f>IF(N353="zákl. přenesená",J353,0)</f>
        <v>0</v>
      </c>
      <c r="BH353" s="194">
        <f>IF(N353="sníž. přenesená",J353,0)</f>
        <v>0</v>
      </c>
      <c r="BI353" s="194">
        <f>IF(N353="nulová",J353,0)</f>
        <v>0</v>
      </c>
      <c r="BJ353" s="24" t="s">
        <v>89</v>
      </c>
      <c r="BK353" s="194">
        <f>ROUND(I353*H353,2)</f>
        <v>0</v>
      </c>
      <c r="BL353" s="24" t="s">
        <v>194</v>
      </c>
      <c r="BM353" s="24" t="s">
        <v>756</v>
      </c>
    </row>
    <row r="354" spans="2:65" s="12" customFormat="1" ht="13.5">
      <c r="B354" s="195"/>
      <c r="D354" s="196" t="s">
        <v>184</v>
      </c>
      <c r="E354" s="197" t="s">
        <v>5</v>
      </c>
      <c r="F354" s="198" t="s">
        <v>24</v>
      </c>
      <c r="H354" s="199">
        <v>2</v>
      </c>
      <c r="I354" s="200"/>
      <c r="L354" s="195"/>
      <c r="M354" s="201"/>
      <c r="N354" s="202"/>
      <c r="O354" s="202"/>
      <c r="P354" s="202"/>
      <c r="Q354" s="202"/>
      <c r="R354" s="202"/>
      <c r="S354" s="202"/>
      <c r="T354" s="203"/>
      <c r="AT354" s="197" t="s">
        <v>184</v>
      </c>
      <c r="AU354" s="197" t="s">
        <v>24</v>
      </c>
      <c r="AV354" s="12" t="s">
        <v>24</v>
      </c>
      <c r="AW354" s="12" t="s">
        <v>44</v>
      </c>
      <c r="AX354" s="12" t="s">
        <v>89</v>
      </c>
      <c r="AY354" s="197" t="s">
        <v>174</v>
      </c>
    </row>
    <row r="355" spans="2:65" s="11" customFormat="1" ht="29.85" customHeight="1">
      <c r="B355" s="169"/>
      <c r="D355" s="170" t="s">
        <v>80</v>
      </c>
      <c r="E355" s="180" t="s">
        <v>215</v>
      </c>
      <c r="F355" s="180" t="s">
        <v>757</v>
      </c>
      <c r="I355" s="172"/>
      <c r="J355" s="181">
        <f>BK355</f>
        <v>0</v>
      </c>
      <c r="L355" s="169"/>
      <c r="M355" s="174"/>
      <c r="N355" s="175"/>
      <c r="O355" s="175"/>
      <c r="P355" s="176">
        <f>SUM(P356:P363)</f>
        <v>0</v>
      </c>
      <c r="Q355" s="175"/>
      <c r="R355" s="176">
        <f>SUM(R356:R363)</f>
        <v>1.1793373999999999</v>
      </c>
      <c r="S355" s="175"/>
      <c r="T355" s="177">
        <f>SUM(T356:T363)</f>
        <v>0</v>
      </c>
      <c r="AR355" s="170" t="s">
        <v>89</v>
      </c>
      <c r="AT355" s="178" t="s">
        <v>80</v>
      </c>
      <c r="AU355" s="178" t="s">
        <v>89</v>
      </c>
      <c r="AY355" s="170" t="s">
        <v>174</v>
      </c>
      <c r="BK355" s="179">
        <f>SUM(BK356:BK363)</f>
        <v>0</v>
      </c>
    </row>
    <row r="356" spans="2:65" s="1" customFormat="1" ht="38.25" customHeight="1">
      <c r="B356" s="182"/>
      <c r="C356" s="183" t="s">
        <v>758</v>
      </c>
      <c r="D356" s="183" t="s">
        <v>177</v>
      </c>
      <c r="E356" s="184" t="s">
        <v>759</v>
      </c>
      <c r="F356" s="185" t="s">
        <v>760</v>
      </c>
      <c r="G356" s="186" t="s">
        <v>287</v>
      </c>
      <c r="H356" s="187">
        <v>1933.34</v>
      </c>
      <c r="I356" s="188"/>
      <c r="J356" s="189">
        <f>ROUND(I356*H356,2)</f>
        <v>0</v>
      </c>
      <c r="K356" s="185" t="s">
        <v>181</v>
      </c>
      <c r="L356" s="42"/>
      <c r="M356" s="190" t="s">
        <v>5</v>
      </c>
      <c r="N356" s="191" t="s">
        <v>52</v>
      </c>
      <c r="O356" s="43"/>
      <c r="P356" s="192">
        <f>O356*H356</f>
        <v>0</v>
      </c>
      <c r="Q356" s="192">
        <v>6.0999999999999997E-4</v>
      </c>
      <c r="R356" s="192">
        <f>Q356*H356</f>
        <v>1.1793373999999999</v>
      </c>
      <c r="S356" s="192">
        <v>0</v>
      </c>
      <c r="T356" s="193">
        <f>S356*H356</f>
        <v>0</v>
      </c>
      <c r="AR356" s="24" t="s">
        <v>194</v>
      </c>
      <c r="AT356" s="24" t="s">
        <v>177</v>
      </c>
      <c r="AU356" s="24" t="s">
        <v>24</v>
      </c>
      <c r="AY356" s="24" t="s">
        <v>174</v>
      </c>
      <c r="BE356" s="194">
        <f>IF(N356="základní",J356,0)</f>
        <v>0</v>
      </c>
      <c r="BF356" s="194">
        <f>IF(N356="snížená",J356,0)</f>
        <v>0</v>
      </c>
      <c r="BG356" s="194">
        <f>IF(N356="zákl. přenesená",J356,0)</f>
        <v>0</v>
      </c>
      <c r="BH356" s="194">
        <f>IF(N356="sníž. přenesená",J356,0)</f>
        <v>0</v>
      </c>
      <c r="BI356" s="194">
        <f>IF(N356="nulová",J356,0)</f>
        <v>0</v>
      </c>
      <c r="BJ356" s="24" t="s">
        <v>89</v>
      </c>
      <c r="BK356" s="194">
        <f>ROUND(I356*H356,2)</f>
        <v>0</v>
      </c>
      <c r="BL356" s="24" t="s">
        <v>194</v>
      </c>
      <c r="BM356" s="24" t="s">
        <v>761</v>
      </c>
    </row>
    <row r="357" spans="2:65" s="12" customFormat="1" ht="13.5">
      <c r="B357" s="195"/>
      <c r="D357" s="196" t="s">
        <v>184</v>
      </c>
      <c r="E357" s="197" t="s">
        <v>5</v>
      </c>
      <c r="F357" s="198" t="s">
        <v>762</v>
      </c>
      <c r="H357" s="199">
        <v>1933.34</v>
      </c>
      <c r="I357" s="200"/>
      <c r="L357" s="195"/>
      <c r="M357" s="201"/>
      <c r="N357" s="202"/>
      <c r="O357" s="202"/>
      <c r="P357" s="202"/>
      <c r="Q357" s="202"/>
      <c r="R357" s="202"/>
      <c r="S357" s="202"/>
      <c r="T357" s="203"/>
      <c r="AT357" s="197" t="s">
        <v>184</v>
      </c>
      <c r="AU357" s="197" t="s">
        <v>24</v>
      </c>
      <c r="AV357" s="12" t="s">
        <v>24</v>
      </c>
      <c r="AW357" s="12" t="s">
        <v>44</v>
      </c>
      <c r="AX357" s="12" t="s">
        <v>89</v>
      </c>
      <c r="AY357" s="197" t="s">
        <v>174</v>
      </c>
    </row>
    <row r="358" spans="2:65" s="1" customFormat="1" ht="25.5" customHeight="1">
      <c r="B358" s="182"/>
      <c r="C358" s="183" t="s">
        <v>763</v>
      </c>
      <c r="D358" s="183" t="s">
        <v>177</v>
      </c>
      <c r="E358" s="184" t="s">
        <v>764</v>
      </c>
      <c r="F358" s="185" t="s">
        <v>765</v>
      </c>
      <c r="G358" s="186" t="s">
        <v>287</v>
      </c>
      <c r="H358" s="187">
        <v>1933.34</v>
      </c>
      <c r="I358" s="188"/>
      <c r="J358" s="189">
        <f>ROUND(I358*H358,2)</f>
        <v>0</v>
      </c>
      <c r="K358" s="185" t="s">
        <v>181</v>
      </c>
      <c r="L358" s="42"/>
      <c r="M358" s="190" t="s">
        <v>5</v>
      </c>
      <c r="N358" s="191" t="s">
        <v>52</v>
      </c>
      <c r="O358" s="43"/>
      <c r="P358" s="192">
        <f>O358*H358</f>
        <v>0</v>
      </c>
      <c r="Q358" s="192">
        <v>0</v>
      </c>
      <c r="R358" s="192">
        <f>Q358*H358</f>
        <v>0</v>
      </c>
      <c r="S358" s="192">
        <v>0</v>
      </c>
      <c r="T358" s="193">
        <f>S358*H358</f>
        <v>0</v>
      </c>
      <c r="AR358" s="24" t="s">
        <v>194</v>
      </c>
      <c r="AT358" s="24" t="s">
        <v>177</v>
      </c>
      <c r="AU358" s="24" t="s">
        <v>24</v>
      </c>
      <c r="AY358" s="24" t="s">
        <v>174</v>
      </c>
      <c r="BE358" s="194">
        <f>IF(N358="základní",J358,0)</f>
        <v>0</v>
      </c>
      <c r="BF358" s="194">
        <f>IF(N358="snížená",J358,0)</f>
        <v>0</v>
      </c>
      <c r="BG358" s="194">
        <f>IF(N358="zákl. přenesená",J358,0)</f>
        <v>0</v>
      </c>
      <c r="BH358" s="194">
        <f>IF(N358="sníž. přenesená",J358,0)</f>
        <v>0</v>
      </c>
      <c r="BI358" s="194">
        <f>IF(N358="nulová",J358,0)</f>
        <v>0</v>
      </c>
      <c r="BJ358" s="24" t="s">
        <v>89</v>
      </c>
      <c r="BK358" s="194">
        <f>ROUND(I358*H358,2)</f>
        <v>0</v>
      </c>
      <c r="BL358" s="24" t="s">
        <v>194</v>
      </c>
      <c r="BM358" s="24" t="s">
        <v>766</v>
      </c>
    </row>
    <row r="359" spans="2:65" s="12" customFormat="1" ht="13.5">
      <c r="B359" s="195"/>
      <c r="D359" s="196" t="s">
        <v>184</v>
      </c>
      <c r="E359" s="197" t="s">
        <v>5</v>
      </c>
      <c r="F359" s="198" t="s">
        <v>762</v>
      </c>
      <c r="H359" s="199">
        <v>1933.34</v>
      </c>
      <c r="I359" s="200"/>
      <c r="L359" s="195"/>
      <c r="M359" s="201"/>
      <c r="N359" s="202"/>
      <c r="O359" s="202"/>
      <c r="P359" s="202"/>
      <c r="Q359" s="202"/>
      <c r="R359" s="202"/>
      <c r="S359" s="202"/>
      <c r="T359" s="203"/>
      <c r="AT359" s="197" t="s">
        <v>184</v>
      </c>
      <c r="AU359" s="197" t="s">
        <v>24</v>
      </c>
      <c r="AV359" s="12" t="s">
        <v>24</v>
      </c>
      <c r="AW359" s="12" t="s">
        <v>44</v>
      </c>
      <c r="AX359" s="12" t="s">
        <v>89</v>
      </c>
      <c r="AY359" s="197" t="s">
        <v>174</v>
      </c>
    </row>
    <row r="360" spans="2:65" s="1" customFormat="1" ht="25.5" customHeight="1">
      <c r="B360" s="182"/>
      <c r="C360" s="183" t="s">
        <v>767</v>
      </c>
      <c r="D360" s="183" t="s">
        <v>177</v>
      </c>
      <c r="E360" s="184" t="s">
        <v>768</v>
      </c>
      <c r="F360" s="185" t="s">
        <v>769</v>
      </c>
      <c r="G360" s="186" t="s">
        <v>287</v>
      </c>
      <c r="H360" s="187">
        <v>1355.56</v>
      </c>
      <c r="I360" s="188"/>
      <c r="J360" s="189">
        <f>ROUND(I360*H360,2)</f>
        <v>0</v>
      </c>
      <c r="K360" s="185" t="s">
        <v>181</v>
      </c>
      <c r="L360" s="42"/>
      <c r="M360" s="190" t="s">
        <v>5</v>
      </c>
      <c r="N360" s="191" t="s">
        <v>52</v>
      </c>
      <c r="O360" s="43"/>
      <c r="P360" s="192">
        <f>O360*H360</f>
        <v>0</v>
      </c>
      <c r="Q360" s="192">
        <v>0</v>
      </c>
      <c r="R360" s="192">
        <f>Q360*H360</f>
        <v>0</v>
      </c>
      <c r="S360" s="192">
        <v>0</v>
      </c>
      <c r="T360" s="193">
        <f>S360*H360</f>
        <v>0</v>
      </c>
      <c r="AR360" s="24" t="s">
        <v>194</v>
      </c>
      <c r="AT360" s="24" t="s">
        <v>177</v>
      </c>
      <c r="AU360" s="24" t="s">
        <v>24</v>
      </c>
      <c r="AY360" s="24" t="s">
        <v>174</v>
      </c>
      <c r="BE360" s="194">
        <f>IF(N360="základní",J360,0)</f>
        <v>0</v>
      </c>
      <c r="BF360" s="194">
        <f>IF(N360="snížená",J360,0)</f>
        <v>0</v>
      </c>
      <c r="BG360" s="194">
        <f>IF(N360="zákl. přenesená",J360,0)</f>
        <v>0</v>
      </c>
      <c r="BH360" s="194">
        <f>IF(N360="sníž. přenesená",J360,0)</f>
        <v>0</v>
      </c>
      <c r="BI360" s="194">
        <f>IF(N360="nulová",J360,0)</f>
        <v>0</v>
      </c>
      <c r="BJ360" s="24" t="s">
        <v>89</v>
      </c>
      <c r="BK360" s="194">
        <f>ROUND(I360*H360,2)</f>
        <v>0</v>
      </c>
      <c r="BL360" s="24" t="s">
        <v>194</v>
      </c>
      <c r="BM360" s="24" t="s">
        <v>770</v>
      </c>
    </row>
    <row r="361" spans="2:65" s="12" customFormat="1" ht="13.5">
      <c r="B361" s="195"/>
      <c r="D361" s="196" t="s">
        <v>184</v>
      </c>
      <c r="E361" s="197" t="s">
        <v>5</v>
      </c>
      <c r="F361" s="198" t="s">
        <v>771</v>
      </c>
      <c r="H361" s="199">
        <v>1355.56</v>
      </c>
      <c r="I361" s="200"/>
      <c r="L361" s="195"/>
      <c r="M361" s="201"/>
      <c r="N361" s="202"/>
      <c r="O361" s="202"/>
      <c r="P361" s="202"/>
      <c r="Q361" s="202"/>
      <c r="R361" s="202"/>
      <c r="S361" s="202"/>
      <c r="T361" s="203"/>
      <c r="AT361" s="197" t="s">
        <v>184</v>
      </c>
      <c r="AU361" s="197" t="s">
        <v>24</v>
      </c>
      <c r="AV361" s="12" t="s">
        <v>24</v>
      </c>
      <c r="AW361" s="12" t="s">
        <v>44</v>
      </c>
      <c r="AX361" s="12" t="s">
        <v>89</v>
      </c>
      <c r="AY361" s="197" t="s">
        <v>174</v>
      </c>
    </row>
    <row r="362" spans="2:65" s="1" customFormat="1" ht="16.5" customHeight="1">
      <c r="B362" s="182"/>
      <c r="C362" s="183" t="s">
        <v>772</v>
      </c>
      <c r="D362" s="183" t="s">
        <v>177</v>
      </c>
      <c r="E362" s="184" t="s">
        <v>773</v>
      </c>
      <c r="F362" s="185" t="s">
        <v>774</v>
      </c>
      <c r="G362" s="186" t="s">
        <v>287</v>
      </c>
      <c r="H362" s="187">
        <v>48</v>
      </c>
      <c r="I362" s="188"/>
      <c r="J362" s="189">
        <f>ROUND(I362*H362,2)</f>
        <v>0</v>
      </c>
      <c r="K362" s="185" t="s">
        <v>181</v>
      </c>
      <c r="L362" s="42"/>
      <c r="M362" s="190" t="s">
        <v>5</v>
      </c>
      <c r="N362" s="191" t="s">
        <v>52</v>
      </c>
      <c r="O362" s="43"/>
      <c r="P362" s="192">
        <f>O362*H362</f>
        <v>0</v>
      </c>
      <c r="Q362" s="192">
        <v>0</v>
      </c>
      <c r="R362" s="192">
        <f>Q362*H362</f>
        <v>0</v>
      </c>
      <c r="S362" s="192">
        <v>0</v>
      </c>
      <c r="T362" s="193">
        <f>S362*H362</f>
        <v>0</v>
      </c>
      <c r="AR362" s="24" t="s">
        <v>194</v>
      </c>
      <c r="AT362" s="24" t="s">
        <v>177</v>
      </c>
      <c r="AU362" s="24" t="s">
        <v>24</v>
      </c>
      <c r="AY362" s="24" t="s">
        <v>174</v>
      </c>
      <c r="BE362" s="194">
        <f>IF(N362="základní",J362,0)</f>
        <v>0</v>
      </c>
      <c r="BF362" s="194">
        <f>IF(N362="snížená",J362,0)</f>
        <v>0</v>
      </c>
      <c r="BG362" s="194">
        <f>IF(N362="zákl. přenesená",J362,0)</f>
        <v>0</v>
      </c>
      <c r="BH362" s="194">
        <f>IF(N362="sníž. přenesená",J362,0)</f>
        <v>0</v>
      </c>
      <c r="BI362" s="194">
        <f>IF(N362="nulová",J362,0)</f>
        <v>0</v>
      </c>
      <c r="BJ362" s="24" t="s">
        <v>89</v>
      </c>
      <c r="BK362" s="194">
        <f>ROUND(I362*H362,2)</f>
        <v>0</v>
      </c>
      <c r="BL362" s="24" t="s">
        <v>194</v>
      </c>
      <c r="BM362" s="24" t="s">
        <v>775</v>
      </c>
    </row>
    <row r="363" spans="2:65" s="12" customFormat="1" ht="13.5">
      <c r="B363" s="195"/>
      <c r="D363" s="196" t="s">
        <v>184</v>
      </c>
      <c r="E363" s="197" t="s">
        <v>5</v>
      </c>
      <c r="F363" s="198" t="s">
        <v>776</v>
      </c>
      <c r="H363" s="199">
        <v>48</v>
      </c>
      <c r="I363" s="200"/>
      <c r="L363" s="195"/>
      <c r="M363" s="201"/>
      <c r="N363" s="202"/>
      <c r="O363" s="202"/>
      <c r="P363" s="202"/>
      <c r="Q363" s="202"/>
      <c r="R363" s="202"/>
      <c r="S363" s="202"/>
      <c r="T363" s="203"/>
      <c r="AT363" s="197" t="s">
        <v>184</v>
      </c>
      <c r="AU363" s="197" t="s">
        <v>24</v>
      </c>
      <c r="AV363" s="12" t="s">
        <v>24</v>
      </c>
      <c r="AW363" s="12" t="s">
        <v>44</v>
      </c>
      <c r="AX363" s="12" t="s">
        <v>89</v>
      </c>
      <c r="AY363" s="197" t="s">
        <v>174</v>
      </c>
    </row>
    <row r="364" spans="2:65" s="11" customFormat="1" ht="29.85" customHeight="1">
      <c r="B364" s="169"/>
      <c r="D364" s="170" t="s">
        <v>80</v>
      </c>
      <c r="E364" s="180" t="s">
        <v>777</v>
      </c>
      <c r="F364" s="180" t="s">
        <v>778</v>
      </c>
      <c r="I364" s="172"/>
      <c r="J364" s="181">
        <f>BK364</f>
        <v>0</v>
      </c>
      <c r="L364" s="169"/>
      <c r="M364" s="174"/>
      <c r="N364" s="175"/>
      <c r="O364" s="175"/>
      <c r="P364" s="176">
        <f>SUM(P365:P369)</f>
        <v>0</v>
      </c>
      <c r="Q364" s="175"/>
      <c r="R364" s="176">
        <f>SUM(R365:R369)</f>
        <v>0</v>
      </c>
      <c r="S364" s="175"/>
      <c r="T364" s="177">
        <f>SUM(T365:T369)</f>
        <v>0</v>
      </c>
      <c r="AR364" s="170" t="s">
        <v>89</v>
      </c>
      <c r="AT364" s="178" t="s">
        <v>80</v>
      </c>
      <c r="AU364" s="178" t="s">
        <v>89</v>
      </c>
      <c r="AY364" s="170" t="s">
        <v>174</v>
      </c>
      <c r="BK364" s="179">
        <f>SUM(BK365:BK369)</f>
        <v>0</v>
      </c>
    </row>
    <row r="365" spans="2:65" s="1" customFormat="1" ht="25.5" customHeight="1">
      <c r="B365" s="182"/>
      <c r="C365" s="183" t="s">
        <v>779</v>
      </c>
      <c r="D365" s="183" t="s">
        <v>177</v>
      </c>
      <c r="E365" s="184" t="s">
        <v>780</v>
      </c>
      <c r="F365" s="185" t="s">
        <v>781</v>
      </c>
      <c r="G365" s="186" t="s">
        <v>421</v>
      </c>
      <c r="H365" s="187">
        <v>1033.2239999999999</v>
      </c>
      <c r="I365" s="188"/>
      <c r="J365" s="189">
        <f>ROUND(I365*H365,2)</f>
        <v>0</v>
      </c>
      <c r="K365" s="185" t="s">
        <v>181</v>
      </c>
      <c r="L365" s="42"/>
      <c r="M365" s="190" t="s">
        <v>5</v>
      </c>
      <c r="N365" s="191" t="s">
        <v>52</v>
      </c>
      <c r="O365" s="43"/>
      <c r="P365" s="192">
        <f>O365*H365</f>
        <v>0</v>
      </c>
      <c r="Q365" s="192">
        <v>0</v>
      </c>
      <c r="R365" s="192">
        <f>Q365*H365</f>
        <v>0</v>
      </c>
      <c r="S365" s="192">
        <v>0</v>
      </c>
      <c r="T365" s="193">
        <f>S365*H365</f>
        <v>0</v>
      </c>
      <c r="AR365" s="24" t="s">
        <v>194</v>
      </c>
      <c r="AT365" s="24" t="s">
        <v>177</v>
      </c>
      <c r="AU365" s="24" t="s">
        <v>24</v>
      </c>
      <c r="AY365" s="24" t="s">
        <v>174</v>
      </c>
      <c r="BE365" s="194">
        <f>IF(N365="základní",J365,0)</f>
        <v>0</v>
      </c>
      <c r="BF365" s="194">
        <f>IF(N365="snížená",J365,0)</f>
        <v>0</v>
      </c>
      <c r="BG365" s="194">
        <f>IF(N365="zákl. přenesená",J365,0)</f>
        <v>0</v>
      </c>
      <c r="BH365" s="194">
        <f>IF(N365="sníž. přenesená",J365,0)</f>
        <v>0</v>
      </c>
      <c r="BI365" s="194">
        <f>IF(N365="nulová",J365,0)</f>
        <v>0</v>
      </c>
      <c r="BJ365" s="24" t="s">
        <v>89</v>
      </c>
      <c r="BK365" s="194">
        <f>ROUND(I365*H365,2)</f>
        <v>0</v>
      </c>
      <c r="BL365" s="24" t="s">
        <v>194</v>
      </c>
      <c r="BM365" s="24" t="s">
        <v>782</v>
      </c>
    </row>
    <row r="366" spans="2:65" s="1" customFormat="1" ht="25.5" customHeight="1">
      <c r="B366" s="182"/>
      <c r="C366" s="183" t="s">
        <v>783</v>
      </c>
      <c r="D366" s="183" t="s">
        <v>177</v>
      </c>
      <c r="E366" s="184" t="s">
        <v>784</v>
      </c>
      <c r="F366" s="185" t="s">
        <v>785</v>
      </c>
      <c r="G366" s="186" t="s">
        <v>421</v>
      </c>
      <c r="H366" s="187">
        <v>19631.256000000001</v>
      </c>
      <c r="I366" s="188"/>
      <c r="J366" s="189">
        <f>ROUND(I366*H366,2)</f>
        <v>0</v>
      </c>
      <c r="K366" s="185" t="s">
        <v>181</v>
      </c>
      <c r="L366" s="42"/>
      <c r="M366" s="190" t="s">
        <v>5</v>
      </c>
      <c r="N366" s="191" t="s">
        <v>52</v>
      </c>
      <c r="O366" s="43"/>
      <c r="P366" s="192">
        <f>O366*H366</f>
        <v>0</v>
      </c>
      <c r="Q366" s="192">
        <v>0</v>
      </c>
      <c r="R366" s="192">
        <f>Q366*H366</f>
        <v>0</v>
      </c>
      <c r="S366" s="192">
        <v>0</v>
      </c>
      <c r="T366" s="193">
        <f>S366*H366</f>
        <v>0</v>
      </c>
      <c r="AR366" s="24" t="s">
        <v>194</v>
      </c>
      <c r="AT366" s="24" t="s">
        <v>177</v>
      </c>
      <c r="AU366" s="24" t="s">
        <v>24</v>
      </c>
      <c r="AY366" s="24" t="s">
        <v>174</v>
      </c>
      <c r="BE366" s="194">
        <f>IF(N366="základní",J366,0)</f>
        <v>0</v>
      </c>
      <c r="BF366" s="194">
        <f>IF(N366="snížená",J366,0)</f>
        <v>0</v>
      </c>
      <c r="BG366" s="194">
        <f>IF(N366="zákl. přenesená",J366,0)</f>
        <v>0</v>
      </c>
      <c r="BH366" s="194">
        <f>IF(N366="sníž. přenesená",J366,0)</f>
        <v>0</v>
      </c>
      <c r="BI366" s="194">
        <f>IF(N366="nulová",J366,0)</f>
        <v>0</v>
      </c>
      <c r="BJ366" s="24" t="s">
        <v>89</v>
      </c>
      <c r="BK366" s="194">
        <f>ROUND(I366*H366,2)</f>
        <v>0</v>
      </c>
      <c r="BL366" s="24" t="s">
        <v>194</v>
      </c>
      <c r="BM366" s="24" t="s">
        <v>786</v>
      </c>
    </row>
    <row r="367" spans="2:65" s="12" customFormat="1" ht="13.5">
      <c r="B367" s="195"/>
      <c r="D367" s="196" t="s">
        <v>184</v>
      </c>
      <c r="F367" s="198" t="s">
        <v>787</v>
      </c>
      <c r="H367" s="199">
        <v>19631.256000000001</v>
      </c>
      <c r="I367" s="200"/>
      <c r="L367" s="195"/>
      <c r="M367" s="201"/>
      <c r="N367" s="202"/>
      <c r="O367" s="202"/>
      <c r="P367" s="202"/>
      <c r="Q367" s="202"/>
      <c r="R367" s="202"/>
      <c r="S367" s="202"/>
      <c r="T367" s="203"/>
      <c r="AT367" s="197" t="s">
        <v>184</v>
      </c>
      <c r="AU367" s="197" t="s">
        <v>24</v>
      </c>
      <c r="AV367" s="12" t="s">
        <v>24</v>
      </c>
      <c r="AW367" s="12" t="s">
        <v>6</v>
      </c>
      <c r="AX367" s="12" t="s">
        <v>89</v>
      </c>
      <c r="AY367" s="197" t="s">
        <v>174</v>
      </c>
    </row>
    <row r="368" spans="2:65" s="1" customFormat="1" ht="25.5" customHeight="1">
      <c r="B368" s="182"/>
      <c r="C368" s="183" t="s">
        <v>472</v>
      </c>
      <c r="D368" s="183" t="s">
        <v>177</v>
      </c>
      <c r="E368" s="184" t="s">
        <v>788</v>
      </c>
      <c r="F368" s="185" t="s">
        <v>789</v>
      </c>
      <c r="G368" s="186" t="s">
        <v>421</v>
      </c>
      <c r="H368" s="187">
        <v>1033.2239999999999</v>
      </c>
      <c r="I368" s="188"/>
      <c r="J368" s="189">
        <f>ROUND(I368*H368,2)</f>
        <v>0</v>
      </c>
      <c r="K368" s="185" t="s">
        <v>181</v>
      </c>
      <c r="L368" s="42"/>
      <c r="M368" s="190" t="s">
        <v>5</v>
      </c>
      <c r="N368" s="191" t="s">
        <v>52</v>
      </c>
      <c r="O368" s="43"/>
      <c r="P368" s="192">
        <f>O368*H368</f>
        <v>0</v>
      </c>
      <c r="Q368" s="192">
        <v>0</v>
      </c>
      <c r="R368" s="192">
        <f>Q368*H368</f>
        <v>0</v>
      </c>
      <c r="S368" s="192">
        <v>0</v>
      </c>
      <c r="T368" s="193">
        <f>S368*H368</f>
        <v>0</v>
      </c>
      <c r="AR368" s="24" t="s">
        <v>194</v>
      </c>
      <c r="AT368" s="24" t="s">
        <v>177</v>
      </c>
      <c r="AU368" s="24" t="s">
        <v>24</v>
      </c>
      <c r="AY368" s="24" t="s">
        <v>174</v>
      </c>
      <c r="BE368" s="194">
        <f>IF(N368="základní",J368,0)</f>
        <v>0</v>
      </c>
      <c r="BF368" s="194">
        <f>IF(N368="snížená",J368,0)</f>
        <v>0</v>
      </c>
      <c r="BG368" s="194">
        <f>IF(N368="zákl. přenesená",J368,0)</f>
        <v>0</v>
      </c>
      <c r="BH368" s="194">
        <f>IF(N368="sníž. přenesená",J368,0)</f>
        <v>0</v>
      </c>
      <c r="BI368" s="194">
        <f>IF(N368="nulová",J368,0)</f>
        <v>0</v>
      </c>
      <c r="BJ368" s="24" t="s">
        <v>89</v>
      </c>
      <c r="BK368" s="194">
        <f>ROUND(I368*H368,2)</f>
        <v>0</v>
      </c>
      <c r="BL368" s="24" t="s">
        <v>194</v>
      </c>
      <c r="BM368" s="24" t="s">
        <v>790</v>
      </c>
    </row>
    <row r="369" spans="2:65" s="12" customFormat="1" ht="13.5">
      <c r="B369" s="195"/>
      <c r="D369" s="196" t="s">
        <v>184</v>
      </c>
      <c r="E369" s="197" t="s">
        <v>5</v>
      </c>
      <c r="F369" s="198" t="s">
        <v>791</v>
      </c>
      <c r="H369" s="199">
        <v>1033.2239999999999</v>
      </c>
      <c r="I369" s="200"/>
      <c r="L369" s="195"/>
      <c r="M369" s="201"/>
      <c r="N369" s="202"/>
      <c r="O369" s="202"/>
      <c r="P369" s="202"/>
      <c r="Q369" s="202"/>
      <c r="R369" s="202"/>
      <c r="S369" s="202"/>
      <c r="T369" s="203"/>
      <c r="AT369" s="197" t="s">
        <v>184</v>
      </c>
      <c r="AU369" s="197" t="s">
        <v>24</v>
      </c>
      <c r="AV369" s="12" t="s">
        <v>24</v>
      </c>
      <c r="AW369" s="12" t="s">
        <v>44</v>
      </c>
      <c r="AX369" s="12" t="s">
        <v>89</v>
      </c>
      <c r="AY369" s="197" t="s">
        <v>174</v>
      </c>
    </row>
    <row r="370" spans="2:65" s="11" customFormat="1" ht="29.85" customHeight="1">
      <c r="B370" s="169"/>
      <c r="D370" s="170" t="s">
        <v>80</v>
      </c>
      <c r="E370" s="180" t="s">
        <v>792</v>
      </c>
      <c r="F370" s="180" t="s">
        <v>793</v>
      </c>
      <c r="I370" s="172"/>
      <c r="J370" s="181">
        <f>BK370</f>
        <v>0</v>
      </c>
      <c r="L370" s="169"/>
      <c r="M370" s="174"/>
      <c r="N370" s="175"/>
      <c r="O370" s="175"/>
      <c r="P370" s="176">
        <f>P371</f>
        <v>0</v>
      </c>
      <c r="Q370" s="175"/>
      <c r="R370" s="176">
        <f>R371</f>
        <v>0</v>
      </c>
      <c r="S370" s="175"/>
      <c r="T370" s="177">
        <f>T371</f>
        <v>0</v>
      </c>
      <c r="AR370" s="170" t="s">
        <v>89</v>
      </c>
      <c r="AT370" s="178" t="s">
        <v>80</v>
      </c>
      <c r="AU370" s="178" t="s">
        <v>89</v>
      </c>
      <c r="AY370" s="170" t="s">
        <v>174</v>
      </c>
      <c r="BK370" s="179">
        <f>BK371</f>
        <v>0</v>
      </c>
    </row>
    <row r="371" spans="2:65" s="1" customFormat="1" ht="38.25" customHeight="1">
      <c r="B371" s="182"/>
      <c r="C371" s="183" t="s">
        <v>794</v>
      </c>
      <c r="D371" s="183" t="s">
        <v>177</v>
      </c>
      <c r="E371" s="184" t="s">
        <v>795</v>
      </c>
      <c r="F371" s="185" t="s">
        <v>796</v>
      </c>
      <c r="G371" s="186" t="s">
        <v>421</v>
      </c>
      <c r="H371" s="187">
        <v>1407.2940000000001</v>
      </c>
      <c r="I371" s="188"/>
      <c r="J371" s="189">
        <f>ROUND(I371*H371,2)</f>
        <v>0</v>
      </c>
      <c r="K371" s="185" t="s">
        <v>181</v>
      </c>
      <c r="L371" s="42"/>
      <c r="M371" s="190" t="s">
        <v>5</v>
      </c>
      <c r="N371" s="229" t="s">
        <v>52</v>
      </c>
      <c r="O371" s="230"/>
      <c r="P371" s="231">
        <f>O371*H371</f>
        <v>0</v>
      </c>
      <c r="Q371" s="231">
        <v>0</v>
      </c>
      <c r="R371" s="231">
        <f>Q371*H371</f>
        <v>0</v>
      </c>
      <c r="S371" s="231">
        <v>0</v>
      </c>
      <c r="T371" s="232">
        <f>S371*H371</f>
        <v>0</v>
      </c>
      <c r="AR371" s="24" t="s">
        <v>194</v>
      </c>
      <c r="AT371" s="24" t="s">
        <v>177</v>
      </c>
      <c r="AU371" s="24" t="s">
        <v>24</v>
      </c>
      <c r="AY371" s="24" t="s">
        <v>174</v>
      </c>
      <c r="BE371" s="194">
        <f>IF(N371="základní",J371,0)</f>
        <v>0</v>
      </c>
      <c r="BF371" s="194">
        <f>IF(N371="snížená",J371,0)</f>
        <v>0</v>
      </c>
      <c r="BG371" s="194">
        <f>IF(N371="zákl. přenesená",J371,0)</f>
        <v>0</v>
      </c>
      <c r="BH371" s="194">
        <f>IF(N371="sníž. přenesená",J371,0)</f>
        <v>0</v>
      </c>
      <c r="BI371" s="194">
        <f>IF(N371="nulová",J371,0)</f>
        <v>0</v>
      </c>
      <c r="BJ371" s="24" t="s">
        <v>89</v>
      </c>
      <c r="BK371" s="194">
        <f>ROUND(I371*H371,2)</f>
        <v>0</v>
      </c>
      <c r="BL371" s="24" t="s">
        <v>194</v>
      </c>
      <c r="BM371" s="24" t="s">
        <v>797</v>
      </c>
    </row>
    <row r="372" spans="2:65" s="1" customFormat="1" ht="6.95" customHeight="1">
      <c r="B372" s="57"/>
      <c r="C372" s="58"/>
      <c r="D372" s="58"/>
      <c r="E372" s="58"/>
      <c r="F372" s="58"/>
      <c r="G372" s="58"/>
      <c r="H372" s="58"/>
      <c r="I372" s="136"/>
      <c r="J372" s="58"/>
      <c r="K372" s="58"/>
      <c r="L372" s="42"/>
    </row>
  </sheetData>
  <autoFilter ref="C85:K371"/>
  <mergeCells count="10">
    <mergeCell ref="J51:J52"/>
    <mergeCell ref="E76:H76"/>
    <mergeCell ref="E78:H78"/>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5"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9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7"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1"/>
      <c r="B1" s="108"/>
      <c r="C1" s="108"/>
      <c r="D1" s="109" t="s">
        <v>1</v>
      </c>
      <c r="E1" s="108"/>
      <c r="F1" s="110" t="s">
        <v>140</v>
      </c>
      <c r="G1" s="368" t="s">
        <v>141</v>
      </c>
      <c r="H1" s="368"/>
      <c r="I1" s="111"/>
      <c r="J1" s="110" t="s">
        <v>142</v>
      </c>
      <c r="K1" s="109" t="s">
        <v>143</v>
      </c>
      <c r="L1" s="110" t="s">
        <v>144</v>
      </c>
      <c r="M1" s="110"/>
      <c r="N1" s="110"/>
      <c r="O1" s="110"/>
      <c r="P1" s="110"/>
      <c r="Q1" s="110"/>
      <c r="R1" s="110"/>
      <c r="S1" s="110"/>
      <c r="T1" s="110"/>
      <c r="U1" s="20"/>
      <c r="V1" s="20"/>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58" t="s">
        <v>8</v>
      </c>
      <c r="M2" s="359"/>
      <c r="N2" s="359"/>
      <c r="O2" s="359"/>
      <c r="P2" s="359"/>
      <c r="Q2" s="359"/>
      <c r="R2" s="359"/>
      <c r="S2" s="359"/>
      <c r="T2" s="359"/>
      <c r="U2" s="359"/>
      <c r="V2" s="359"/>
      <c r="AT2" s="24" t="s">
        <v>98</v>
      </c>
      <c r="AZ2" s="210" t="s">
        <v>238</v>
      </c>
      <c r="BA2" s="210" t="s">
        <v>239</v>
      </c>
      <c r="BB2" s="210" t="s">
        <v>5</v>
      </c>
      <c r="BC2" s="210" t="s">
        <v>798</v>
      </c>
      <c r="BD2" s="210" t="s">
        <v>24</v>
      </c>
    </row>
    <row r="3" spans="1:70" ht="6.95" customHeight="1">
      <c r="B3" s="25"/>
      <c r="C3" s="26"/>
      <c r="D3" s="26"/>
      <c r="E3" s="26"/>
      <c r="F3" s="26"/>
      <c r="G3" s="26"/>
      <c r="H3" s="26"/>
      <c r="I3" s="112"/>
      <c r="J3" s="26"/>
      <c r="K3" s="27"/>
      <c r="AT3" s="24" t="s">
        <v>24</v>
      </c>
    </row>
    <row r="4" spans="1:70" ht="36.950000000000003" customHeight="1">
      <c r="B4" s="28"/>
      <c r="C4" s="29"/>
      <c r="D4" s="30" t="s">
        <v>145</v>
      </c>
      <c r="E4" s="29"/>
      <c r="F4" s="29"/>
      <c r="G4" s="29"/>
      <c r="H4" s="29"/>
      <c r="I4" s="113"/>
      <c r="J4" s="29"/>
      <c r="K4" s="31"/>
      <c r="M4" s="32" t="s">
        <v>13</v>
      </c>
      <c r="AT4" s="24" t="s">
        <v>6</v>
      </c>
    </row>
    <row r="5" spans="1:70" ht="6.95" customHeight="1">
      <c r="B5" s="28"/>
      <c r="C5" s="29"/>
      <c r="D5" s="29"/>
      <c r="E5" s="29"/>
      <c r="F5" s="29"/>
      <c r="G5" s="29"/>
      <c r="H5" s="29"/>
      <c r="I5" s="113"/>
      <c r="J5" s="29"/>
      <c r="K5" s="31"/>
    </row>
    <row r="6" spans="1:70">
      <c r="B6" s="28"/>
      <c r="C6" s="29"/>
      <c r="D6" s="37" t="s">
        <v>19</v>
      </c>
      <c r="E6" s="29"/>
      <c r="F6" s="29"/>
      <c r="G6" s="29"/>
      <c r="H6" s="29"/>
      <c r="I6" s="113"/>
      <c r="J6" s="29"/>
      <c r="K6" s="31"/>
    </row>
    <row r="7" spans="1:70" ht="16.5" customHeight="1">
      <c r="B7" s="28"/>
      <c r="C7" s="29"/>
      <c r="D7" s="29"/>
      <c r="E7" s="360" t="str">
        <f>'Rekapitulace stavby'!K6</f>
        <v>Kanalizace a ČOV Jankov</v>
      </c>
      <c r="F7" s="361"/>
      <c r="G7" s="361"/>
      <c r="H7" s="361"/>
      <c r="I7" s="113"/>
      <c r="J7" s="29"/>
      <c r="K7" s="31"/>
    </row>
    <row r="8" spans="1:70" s="1" customFormat="1">
      <c r="B8" s="42"/>
      <c r="C8" s="43"/>
      <c r="D8" s="37" t="s">
        <v>146</v>
      </c>
      <c r="E8" s="43"/>
      <c r="F8" s="43"/>
      <c r="G8" s="43"/>
      <c r="H8" s="43"/>
      <c r="I8" s="114"/>
      <c r="J8" s="43"/>
      <c r="K8" s="46"/>
    </row>
    <row r="9" spans="1:70" s="1" customFormat="1" ht="36.950000000000003" customHeight="1">
      <c r="B9" s="42"/>
      <c r="C9" s="43"/>
      <c r="D9" s="43"/>
      <c r="E9" s="362" t="s">
        <v>799</v>
      </c>
      <c r="F9" s="363"/>
      <c r="G9" s="363"/>
      <c r="H9" s="363"/>
      <c r="I9" s="114"/>
      <c r="J9" s="43"/>
      <c r="K9" s="46"/>
    </row>
    <row r="10" spans="1:70" s="1" customFormat="1" ht="13.5">
      <c r="B10" s="42"/>
      <c r="C10" s="43"/>
      <c r="D10" s="43"/>
      <c r="E10" s="43"/>
      <c r="F10" s="43"/>
      <c r="G10" s="43"/>
      <c r="H10" s="43"/>
      <c r="I10" s="114"/>
      <c r="J10" s="43"/>
      <c r="K10" s="46"/>
    </row>
    <row r="11" spans="1:70" s="1" customFormat="1" ht="14.45" customHeight="1">
      <c r="B11" s="42"/>
      <c r="C11" s="43"/>
      <c r="D11" s="37" t="s">
        <v>21</v>
      </c>
      <c r="E11" s="43"/>
      <c r="F11" s="35" t="s">
        <v>99</v>
      </c>
      <c r="G11" s="43"/>
      <c r="H11" s="43"/>
      <c r="I11" s="115" t="s">
        <v>23</v>
      </c>
      <c r="J11" s="35" t="s">
        <v>245</v>
      </c>
      <c r="K11" s="46"/>
    </row>
    <row r="12" spans="1:70" s="1" customFormat="1" ht="14.45" customHeight="1">
      <c r="B12" s="42"/>
      <c r="C12" s="43"/>
      <c r="D12" s="37" t="s">
        <v>25</v>
      </c>
      <c r="E12" s="43"/>
      <c r="F12" s="35" t="s">
        <v>26</v>
      </c>
      <c r="G12" s="43"/>
      <c r="H12" s="43"/>
      <c r="I12" s="115" t="s">
        <v>27</v>
      </c>
      <c r="J12" s="116" t="str">
        <f>'Rekapitulace stavby'!AN8</f>
        <v>19. 2. 2018</v>
      </c>
      <c r="K12" s="46"/>
    </row>
    <row r="13" spans="1:70" s="1" customFormat="1" ht="21.75" customHeight="1">
      <c r="B13" s="42"/>
      <c r="C13" s="43"/>
      <c r="D13" s="34" t="s">
        <v>29</v>
      </c>
      <c r="E13" s="43"/>
      <c r="F13" s="39" t="s">
        <v>30</v>
      </c>
      <c r="G13" s="43"/>
      <c r="H13" s="43"/>
      <c r="I13" s="117" t="s">
        <v>31</v>
      </c>
      <c r="J13" s="39" t="s">
        <v>800</v>
      </c>
      <c r="K13" s="46"/>
    </row>
    <row r="14" spans="1:70" s="1" customFormat="1" ht="14.45" customHeight="1">
      <c r="B14" s="42"/>
      <c r="C14" s="43"/>
      <c r="D14" s="37" t="s">
        <v>33</v>
      </c>
      <c r="E14" s="43"/>
      <c r="F14" s="43"/>
      <c r="G14" s="43"/>
      <c r="H14" s="43"/>
      <c r="I14" s="115" t="s">
        <v>34</v>
      </c>
      <c r="J14" s="35" t="s">
        <v>35</v>
      </c>
      <c r="K14" s="46"/>
    </row>
    <row r="15" spans="1:70" s="1" customFormat="1" ht="18" customHeight="1">
      <c r="B15" s="42"/>
      <c r="C15" s="43"/>
      <c r="D15" s="43"/>
      <c r="E15" s="35" t="s">
        <v>36</v>
      </c>
      <c r="F15" s="43"/>
      <c r="G15" s="43"/>
      <c r="H15" s="43"/>
      <c r="I15" s="115" t="s">
        <v>37</v>
      </c>
      <c r="J15" s="35" t="s">
        <v>5</v>
      </c>
      <c r="K15" s="46"/>
    </row>
    <row r="16" spans="1:70" s="1" customFormat="1" ht="6.95" customHeight="1">
      <c r="B16" s="42"/>
      <c r="C16" s="43"/>
      <c r="D16" s="43"/>
      <c r="E16" s="43"/>
      <c r="F16" s="43"/>
      <c r="G16" s="43"/>
      <c r="H16" s="43"/>
      <c r="I16" s="114"/>
      <c r="J16" s="43"/>
      <c r="K16" s="46"/>
    </row>
    <row r="17" spans="2:11" s="1" customFormat="1" ht="14.45" customHeight="1">
      <c r="B17" s="42"/>
      <c r="C17" s="43"/>
      <c r="D17" s="37" t="s">
        <v>38</v>
      </c>
      <c r="E17" s="43"/>
      <c r="F17" s="43"/>
      <c r="G17" s="43"/>
      <c r="H17" s="43"/>
      <c r="I17" s="115" t="s">
        <v>34</v>
      </c>
      <c r="J17" s="35" t="str">
        <f>IF('Rekapitulace stavby'!AN13="Vyplň údaj","",IF('Rekapitulace stavby'!AN13="","",'Rekapitulace stavby'!AN13))</f>
        <v/>
      </c>
      <c r="K17" s="46"/>
    </row>
    <row r="18" spans="2:11" s="1" customFormat="1" ht="18" customHeight="1">
      <c r="B18" s="42"/>
      <c r="C18" s="43"/>
      <c r="D18" s="43"/>
      <c r="E18" s="35" t="str">
        <f>IF('Rekapitulace stavby'!E14="Vyplň údaj","",IF('Rekapitulace stavby'!E14="","",'Rekapitulace stavby'!E14))</f>
        <v/>
      </c>
      <c r="F18" s="43"/>
      <c r="G18" s="43"/>
      <c r="H18" s="43"/>
      <c r="I18" s="115" t="s">
        <v>37</v>
      </c>
      <c r="J18" s="35" t="str">
        <f>IF('Rekapitulace stavby'!AN14="Vyplň údaj","",IF('Rekapitulace stavby'!AN14="","",'Rekapitulace stavby'!AN14))</f>
        <v/>
      </c>
      <c r="K18" s="46"/>
    </row>
    <row r="19" spans="2:11" s="1" customFormat="1" ht="6.95" customHeight="1">
      <c r="B19" s="42"/>
      <c r="C19" s="43"/>
      <c r="D19" s="43"/>
      <c r="E19" s="43"/>
      <c r="F19" s="43"/>
      <c r="G19" s="43"/>
      <c r="H19" s="43"/>
      <c r="I19" s="114"/>
      <c r="J19" s="43"/>
      <c r="K19" s="46"/>
    </row>
    <row r="20" spans="2:11" s="1" customFormat="1" ht="14.45" customHeight="1">
      <c r="B20" s="42"/>
      <c r="C20" s="43"/>
      <c r="D20" s="37" t="s">
        <v>40</v>
      </c>
      <c r="E20" s="43"/>
      <c r="F20" s="43"/>
      <c r="G20" s="43"/>
      <c r="H20" s="43"/>
      <c r="I20" s="115" t="s">
        <v>34</v>
      </c>
      <c r="J20" s="35" t="s">
        <v>41</v>
      </c>
      <c r="K20" s="46"/>
    </row>
    <row r="21" spans="2:11" s="1" customFormat="1" ht="18" customHeight="1">
      <c r="B21" s="42"/>
      <c r="C21" s="43"/>
      <c r="D21" s="43"/>
      <c r="E21" s="35" t="s">
        <v>42</v>
      </c>
      <c r="F21" s="43"/>
      <c r="G21" s="43"/>
      <c r="H21" s="43"/>
      <c r="I21" s="115" t="s">
        <v>37</v>
      </c>
      <c r="J21" s="35" t="s">
        <v>43</v>
      </c>
      <c r="K21" s="46"/>
    </row>
    <row r="22" spans="2:11" s="1" customFormat="1" ht="6.95" customHeight="1">
      <c r="B22" s="42"/>
      <c r="C22" s="43"/>
      <c r="D22" s="43"/>
      <c r="E22" s="43"/>
      <c r="F22" s="43"/>
      <c r="G22" s="43"/>
      <c r="H22" s="43"/>
      <c r="I22" s="114"/>
      <c r="J22" s="43"/>
      <c r="K22" s="46"/>
    </row>
    <row r="23" spans="2:11" s="1" customFormat="1" ht="14.45" customHeight="1">
      <c r="B23" s="42"/>
      <c r="C23" s="43"/>
      <c r="D23" s="37" t="s">
        <v>45</v>
      </c>
      <c r="E23" s="43"/>
      <c r="F23" s="43"/>
      <c r="G23" s="43"/>
      <c r="H23" s="43"/>
      <c r="I23" s="114"/>
      <c r="J23" s="43"/>
      <c r="K23" s="46"/>
    </row>
    <row r="24" spans="2:11" s="7" customFormat="1" ht="16.5" customHeight="1">
      <c r="B24" s="118"/>
      <c r="C24" s="119"/>
      <c r="D24" s="119"/>
      <c r="E24" s="326" t="s">
        <v>5</v>
      </c>
      <c r="F24" s="326"/>
      <c r="G24" s="326"/>
      <c r="H24" s="326"/>
      <c r="I24" s="120"/>
      <c r="J24" s="119"/>
      <c r="K24" s="121"/>
    </row>
    <row r="25" spans="2:11" s="1" customFormat="1" ht="6.95" customHeight="1">
      <c r="B25" s="42"/>
      <c r="C25" s="43"/>
      <c r="D25" s="43"/>
      <c r="E25" s="43"/>
      <c r="F25" s="43"/>
      <c r="G25" s="43"/>
      <c r="H25" s="43"/>
      <c r="I25" s="114"/>
      <c r="J25" s="43"/>
      <c r="K25" s="46"/>
    </row>
    <row r="26" spans="2:11" s="1" customFormat="1" ht="6.95" customHeight="1">
      <c r="B26" s="42"/>
      <c r="C26" s="43"/>
      <c r="D26" s="69"/>
      <c r="E26" s="69"/>
      <c r="F26" s="69"/>
      <c r="G26" s="69"/>
      <c r="H26" s="69"/>
      <c r="I26" s="122"/>
      <c r="J26" s="69"/>
      <c r="K26" s="123"/>
    </row>
    <row r="27" spans="2:11" s="1" customFormat="1" ht="25.35" customHeight="1">
      <c r="B27" s="42"/>
      <c r="C27" s="43"/>
      <c r="D27" s="124" t="s">
        <v>47</v>
      </c>
      <c r="E27" s="43"/>
      <c r="F27" s="43"/>
      <c r="G27" s="43"/>
      <c r="H27" s="43"/>
      <c r="I27" s="114"/>
      <c r="J27" s="125">
        <f>ROUND(J84,2)</f>
        <v>0</v>
      </c>
      <c r="K27" s="46"/>
    </row>
    <row r="28" spans="2:11" s="1" customFormat="1" ht="6.95" customHeight="1">
      <c r="B28" s="42"/>
      <c r="C28" s="43"/>
      <c r="D28" s="69"/>
      <c r="E28" s="69"/>
      <c r="F28" s="69"/>
      <c r="G28" s="69"/>
      <c r="H28" s="69"/>
      <c r="I28" s="122"/>
      <c r="J28" s="69"/>
      <c r="K28" s="123"/>
    </row>
    <row r="29" spans="2:11" s="1" customFormat="1" ht="14.45" customHeight="1">
      <c r="B29" s="42"/>
      <c r="C29" s="43"/>
      <c r="D29" s="43"/>
      <c r="E29" s="43"/>
      <c r="F29" s="47" t="s">
        <v>49</v>
      </c>
      <c r="G29" s="43"/>
      <c r="H29" s="43"/>
      <c r="I29" s="126" t="s">
        <v>48</v>
      </c>
      <c r="J29" s="47" t="s">
        <v>50</v>
      </c>
      <c r="K29" s="46"/>
    </row>
    <row r="30" spans="2:11" s="1" customFormat="1" ht="14.45" customHeight="1">
      <c r="B30" s="42"/>
      <c r="C30" s="43"/>
      <c r="D30" s="50" t="s">
        <v>51</v>
      </c>
      <c r="E30" s="50" t="s">
        <v>52</v>
      </c>
      <c r="F30" s="127">
        <f>ROUND(SUM(BE84:BE192), 2)</f>
        <v>0</v>
      </c>
      <c r="G30" s="43"/>
      <c r="H30" s="43"/>
      <c r="I30" s="128">
        <v>0.21</v>
      </c>
      <c r="J30" s="127">
        <f>ROUND(ROUND((SUM(BE84:BE192)), 2)*I30, 2)</f>
        <v>0</v>
      </c>
      <c r="K30" s="46"/>
    </row>
    <row r="31" spans="2:11" s="1" customFormat="1" ht="14.45" customHeight="1">
      <c r="B31" s="42"/>
      <c r="C31" s="43"/>
      <c r="D31" s="43"/>
      <c r="E31" s="50" t="s">
        <v>53</v>
      </c>
      <c r="F31" s="127">
        <f>ROUND(SUM(BF84:BF192), 2)</f>
        <v>0</v>
      </c>
      <c r="G31" s="43"/>
      <c r="H31" s="43"/>
      <c r="I31" s="128">
        <v>0.15</v>
      </c>
      <c r="J31" s="127">
        <f>ROUND(ROUND((SUM(BF84:BF192)), 2)*I31, 2)</f>
        <v>0</v>
      </c>
      <c r="K31" s="46"/>
    </row>
    <row r="32" spans="2:11" s="1" customFormat="1" ht="14.45" hidden="1" customHeight="1">
      <c r="B32" s="42"/>
      <c r="C32" s="43"/>
      <c r="D32" s="43"/>
      <c r="E32" s="50" t="s">
        <v>54</v>
      </c>
      <c r="F32" s="127">
        <f>ROUND(SUM(BG84:BG192), 2)</f>
        <v>0</v>
      </c>
      <c r="G32" s="43"/>
      <c r="H32" s="43"/>
      <c r="I32" s="128">
        <v>0.21</v>
      </c>
      <c r="J32" s="127">
        <v>0</v>
      </c>
      <c r="K32" s="46"/>
    </row>
    <row r="33" spans="2:11" s="1" customFormat="1" ht="14.45" hidden="1" customHeight="1">
      <c r="B33" s="42"/>
      <c r="C33" s="43"/>
      <c r="D33" s="43"/>
      <c r="E33" s="50" t="s">
        <v>55</v>
      </c>
      <c r="F33" s="127">
        <f>ROUND(SUM(BH84:BH192), 2)</f>
        <v>0</v>
      </c>
      <c r="G33" s="43"/>
      <c r="H33" s="43"/>
      <c r="I33" s="128">
        <v>0.15</v>
      </c>
      <c r="J33" s="127">
        <v>0</v>
      </c>
      <c r="K33" s="46"/>
    </row>
    <row r="34" spans="2:11" s="1" customFormat="1" ht="14.45" hidden="1" customHeight="1">
      <c r="B34" s="42"/>
      <c r="C34" s="43"/>
      <c r="D34" s="43"/>
      <c r="E34" s="50" t="s">
        <v>56</v>
      </c>
      <c r="F34" s="127">
        <f>ROUND(SUM(BI84:BI192), 2)</f>
        <v>0</v>
      </c>
      <c r="G34" s="43"/>
      <c r="H34" s="43"/>
      <c r="I34" s="128">
        <v>0</v>
      </c>
      <c r="J34" s="127">
        <v>0</v>
      </c>
      <c r="K34" s="46"/>
    </row>
    <row r="35" spans="2:11" s="1" customFormat="1" ht="6.95" customHeight="1">
      <c r="B35" s="42"/>
      <c r="C35" s="43"/>
      <c r="D35" s="43"/>
      <c r="E35" s="43"/>
      <c r="F35" s="43"/>
      <c r="G35" s="43"/>
      <c r="H35" s="43"/>
      <c r="I35" s="114"/>
      <c r="J35" s="43"/>
      <c r="K35" s="46"/>
    </row>
    <row r="36" spans="2:11" s="1" customFormat="1" ht="25.35" customHeight="1">
      <c r="B36" s="42"/>
      <c r="C36" s="129"/>
      <c r="D36" s="130" t="s">
        <v>57</v>
      </c>
      <c r="E36" s="72"/>
      <c r="F36" s="72"/>
      <c r="G36" s="131" t="s">
        <v>58</v>
      </c>
      <c r="H36" s="132" t="s">
        <v>59</v>
      </c>
      <c r="I36" s="133"/>
      <c r="J36" s="134">
        <f>SUM(J27:J34)</f>
        <v>0</v>
      </c>
      <c r="K36" s="135"/>
    </row>
    <row r="37" spans="2:11" s="1" customFormat="1" ht="14.45" customHeight="1">
      <c r="B37" s="57"/>
      <c r="C37" s="58"/>
      <c r="D37" s="58"/>
      <c r="E37" s="58"/>
      <c r="F37" s="58"/>
      <c r="G37" s="58"/>
      <c r="H37" s="58"/>
      <c r="I37" s="136"/>
      <c r="J37" s="58"/>
      <c r="K37" s="59"/>
    </row>
    <row r="41" spans="2:11" s="1" customFormat="1" ht="6.95" customHeight="1">
      <c r="B41" s="60"/>
      <c r="C41" s="61"/>
      <c r="D41" s="61"/>
      <c r="E41" s="61"/>
      <c r="F41" s="61"/>
      <c r="G41" s="61"/>
      <c r="H41" s="61"/>
      <c r="I41" s="137"/>
      <c r="J41" s="61"/>
      <c r="K41" s="138"/>
    </row>
    <row r="42" spans="2:11" s="1" customFormat="1" ht="36.950000000000003" customHeight="1">
      <c r="B42" s="42"/>
      <c r="C42" s="30" t="s">
        <v>149</v>
      </c>
      <c r="D42" s="43"/>
      <c r="E42" s="43"/>
      <c r="F42" s="43"/>
      <c r="G42" s="43"/>
      <c r="H42" s="43"/>
      <c r="I42" s="114"/>
      <c r="J42" s="43"/>
      <c r="K42" s="46"/>
    </row>
    <row r="43" spans="2:11" s="1" customFormat="1" ht="6.95" customHeight="1">
      <c r="B43" s="42"/>
      <c r="C43" s="43"/>
      <c r="D43" s="43"/>
      <c r="E43" s="43"/>
      <c r="F43" s="43"/>
      <c r="G43" s="43"/>
      <c r="H43" s="43"/>
      <c r="I43" s="114"/>
      <c r="J43" s="43"/>
      <c r="K43" s="46"/>
    </row>
    <row r="44" spans="2:11" s="1" customFormat="1" ht="14.45" customHeight="1">
      <c r="B44" s="42"/>
      <c r="C44" s="37" t="s">
        <v>19</v>
      </c>
      <c r="D44" s="43"/>
      <c r="E44" s="43"/>
      <c r="F44" s="43"/>
      <c r="G44" s="43"/>
      <c r="H44" s="43"/>
      <c r="I44" s="114"/>
      <c r="J44" s="43"/>
      <c r="K44" s="46"/>
    </row>
    <row r="45" spans="2:11" s="1" customFormat="1" ht="16.5" customHeight="1">
      <c r="B45" s="42"/>
      <c r="C45" s="43"/>
      <c r="D45" s="43"/>
      <c r="E45" s="360" t="str">
        <f>E7</f>
        <v>Kanalizace a ČOV Jankov</v>
      </c>
      <c r="F45" s="361"/>
      <c r="G45" s="361"/>
      <c r="H45" s="361"/>
      <c r="I45" s="114"/>
      <c r="J45" s="43"/>
      <c r="K45" s="46"/>
    </row>
    <row r="46" spans="2:11" s="1" customFormat="1" ht="14.45" customHeight="1">
      <c r="B46" s="42"/>
      <c r="C46" s="37" t="s">
        <v>146</v>
      </c>
      <c r="D46" s="43"/>
      <c r="E46" s="43"/>
      <c r="F46" s="43"/>
      <c r="G46" s="43"/>
      <c r="H46" s="43"/>
      <c r="I46" s="114"/>
      <c r="J46" s="43"/>
      <c r="K46" s="46"/>
    </row>
    <row r="47" spans="2:11" s="1" customFormat="1" ht="17.25" customHeight="1">
      <c r="B47" s="42"/>
      <c r="C47" s="43"/>
      <c r="D47" s="43"/>
      <c r="E47" s="362" t="str">
        <f>E9</f>
        <v>SO-02 - Přípojky kanalizace splašková</v>
      </c>
      <c r="F47" s="363"/>
      <c r="G47" s="363"/>
      <c r="H47" s="363"/>
      <c r="I47" s="114"/>
      <c r="J47" s="43"/>
      <c r="K47" s="46"/>
    </row>
    <row r="48" spans="2:11" s="1" customFormat="1" ht="6.95" customHeight="1">
      <c r="B48" s="42"/>
      <c r="C48" s="43"/>
      <c r="D48" s="43"/>
      <c r="E48" s="43"/>
      <c r="F48" s="43"/>
      <c r="G48" s="43"/>
      <c r="H48" s="43"/>
      <c r="I48" s="114"/>
      <c r="J48" s="43"/>
      <c r="K48" s="46"/>
    </row>
    <row r="49" spans="2:47" s="1" customFormat="1" ht="18" customHeight="1">
      <c r="B49" s="42"/>
      <c r="C49" s="37" t="s">
        <v>25</v>
      </c>
      <c r="D49" s="43"/>
      <c r="E49" s="43"/>
      <c r="F49" s="35" t="str">
        <f>F12</f>
        <v>Jankov u Českých Budějovic</v>
      </c>
      <c r="G49" s="43"/>
      <c r="H49" s="43"/>
      <c r="I49" s="115" t="s">
        <v>27</v>
      </c>
      <c r="J49" s="116" t="str">
        <f>IF(J12="","",J12)</f>
        <v>19. 2. 2018</v>
      </c>
      <c r="K49" s="46"/>
    </row>
    <row r="50" spans="2:47" s="1" customFormat="1" ht="6.95" customHeight="1">
      <c r="B50" s="42"/>
      <c r="C50" s="43"/>
      <c r="D50" s="43"/>
      <c r="E50" s="43"/>
      <c r="F50" s="43"/>
      <c r="G50" s="43"/>
      <c r="H50" s="43"/>
      <c r="I50" s="114"/>
      <c r="J50" s="43"/>
      <c r="K50" s="46"/>
    </row>
    <row r="51" spans="2:47" s="1" customFormat="1">
      <c r="B51" s="42"/>
      <c r="C51" s="37" t="s">
        <v>33</v>
      </c>
      <c r="D51" s="43"/>
      <c r="E51" s="43"/>
      <c r="F51" s="35" t="str">
        <f>E15</f>
        <v>Obec Jankov</v>
      </c>
      <c r="G51" s="43"/>
      <c r="H51" s="43"/>
      <c r="I51" s="115" t="s">
        <v>40</v>
      </c>
      <c r="J51" s="326" t="str">
        <f>E21</f>
        <v>VAK projekt s.r.o.</v>
      </c>
      <c r="K51" s="46"/>
    </row>
    <row r="52" spans="2:47" s="1" customFormat="1" ht="14.45" customHeight="1">
      <c r="B52" s="42"/>
      <c r="C52" s="37" t="s">
        <v>38</v>
      </c>
      <c r="D52" s="43"/>
      <c r="E52" s="43"/>
      <c r="F52" s="35" t="str">
        <f>IF(E18="","",E18)</f>
        <v/>
      </c>
      <c r="G52" s="43"/>
      <c r="H52" s="43"/>
      <c r="I52" s="114"/>
      <c r="J52" s="364"/>
      <c r="K52" s="46"/>
    </row>
    <row r="53" spans="2:47" s="1" customFormat="1" ht="10.35" customHeight="1">
      <c r="B53" s="42"/>
      <c r="C53" s="43"/>
      <c r="D53" s="43"/>
      <c r="E53" s="43"/>
      <c r="F53" s="43"/>
      <c r="G53" s="43"/>
      <c r="H53" s="43"/>
      <c r="I53" s="114"/>
      <c r="J53" s="43"/>
      <c r="K53" s="46"/>
    </row>
    <row r="54" spans="2:47" s="1" customFormat="1" ht="29.25" customHeight="1">
      <c r="B54" s="42"/>
      <c r="C54" s="139" t="s">
        <v>150</v>
      </c>
      <c r="D54" s="129"/>
      <c r="E54" s="129"/>
      <c r="F54" s="129"/>
      <c r="G54" s="129"/>
      <c r="H54" s="129"/>
      <c r="I54" s="140"/>
      <c r="J54" s="141" t="s">
        <v>151</v>
      </c>
      <c r="K54" s="142"/>
    </row>
    <row r="55" spans="2:47" s="1" customFormat="1" ht="10.35" customHeight="1">
      <c r="B55" s="42"/>
      <c r="C55" s="43"/>
      <c r="D55" s="43"/>
      <c r="E55" s="43"/>
      <c r="F55" s="43"/>
      <c r="G55" s="43"/>
      <c r="H55" s="43"/>
      <c r="I55" s="114"/>
      <c r="J55" s="43"/>
      <c r="K55" s="46"/>
    </row>
    <row r="56" spans="2:47" s="1" customFormat="1" ht="29.25" customHeight="1">
      <c r="B56" s="42"/>
      <c r="C56" s="143" t="s">
        <v>152</v>
      </c>
      <c r="D56" s="43"/>
      <c r="E56" s="43"/>
      <c r="F56" s="43"/>
      <c r="G56" s="43"/>
      <c r="H56" s="43"/>
      <c r="I56" s="114"/>
      <c r="J56" s="125">
        <f>J84</f>
        <v>0</v>
      </c>
      <c r="K56" s="46"/>
      <c r="AU56" s="24" t="s">
        <v>153</v>
      </c>
    </row>
    <row r="57" spans="2:47" s="8" customFormat="1" ht="24.95" customHeight="1">
      <c r="B57" s="144"/>
      <c r="C57" s="145"/>
      <c r="D57" s="146" t="s">
        <v>247</v>
      </c>
      <c r="E57" s="147"/>
      <c r="F57" s="147"/>
      <c r="G57" s="147"/>
      <c r="H57" s="147"/>
      <c r="I57" s="148"/>
      <c r="J57" s="149">
        <f>J85</f>
        <v>0</v>
      </c>
      <c r="K57" s="150"/>
    </row>
    <row r="58" spans="2:47" s="9" customFormat="1" ht="19.899999999999999" customHeight="1">
      <c r="B58" s="151"/>
      <c r="C58" s="152"/>
      <c r="D58" s="153" t="s">
        <v>248</v>
      </c>
      <c r="E58" s="154"/>
      <c r="F58" s="154"/>
      <c r="G58" s="154"/>
      <c r="H58" s="154"/>
      <c r="I58" s="155"/>
      <c r="J58" s="156">
        <f>J86</f>
        <v>0</v>
      </c>
      <c r="K58" s="157"/>
    </row>
    <row r="59" spans="2:47" s="9" customFormat="1" ht="19.899999999999999" customHeight="1">
      <c r="B59" s="151"/>
      <c r="C59" s="152"/>
      <c r="D59" s="153" t="s">
        <v>251</v>
      </c>
      <c r="E59" s="154"/>
      <c r="F59" s="154"/>
      <c r="G59" s="154"/>
      <c r="H59" s="154"/>
      <c r="I59" s="155"/>
      <c r="J59" s="156">
        <f>J137</f>
        <v>0</v>
      </c>
      <c r="K59" s="157"/>
    </row>
    <row r="60" spans="2:47" s="9" customFormat="1" ht="19.899999999999999" customHeight="1">
      <c r="B60" s="151"/>
      <c r="C60" s="152"/>
      <c r="D60" s="153" t="s">
        <v>252</v>
      </c>
      <c r="E60" s="154"/>
      <c r="F60" s="154"/>
      <c r="G60" s="154"/>
      <c r="H60" s="154"/>
      <c r="I60" s="155"/>
      <c r="J60" s="156">
        <f>J140</f>
        <v>0</v>
      </c>
      <c r="K60" s="157"/>
    </row>
    <row r="61" spans="2:47" s="9" customFormat="1" ht="19.899999999999999" customHeight="1">
      <c r="B61" s="151"/>
      <c r="C61" s="152"/>
      <c r="D61" s="153" t="s">
        <v>253</v>
      </c>
      <c r="E61" s="154"/>
      <c r="F61" s="154"/>
      <c r="G61" s="154"/>
      <c r="H61" s="154"/>
      <c r="I61" s="155"/>
      <c r="J61" s="156">
        <f>J159</f>
        <v>0</v>
      </c>
      <c r="K61" s="157"/>
    </row>
    <row r="62" spans="2:47" s="9" customFormat="1" ht="19.899999999999999" customHeight="1">
      <c r="B62" s="151"/>
      <c r="C62" s="152"/>
      <c r="D62" s="153" t="s">
        <v>254</v>
      </c>
      <c r="E62" s="154"/>
      <c r="F62" s="154"/>
      <c r="G62" s="154"/>
      <c r="H62" s="154"/>
      <c r="I62" s="155"/>
      <c r="J62" s="156">
        <f>J178</f>
        <v>0</v>
      </c>
      <c r="K62" s="157"/>
    </row>
    <row r="63" spans="2:47" s="9" customFormat="1" ht="19.899999999999999" customHeight="1">
      <c r="B63" s="151"/>
      <c r="C63" s="152"/>
      <c r="D63" s="153" t="s">
        <v>255</v>
      </c>
      <c r="E63" s="154"/>
      <c r="F63" s="154"/>
      <c r="G63" s="154"/>
      <c r="H63" s="154"/>
      <c r="I63" s="155"/>
      <c r="J63" s="156">
        <f>J185</f>
        <v>0</v>
      </c>
      <c r="K63" s="157"/>
    </row>
    <row r="64" spans="2:47" s="9" customFormat="1" ht="19.899999999999999" customHeight="1">
      <c r="B64" s="151"/>
      <c r="C64" s="152"/>
      <c r="D64" s="153" t="s">
        <v>256</v>
      </c>
      <c r="E64" s="154"/>
      <c r="F64" s="154"/>
      <c r="G64" s="154"/>
      <c r="H64" s="154"/>
      <c r="I64" s="155"/>
      <c r="J64" s="156">
        <f>J191</f>
        <v>0</v>
      </c>
      <c r="K64" s="157"/>
    </row>
    <row r="65" spans="2:12" s="1" customFormat="1" ht="21.75" customHeight="1">
      <c r="B65" s="42"/>
      <c r="C65" s="43"/>
      <c r="D65" s="43"/>
      <c r="E65" s="43"/>
      <c r="F65" s="43"/>
      <c r="G65" s="43"/>
      <c r="H65" s="43"/>
      <c r="I65" s="114"/>
      <c r="J65" s="43"/>
      <c r="K65" s="46"/>
    </row>
    <row r="66" spans="2:12" s="1" customFormat="1" ht="6.95" customHeight="1">
      <c r="B66" s="57"/>
      <c r="C66" s="58"/>
      <c r="D66" s="58"/>
      <c r="E66" s="58"/>
      <c r="F66" s="58"/>
      <c r="G66" s="58"/>
      <c r="H66" s="58"/>
      <c r="I66" s="136"/>
      <c r="J66" s="58"/>
      <c r="K66" s="59"/>
    </row>
    <row r="70" spans="2:12" s="1" customFormat="1" ht="6.95" customHeight="1">
      <c r="B70" s="60"/>
      <c r="C70" s="61"/>
      <c r="D70" s="61"/>
      <c r="E70" s="61"/>
      <c r="F70" s="61"/>
      <c r="G70" s="61"/>
      <c r="H70" s="61"/>
      <c r="I70" s="137"/>
      <c r="J70" s="61"/>
      <c r="K70" s="61"/>
      <c r="L70" s="42"/>
    </row>
    <row r="71" spans="2:12" s="1" customFormat="1" ht="36.950000000000003" customHeight="1">
      <c r="B71" s="42"/>
      <c r="C71" s="62" t="s">
        <v>158</v>
      </c>
      <c r="L71" s="42"/>
    </row>
    <row r="72" spans="2:12" s="1" customFormat="1" ht="6.95" customHeight="1">
      <c r="B72" s="42"/>
      <c r="L72" s="42"/>
    </row>
    <row r="73" spans="2:12" s="1" customFormat="1" ht="14.45" customHeight="1">
      <c r="B73" s="42"/>
      <c r="C73" s="64" t="s">
        <v>19</v>
      </c>
      <c r="L73" s="42"/>
    </row>
    <row r="74" spans="2:12" s="1" customFormat="1" ht="16.5" customHeight="1">
      <c r="B74" s="42"/>
      <c r="E74" s="365" t="str">
        <f>E7</f>
        <v>Kanalizace a ČOV Jankov</v>
      </c>
      <c r="F74" s="366"/>
      <c r="G74" s="366"/>
      <c r="H74" s="366"/>
      <c r="L74" s="42"/>
    </row>
    <row r="75" spans="2:12" s="1" customFormat="1" ht="14.45" customHeight="1">
      <c r="B75" s="42"/>
      <c r="C75" s="64" t="s">
        <v>146</v>
      </c>
      <c r="L75" s="42"/>
    </row>
    <row r="76" spans="2:12" s="1" customFormat="1" ht="17.25" customHeight="1">
      <c r="B76" s="42"/>
      <c r="E76" s="337" t="str">
        <f>E9</f>
        <v>SO-02 - Přípojky kanalizace splašková</v>
      </c>
      <c r="F76" s="367"/>
      <c r="G76" s="367"/>
      <c r="H76" s="367"/>
      <c r="L76" s="42"/>
    </row>
    <row r="77" spans="2:12" s="1" customFormat="1" ht="6.95" customHeight="1">
      <c r="B77" s="42"/>
      <c r="L77" s="42"/>
    </row>
    <row r="78" spans="2:12" s="1" customFormat="1" ht="18" customHeight="1">
      <c r="B78" s="42"/>
      <c r="C78" s="64" t="s">
        <v>25</v>
      </c>
      <c r="F78" s="158" t="str">
        <f>F12</f>
        <v>Jankov u Českých Budějovic</v>
      </c>
      <c r="I78" s="159" t="s">
        <v>27</v>
      </c>
      <c r="J78" s="68" t="str">
        <f>IF(J12="","",J12)</f>
        <v>19. 2. 2018</v>
      </c>
      <c r="L78" s="42"/>
    </row>
    <row r="79" spans="2:12" s="1" customFormat="1" ht="6.95" customHeight="1">
      <c r="B79" s="42"/>
      <c r="L79" s="42"/>
    </row>
    <row r="80" spans="2:12" s="1" customFormat="1">
      <c r="B80" s="42"/>
      <c r="C80" s="64" t="s">
        <v>33</v>
      </c>
      <c r="F80" s="158" t="str">
        <f>E15</f>
        <v>Obec Jankov</v>
      </c>
      <c r="I80" s="159" t="s">
        <v>40</v>
      </c>
      <c r="J80" s="158" t="str">
        <f>E21</f>
        <v>VAK projekt s.r.o.</v>
      </c>
      <c r="L80" s="42"/>
    </row>
    <row r="81" spans="2:65" s="1" customFormat="1" ht="14.45" customHeight="1">
      <c r="B81" s="42"/>
      <c r="C81" s="64" t="s">
        <v>38</v>
      </c>
      <c r="F81" s="158" t="str">
        <f>IF(E18="","",E18)</f>
        <v/>
      </c>
      <c r="L81" s="42"/>
    </row>
    <row r="82" spans="2:65" s="1" customFormat="1" ht="10.35" customHeight="1">
      <c r="B82" s="42"/>
      <c r="L82" s="42"/>
    </row>
    <row r="83" spans="2:65" s="10" customFormat="1" ht="29.25" customHeight="1">
      <c r="B83" s="160"/>
      <c r="C83" s="161" t="s">
        <v>159</v>
      </c>
      <c r="D83" s="162" t="s">
        <v>66</v>
      </c>
      <c r="E83" s="162" t="s">
        <v>62</v>
      </c>
      <c r="F83" s="162" t="s">
        <v>160</v>
      </c>
      <c r="G83" s="162" t="s">
        <v>161</v>
      </c>
      <c r="H83" s="162" t="s">
        <v>162</v>
      </c>
      <c r="I83" s="163" t="s">
        <v>163</v>
      </c>
      <c r="J83" s="162" t="s">
        <v>151</v>
      </c>
      <c r="K83" s="164" t="s">
        <v>164</v>
      </c>
      <c r="L83" s="160"/>
      <c r="M83" s="74" t="s">
        <v>165</v>
      </c>
      <c r="N83" s="75" t="s">
        <v>51</v>
      </c>
      <c r="O83" s="75" t="s">
        <v>166</v>
      </c>
      <c r="P83" s="75" t="s">
        <v>167</v>
      </c>
      <c r="Q83" s="75" t="s">
        <v>168</v>
      </c>
      <c r="R83" s="75" t="s">
        <v>169</v>
      </c>
      <c r="S83" s="75" t="s">
        <v>170</v>
      </c>
      <c r="T83" s="76" t="s">
        <v>171</v>
      </c>
    </row>
    <row r="84" spans="2:65" s="1" customFormat="1" ht="29.25" customHeight="1">
      <c r="B84" s="42"/>
      <c r="C84" s="78" t="s">
        <v>152</v>
      </c>
      <c r="J84" s="165">
        <f>BK84</f>
        <v>0</v>
      </c>
      <c r="L84" s="42"/>
      <c r="M84" s="77"/>
      <c r="N84" s="69"/>
      <c r="O84" s="69"/>
      <c r="P84" s="166">
        <f>P85</f>
        <v>0</v>
      </c>
      <c r="Q84" s="69"/>
      <c r="R84" s="166">
        <f>R85</f>
        <v>124.7634824</v>
      </c>
      <c r="S84" s="69"/>
      <c r="T84" s="167">
        <f>T85</f>
        <v>47.831000000000003</v>
      </c>
      <c r="AT84" s="24" t="s">
        <v>80</v>
      </c>
      <c r="AU84" s="24" t="s">
        <v>153</v>
      </c>
      <c r="BK84" s="168">
        <f>BK85</f>
        <v>0</v>
      </c>
    </row>
    <row r="85" spans="2:65" s="11" customFormat="1" ht="37.35" customHeight="1">
      <c r="B85" s="169"/>
      <c r="D85" s="170" t="s">
        <v>80</v>
      </c>
      <c r="E85" s="171" t="s">
        <v>257</v>
      </c>
      <c r="F85" s="171" t="s">
        <v>258</v>
      </c>
      <c r="I85" s="172"/>
      <c r="J85" s="173">
        <f>BK85</f>
        <v>0</v>
      </c>
      <c r="L85" s="169"/>
      <c r="M85" s="174"/>
      <c r="N85" s="175"/>
      <c r="O85" s="175"/>
      <c r="P85" s="176">
        <f>P86+P137+P140+P159+P178+P185+P191</f>
        <v>0</v>
      </c>
      <c r="Q85" s="175"/>
      <c r="R85" s="176">
        <f>R86+R137+R140+R159+R178+R185+R191</f>
        <v>124.7634824</v>
      </c>
      <c r="S85" s="175"/>
      <c r="T85" s="177">
        <f>T86+T137+T140+T159+T178+T185+T191</f>
        <v>47.831000000000003</v>
      </c>
      <c r="AR85" s="170" t="s">
        <v>89</v>
      </c>
      <c r="AT85" s="178" t="s">
        <v>80</v>
      </c>
      <c r="AU85" s="178" t="s">
        <v>81</v>
      </c>
      <c r="AY85" s="170" t="s">
        <v>174</v>
      </c>
      <c r="BK85" s="179">
        <f>BK86+BK137+BK140+BK159+BK178+BK185+BK191</f>
        <v>0</v>
      </c>
    </row>
    <row r="86" spans="2:65" s="11" customFormat="1" ht="19.899999999999999" customHeight="1">
      <c r="B86" s="169"/>
      <c r="D86" s="170" t="s">
        <v>80</v>
      </c>
      <c r="E86" s="180" t="s">
        <v>89</v>
      </c>
      <c r="F86" s="180" t="s">
        <v>259</v>
      </c>
      <c r="I86" s="172"/>
      <c r="J86" s="181">
        <f>BK86</f>
        <v>0</v>
      </c>
      <c r="L86" s="169"/>
      <c r="M86" s="174"/>
      <c r="N86" s="175"/>
      <c r="O86" s="175"/>
      <c r="P86" s="176">
        <f>SUM(P87:P136)</f>
        <v>0</v>
      </c>
      <c r="Q86" s="175"/>
      <c r="R86" s="176">
        <f>SUM(R87:R136)</f>
        <v>118.74295499999999</v>
      </c>
      <c r="S86" s="175"/>
      <c r="T86" s="177">
        <f>SUM(T87:T136)</f>
        <v>47.831000000000003</v>
      </c>
      <c r="AR86" s="170" t="s">
        <v>89</v>
      </c>
      <c r="AT86" s="178" t="s">
        <v>80</v>
      </c>
      <c r="AU86" s="178" t="s">
        <v>89</v>
      </c>
      <c r="AY86" s="170" t="s">
        <v>174</v>
      </c>
      <c r="BK86" s="179">
        <f>SUM(BK87:BK136)</f>
        <v>0</v>
      </c>
    </row>
    <row r="87" spans="2:65" s="1" customFormat="1" ht="38.25" customHeight="1">
      <c r="B87" s="182"/>
      <c r="C87" s="183" t="s">
        <v>89</v>
      </c>
      <c r="D87" s="183" t="s">
        <v>177</v>
      </c>
      <c r="E87" s="184" t="s">
        <v>260</v>
      </c>
      <c r="F87" s="185" t="s">
        <v>261</v>
      </c>
      <c r="G87" s="186" t="s">
        <v>262</v>
      </c>
      <c r="H87" s="187">
        <v>84</v>
      </c>
      <c r="I87" s="188"/>
      <c r="J87" s="189">
        <f>ROUND(I87*H87,2)</f>
        <v>0</v>
      </c>
      <c r="K87" s="185" t="s">
        <v>181</v>
      </c>
      <c r="L87" s="42"/>
      <c r="M87" s="190" t="s">
        <v>5</v>
      </c>
      <c r="N87" s="191" t="s">
        <v>52</v>
      </c>
      <c r="O87" s="43"/>
      <c r="P87" s="192">
        <f>O87*H87</f>
        <v>0</v>
      </c>
      <c r="Q87" s="192">
        <v>0</v>
      </c>
      <c r="R87" s="192">
        <f>Q87*H87</f>
        <v>0</v>
      </c>
      <c r="S87" s="192">
        <v>0.22</v>
      </c>
      <c r="T87" s="193">
        <f>S87*H87</f>
        <v>18.48</v>
      </c>
      <c r="AR87" s="24" t="s">
        <v>194</v>
      </c>
      <c r="AT87" s="24" t="s">
        <v>177</v>
      </c>
      <c r="AU87" s="24" t="s">
        <v>24</v>
      </c>
      <c r="AY87" s="24" t="s">
        <v>174</v>
      </c>
      <c r="BE87" s="194">
        <f>IF(N87="základní",J87,0)</f>
        <v>0</v>
      </c>
      <c r="BF87" s="194">
        <f>IF(N87="snížená",J87,0)</f>
        <v>0</v>
      </c>
      <c r="BG87" s="194">
        <f>IF(N87="zákl. přenesená",J87,0)</f>
        <v>0</v>
      </c>
      <c r="BH87" s="194">
        <f>IF(N87="sníž. přenesená",J87,0)</f>
        <v>0</v>
      </c>
      <c r="BI87" s="194">
        <f>IF(N87="nulová",J87,0)</f>
        <v>0</v>
      </c>
      <c r="BJ87" s="24" t="s">
        <v>89</v>
      </c>
      <c r="BK87" s="194">
        <f>ROUND(I87*H87,2)</f>
        <v>0</v>
      </c>
      <c r="BL87" s="24" t="s">
        <v>194</v>
      </c>
      <c r="BM87" s="24" t="s">
        <v>801</v>
      </c>
    </row>
    <row r="88" spans="2:65" s="12" customFormat="1" ht="13.5">
      <c r="B88" s="195"/>
      <c r="D88" s="196" t="s">
        <v>184</v>
      </c>
      <c r="E88" s="197" t="s">
        <v>5</v>
      </c>
      <c r="F88" s="198" t="s">
        <v>802</v>
      </c>
      <c r="H88" s="199">
        <v>84</v>
      </c>
      <c r="I88" s="200"/>
      <c r="L88" s="195"/>
      <c r="M88" s="201"/>
      <c r="N88" s="202"/>
      <c r="O88" s="202"/>
      <c r="P88" s="202"/>
      <c r="Q88" s="202"/>
      <c r="R88" s="202"/>
      <c r="S88" s="202"/>
      <c r="T88" s="203"/>
      <c r="AT88" s="197" t="s">
        <v>184</v>
      </c>
      <c r="AU88" s="197" t="s">
        <v>24</v>
      </c>
      <c r="AV88" s="12" t="s">
        <v>24</v>
      </c>
      <c r="AW88" s="12" t="s">
        <v>44</v>
      </c>
      <c r="AX88" s="12" t="s">
        <v>89</v>
      </c>
      <c r="AY88" s="197" t="s">
        <v>174</v>
      </c>
    </row>
    <row r="89" spans="2:65" s="1" customFormat="1" ht="38.25" customHeight="1">
      <c r="B89" s="182"/>
      <c r="C89" s="183" t="s">
        <v>24</v>
      </c>
      <c r="D89" s="183" t="s">
        <v>177</v>
      </c>
      <c r="E89" s="184" t="s">
        <v>265</v>
      </c>
      <c r="F89" s="185" t="s">
        <v>266</v>
      </c>
      <c r="G89" s="186" t="s">
        <v>262</v>
      </c>
      <c r="H89" s="187">
        <v>27</v>
      </c>
      <c r="I89" s="188"/>
      <c r="J89" s="189">
        <f>ROUND(I89*H89,2)</f>
        <v>0</v>
      </c>
      <c r="K89" s="185" t="s">
        <v>181</v>
      </c>
      <c r="L89" s="42"/>
      <c r="M89" s="190" t="s">
        <v>5</v>
      </c>
      <c r="N89" s="191" t="s">
        <v>52</v>
      </c>
      <c r="O89" s="43"/>
      <c r="P89" s="192">
        <f>O89*H89</f>
        <v>0</v>
      </c>
      <c r="Q89" s="192">
        <v>0</v>
      </c>
      <c r="R89" s="192">
        <f>Q89*H89</f>
        <v>0</v>
      </c>
      <c r="S89" s="192">
        <v>0.45</v>
      </c>
      <c r="T89" s="193">
        <f>S89*H89</f>
        <v>12.15</v>
      </c>
      <c r="AR89" s="24" t="s">
        <v>194</v>
      </c>
      <c r="AT89" s="24" t="s">
        <v>177</v>
      </c>
      <c r="AU89" s="24" t="s">
        <v>24</v>
      </c>
      <c r="AY89" s="24" t="s">
        <v>174</v>
      </c>
      <c r="BE89" s="194">
        <f>IF(N89="základní",J89,0)</f>
        <v>0</v>
      </c>
      <c r="BF89" s="194">
        <f>IF(N89="snížená",J89,0)</f>
        <v>0</v>
      </c>
      <c r="BG89" s="194">
        <f>IF(N89="zákl. přenesená",J89,0)</f>
        <v>0</v>
      </c>
      <c r="BH89" s="194">
        <f>IF(N89="sníž. přenesená",J89,0)</f>
        <v>0</v>
      </c>
      <c r="BI89" s="194">
        <f>IF(N89="nulová",J89,0)</f>
        <v>0</v>
      </c>
      <c r="BJ89" s="24" t="s">
        <v>89</v>
      </c>
      <c r="BK89" s="194">
        <f>ROUND(I89*H89,2)</f>
        <v>0</v>
      </c>
      <c r="BL89" s="24" t="s">
        <v>194</v>
      </c>
      <c r="BM89" s="24" t="s">
        <v>803</v>
      </c>
    </row>
    <row r="90" spans="2:65" s="12" customFormat="1" ht="13.5">
      <c r="B90" s="195"/>
      <c r="D90" s="196" t="s">
        <v>184</v>
      </c>
      <c r="E90" s="197" t="s">
        <v>5</v>
      </c>
      <c r="F90" s="198" t="s">
        <v>804</v>
      </c>
      <c r="H90" s="199">
        <v>27</v>
      </c>
      <c r="I90" s="200"/>
      <c r="L90" s="195"/>
      <c r="M90" s="201"/>
      <c r="N90" s="202"/>
      <c r="O90" s="202"/>
      <c r="P90" s="202"/>
      <c r="Q90" s="202"/>
      <c r="R90" s="202"/>
      <c r="S90" s="202"/>
      <c r="T90" s="203"/>
      <c r="AT90" s="197" t="s">
        <v>184</v>
      </c>
      <c r="AU90" s="197" t="s">
        <v>24</v>
      </c>
      <c r="AV90" s="12" t="s">
        <v>24</v>
      </c>
      <c r="AW90" s="12" t="s">
        <v>44</v>
      </c>
      <c r="AX90" s="12" t="s">
        <v>89</v>
      </c>
      <c r="AY90" s="197" t="s">
        <v>174</v>
      </c>
    </row>
    <row r="91" spans="2:65" s="1" customFormat="1" ht="38.25" customHeight="1">
      <c r="B91" s="182"/>
      <c r="C91" s="183" t="s">
        <v>190</v>
      </c>
      <c r="D91" s="183" t="s">
        <v>177</v>
      </c>
      <c r="E91" s="184" t="s">
        <v>805</v>
      </c>
      <c r="F91" s="185" t="s">
        <v>806</v>
      </c>
      <c r="G91" s="186" t="s">
        <v>262</v>
      </c>
      <c r="H91" s="187">
        <v>167</v>
      </c>
      <c r="I91" s="188"/>
      <c r="J91" s="189">
        <f>ROUND(I91*H91,2)</f>
        <v>0</v>
      </c>
      <c r="K91" s="185" t="s">
        <v>181</v>
      </c>
      <c r="L91" s="42"/>
      <c r="M91" s="190" t="s">
        <v>5</v>
      </c>
      <c r="N91" s="191" t="s">
        <v>52</v>
      </c>
      <c r="O91" s="43"/>
      <c r="P91" s="192">
        <f>O91*H91</f>
        <v>0</v>
      </c>
      <c r="Q91" s="192">
        <v>6.0000000000000002E-5</v>
      </c>
      <c r="R91" s="192">
        <f>Q91*H91</f>
        <v>1.0019999999999999E-2</v>
      </c>
      <c r="S91" s="192">
        <v>0.10299999999999999</v>
      </c>
      <c r="T91" s="193">
        <f>S91*H91</f>
        <v>17.201000000000001</v>
      </c>
      <c r="AR91" s="24" t="s">
        <v>194</v>
      </c>
      <c r="AT91" s="24" t="s">
        <v>177</v>
      </c>
      <c r="AU91" s="24" t="s">
        <v>24</v>
      </c>
      <c r="AY91" s="24" t="s">
        <v>174</v>
      </c>
      <c r="BE91" s="194">
        <f>IF(N91="základní",J91,0)</f>
        <v>0</v>
      </c>
      <c r="BF91" s="194">
        <f>IF(N91="snížená",J91,0)</f>
        <v>0</v>
      </c>
      <c r="BG91" s="194">
        <f>IF(N91="zákl. přenesená",J91,0)</f>
        <v>0</v>
      </c>
      <c r="BH91" s="194">
        <f>IF(N91="sníž. přenesená",J91,0)</f>
        <v>0</v>
      </c>
      <c r="BI91" s="194">
        <f>IF(N91="nulová",J91,0)</f>
        <v>0</v>
      </c>
      <c r="BJ91" s="24" t="s">
        <v>89</v>
      </c>
      <c r="BK91" s="194">
        <f>ROUND(I91*H91,2)</f>
        <v>0</v>
      </c>
      <c r="BL91" s="24" t="s">
        <v>194</v>
      </c>
      <c r="BM91" s="24" t="s">
        <v>807</v>
      </c>
    </row>
    <row r="92" spans="2:65" s="12" customFormat="1" ht="13.5">
      <c r="B92" s="195"/>
      <c r="D92" s="196" t="s">
        <v>184</v>
      </c>
      <c r="E92" s="197" t="s">
        <v>5</v>
      </c>
      <c r="F92" s="198" t="s">
        <v>808</v>
      </c>
      <c r="H92" s="199">
        <v>167</v>
      </c>
      <c r="I92" s="200"/>
      <c r="L92" s="195"/>
      <c r="M92" s="201"/>
      <c r="N92" s="202"/>
      <c r="O92" s="202"/>
      <c r="P92" s="202"/>
      <c r="Q92" s="202"/>
      <c r="R92" s="202"/>
      <c r="S92" s="202"/>
      <c r="T92" s="203"/>
      <c r="AT92" s="197" t="s">
        <v>184</v>
      </c>
      <c r="AU92" s="197" t="s">
        <v>24</v>
      </c>
      <c r="AV92" s="12" t="s">
        <v>24</v>
      </c>
      <c r="AW92" s="12" t="s">
        <v>44</v>
      </c>
      <c r="AX92" s="12" t="s">
        <v>89</v>
      </c>
      <c r="AY92" s="197" t="s">
        <v>174</v>
      </c>
    </row>
    <row r="93" spans="2:65" s="1" customFormat="1" ht="25.5" customHeight="1">
      <c r="B93" s="182"/>
      <c r="C93" s="183" t="s">
        <v>194</v>
      </c>
      <c r="D93" s="183" t="s">
        <v>177</v>
      </c>
      <c r="E93" s="184" t="s">
        <v>275</v>
      </c>
      <c r="F93" s="185" t="s">
        <v>276</v>
      </c>
      <c r="G93" s="186" t="s">
        <v>277</v>
      </c>
      <c r="H93" s="187">
        <v>52.664000000000001</v>
      </c>
      <c r="I93" s="188"/>
      <c r="J93" s="189">
        <f>ROUND(I93*H93,2)</f>
        <v>0</v>
      </c>
      <c r="K93" s="185" t="s">
        <v>181</v>
      </c>
      <c r="L93" s="42"/>
      <c r="M93" s="190" t="s">
        <v>5</v>
      </c>
      <c r="N93" s="191" t="s">
        <v>52</v>
      </c>
      <c r="O93" s="43"/>
      <c r="P93" s="192">
        <f>O93*H93</f>
        <v>0</v>
      </c>
      <c r="Q93" s="192">
        <v>0</v>
      </c>
      <c r="R93" s="192">
        <f>Q93*H93</f>
        <v>0</v>
      </c>
      <c r="S93" s="192">
        <v>0</v>
      </c>
      <c r="T93" s="193">
        <f>S93*H93</f>
        <v>0</v>
      </c>
      <c r="AR93" s="24" t="s">
        <v>194</v>
      </c>
      <c r="AT93" s="24" t="s">
        <v>177</v>
      </c>
      <c r="AU93" s="24" t="s">
        <v>24</v>
      </c>
      <c r="AY93" s="24" t="s">
        <v>174</v>
      </c>
      <c r="BE93" s="194">
        <f>IF(N93="základní",J93,0)</f>
        <v>0</v>
      </c>
      <c r="BF93" s="194">
        <f>IF(N93="snížená",J93,0)</f>
        <v>0</v>
      </c>
      <c r="BG93" s="194">
        <f>IF(N93="zákl. přenesená",J93,0)</f>
        <v>0</v>
      </c>
      <c r="BH93" s="194">
        <f>IF(N93="sníž. přenesená",J93,0)</f>
        <v>0</v>
      </c>
      <c r="BI93" s="194">
        <f>IF(N93="nulová",J93,0)</f>
        <v>0</v>
      </c>
      <c r="BJ93" s="24" t="s">
        <v>89</v>
      </c>
      <c r="BK93" s="194">
        <f>ROUND(I93*H93,2)</f>
        <v>0</v>
      </c>
      <c r="BL93" s="24" t="s">
        <v>194</v>
      </c>
      <c r="BM93" s="24" t="s">
        <v>809</v>
      </c>
    </row>
    <row r="94" spans="2:65" s="12" customFormat="1" ht="13.5">
      <c r="B94" s="195"/>
      <c r="D94" s="196" t="s">
        <v>184</v>
      </c>
      <c r="E94" s="197" t="s">
        <v>5</v>
      </c>
      <c r="F94" s="198" t="s">
        <v>810</v>
      </c>
      <c r="H94" s="199">
        <v>52.664000000000001</v>
      </c>
      <c r="I94" s="200"/>
      <c r="L94" s="195"/>
      <c r="M94" s="201"/>
      <c r="N94" s="202"/>
      <c r="O94" s="202"/>
      <c r="P94" s="202"/>
      <c r="Q94" s="202"/>
      <c r="R94" s="202"/>
      <c r="S94" s="202"/>
      <c r="T94" s="203"/>
      <c r="AT94" s="197" t="s">
        <v>184</v>
      </c>
      <c r="AU94" s="197" t="s">
        <v>24</v>
      </c>
      <c r="AV94" s="12" t="s">
        <v>24</v>
      </c>
      <c r="AW94" s="12" t="s">
        <v>44</v>
      </c>
      <c r="AX94" s="12" t="s">
        <v>89</v>
      </c>
      <c r="AY94" s="197" t="s">
        <v>174</v>
      </c>
    </row>
    <row r="95" spans="2:65" s="1" customFormat="1" ht="25.5" customHeight="1">
      <c r="B95" s="182"/>
      <c r="C95" s="183" t="s">
        <v>173</v>
      </c>
      <c r="D95" s="183" t="s">
        <v>177</v>
      </c>
      <c r="E95" s="184" t="s">
        <v>280</v>
      </c>
      <c r="F95" s="185" t="s">
        <v>281</v>
      </c>
      <c r="G95" s="186" t="s">
        <v>282</v>
      </c>
      <c r="H95" s="187">
        <v>6.5830000000000002</v>
      </c>
      <c r="I95" s="188"/>
      <c r="J95" s="189">
        <f>ROUND(I95*H95,2)</f>
        <v>0</v>
      </c>
      <c r="K95" s="185" t="s">
        <v>181</v>
      </c>
      <c r="L95" s="42"/>
      <c r="M95" s="190" t="s">
        <v>5</v>
      </c>
      <c r="N95" s="191" t="s">
        <v>52</v>
      </c>
      <c r="O95" s="43"/>
      <c r="P95" s="192">
        <f>O95*H95</f>
        <v>0</v>
      </c>
      <c r="Q95" s="192">
        <v>0</v>
      </c>
      <c r="R95" s="192">
        <f>Q95*H95</f>
        <v>0</v>
      </c>
      <c r="S95" s="192">
        <v>0</v>
      </c>
      <c r="T95" s="193">
        <f>S95*H95</f>
        <v>0</v>
      </c>
      <c r="AR95" s="24" t="s">
        <v>194</v>
      </c>
      <c r="AT95" s="24" t="s">
        <v>177</v>
      </c>
      <c r="AU95" s="24" t="s">
        <v>24</v>
      </c>
      <c r="AY95" s="24" t="s">
        <v>174</v>
      </c>
      <c r="BE95" s="194">
        <f>IF(N95="základní",J95,0)</f>
        <v>0</v>
      </c>
      <c r="BF95" s="194">
        <f>IF(N95="snížená",J95,0)</f>
        <v>0</v>
      </c>
      <c r="BG95" s="194">
        <f>IF(N95="zákl. přenesená",J95,0)</f>
        <v>0</v>
      </c>
      <c r="BH95" s="194">
        <f>IF(N95="sníž. přenesená",J95,0)</f>
        <v>0</v>
      </c>
      <c r="BI95" s="194">
        <f>IF(N95="nulová",J95,0)</f>
        <v>0</v>
      </c>
      <c r="BJ95" s="24" t="s">
        <v>89</v>
      </c>
      <c r="BK95" s="194">
        <f>ROUND(I95*H95,2)</f>
        <v>0</v>
      </c>
      <c r="BL95" s="24" t="s">
        <v>194</v>
      </c>
      <c r="BM95" s="24" t="s">
        <v>811</v>
      </c>
    </row>
    <row r="96" spans="2:65" s="12" customFormat="1" ht="13.5">
      <c r="B96" s="195"/>
      <c r="D96" s="196" t="s">
        <v>184</v>
      </c>
      <c r="E96" s="197" t="s">
        <v>5</v>
      </c>
      <c r="F96" s="198" t="s">
        <v>812</v>
      </c>
      <c r="H96" s="199">
        <v>6.5830000000000002</v>
      </c>
      <c r="I96" s="200"/>
      <c r="L96" s="195"/>
      <c r="M96" s="201"/>
      <c r="N96" s="202"/>
      <c r="O96" s="202"/>
      <c r="P96" s="202"/>
      <c r="Q96" s="202"/>
      <c r="R96" s="202"/>
      <c r="S96" s="202"/>
      <c r="T96" s="203"/>
      <c r="AT96" s="197" t="s">
        <v>184</v>
      </c>
      <c r="AU96" s="197" t="s">
        <v>24</v>
      </c>
      <c r="AV96" s="12" t="s">
        <v>24</v>
      </c>
      <c r="AW96" s="12" t="s">
        <v>44</v>
      </c>
      <c r="AX96" s="12" t="s">
        <v>89</v>
      </c>
      <c r="AY96" s="197" t="s">
        <v>174</v>
      </c>
    </row>
    <row r="97" spans="2:65" s="1" customFormat="1" ht="38.25" customHeight="1">
      <c r="B97" s="182"/>
      <c r="C97" s="183" t="s">
        <v>201</v>
      </c>
      <c r="D97" s="183" t="s">
        <v>177</v>
      </c>
      <c r="E97" s="184" t="s">
        <v>309</v>
      </c>
      <c r="F97" s="185" t="s">
        <v>310</v>
      </c>
      <c r="G97" s="186" t="s">
        <v>311</v>
      </c>
      <c r="H97" s="187">
        <v>19.568000000000001</v>
      </c>
      <c r="I97" s="188"/>
      <c r="J97" s="189">
        <f>ROUND(I97*H97,2)</f>
        <v>0</v>
      </c>
      <c r="K97" s="185" t="s">
        <v>181</v>
      </c>
      <c r="L97" s="42"/>
      <c r="M97" s="190" t="s">
        <v>5</v>
      </c>
      <c r="N97" s="191" t="s">
        <v>52</v>
      </c>
      <c r="O97" s="43"/>
      <c r="P97" s="192">
        <f>O97*H97</f>
        <v>0</v>
      </c>
      <c r="Q97" s="192">
        <v>0</v>
      </c>
      <c r="R97" s="192">
        <f>Q97*H97</f>
        <v>0</v>
      </c>
      <c r="S97" s="192">
        <v>0</v>
      </c>
      <c r="T97" s="193">
        <f>S97*H97</f>
        <v>0</v>
      </c>
      <c r="AR97" s="24" t="s">
        <v>194</v>
      </c>
      <c r="AT97" s="24" t="s">
        <v>177</v>
      </c>
      <c r="AU97" s="24" t="s">
        <v>24</v>
      </c>
      <c r="AY97" s="24" t="s">
        <v>174</v>
      </c>
      <c r="BE97" s="194">
        <f>IF(N97="základní",J97,0)</f>
        <v>0</v>
      </c>
      <c r="BF97" s="194">
        <f>IF(N97="snížená",J97,0)</f>
        <v>0</v>
      </c>
      <c r="BG97" s="194">
        <f>IF(N97="zákl. přenesená",J97,0)</f>
        <v>0</v>
      </c>
      <c r="BH97" s="194">
        <f>IF(N97="sníž. přenesená",J97,0)</f>
        <v>0</v>
      </c>
      <c r="BI97" s="194">
        <f>IF(N97="nulová",J97,0)</f>
        <v>0</v>
      </c>
      <c r="BJ97" s="24" t="s">
        <v>89</v>
      </c>
      <c r="BK97" s="194">
        <f>ROUND(I97*H97,2)</f>
        <v>0</v>
      </c>
      <c r="BL97" s="24" t="s">
        <v>194</v>
      </c>
      <c r="BM97" s="24" t="s">
        <v>813</v>
      </c>
    </row>
    <row r="98" spans="2:65" s="12" customFormat="1" ht="13.5">
      <c r="B98" s="195"/>
      <c r="D98" s="196" t="s">
        <v>184</v>
      </c>
      <c r="E98" s="197" t="s">
        <v>5</v>
      </c>
      <c r="F98" s="198" t="s">
        <v>814</v>
      </c>
      <c r="H98" s="199">
        <v>19.568000000000001</v>
      </c>
      <c r="I98" s="200"/>
      <c r="L98" s="195"/>
      <c r="M98" s="201"/>
      <c r="N98" s="202"/>
      <c r="O98" s="202"/>
      <c r="P98" s="202"/>
      <c r="Q98" s="202"/>
      <c r="R98" s="202"/>
      <c r="S98" s="202"/>
      <c r="T98" s="203"/>
      <c r="AT98" s="197" t="s">
        <v>184</v>
      </c>
      <c r="AU98" s="197" t="s">
        <v>24</v>
      </c>
      <c r="AV98" s="12" t="s">
        <v>24</v>
      </c>
      <c r="AW98" s="12" t="s">
        <v>44</v>
      </c>
      <c r="AX98" s="12" t="s">
        <v>89</v>
      </c>
      <c r="AY98" s="197" t="s">
        <v>174</v>
      </c>
    </row>
    <row r="99" spans="2:65" s="1" customFormat="1" ht="38.25" customHeight="1">
      <c r="B99" s="182"/>
      <c r="C99" s="183" t="s">
        <v>206</v>
      </c>
      <c r="D99" s="183" t="s">
        <v>177</v>
      </c>
      <c r="E99" s="184" t="s">
        <v>333</v>
      </c>
      <c r="F99" s="185" t="s">
        <v>334</v>
      </c>
      <c r="G99" s="186" t="s">
        <v>311</v>
      </c>
      <c r="H99" s="187">
        <v>84.614999999999995</v>
      </c>
      <c r="I99" s="188"/>
      <c r="J99" s="189">
        <f>ROUND(I99*H99,2)</f>
        <v>0</v>
      </c>
      <c r="K99" s="185" t="s">
        <v>181</v>
      </c>
      <c r="L99" s="42"/>
      <c r="M99" s="190" t="s">
        <v>5</v>
      </c>
      <c r="N99" s="191" t="s">
        <v>52</v>
      </c>
      <c r="O99" s="43"/>
      <c r="P99" s="192">
        <f>O99*H99</f>
        <v>0</v>
      </c>
      <c r="Q99" s="192">
        <v>0</v>
      </c>
      <c r="R99" s="192">
        <f>Q99*H99</f>
        <v>0</v>
      </c>
      <c r="S99" s="192">
        <v>0</v>
      </c>
      <c r="T99" s="193">
        <f>S99*H99</f>
        <v>0</v>
      </c>
      <c r="AR99" s="24" t="s">
        <v>194</v>
      </c>
      <c r="AT99" s="24" t="s">
        <v>177</v>
      </c>
      <c r="AU99" s="24" t="s">
        <v>24</v>
      </c>
      <c r="AY99" s="24" t="s">
        <v>174</v>
      </c>
      <c r="BE99" s="194">
        <f>IF(N99="základní",J99,0)</f>
        <v>0</v>
      </c>
      <c r="BF99" s="194">
        <f>IF(N99="snížená",J99,0)</f>
        <v>0</v>
      </c>
      <c r="BG99" s="194">
        <f>IF(N99="zákl. přenesená",J99,0)</f>
        <v>0</v>
      </c>
      <c r="BH99" s="194">
        <f>IF(N99="sníž. přenesená",J99,0)</f>
        <v>0</v>
      </c>
      <c r="BI99" s="194">
        <f>IF(N99="nulová",J99,0)</f>
        <v>0</v>
      </c>
      <c r="BJ99" s="24" t="s">
        <v>89</v>
      </c>
      <c r="BK99" s="194">
        <f>ROUND(I99*H99,2)</f>
        <v>0</v>
      </c>
      <c r="BL99" s="24" t="s">
        <v>194</v>
      </c>
      <c r="BM99" s="24" t="s">
        <v>815</v>
      </c>
    </row>
    <row r="100" spans="2:65" s="12" customFormat="1" ht="13.5">
      <c r="B100" s="195"/>
      <c r="D100" s="196" t="s">
        <v>184</v>
      </c>
      <c r="E100" s="197" t="s">
        <v>5</v>
      </c>
      <c r="F100" s="198" t="s">
        <v>816</v>
      </c>
      <c r="H100" s="199">
        <v>84.614999999999995</v>
      </c>
      <c r="I100" s="200"/>
      <c r="L100" s="195"/>
      <c r="M100" s="201"/>
      <c r="N100" s="202"/>
      <c r="O100" s="202"/>
      <c r="P100" s="202"/>
      <c r="Q100" s="202"/>
      <c r="R100" s="202"/>
      <c r="S100" s="202"/>
      <c r="T100" s="203"/>
      <c r="AT100" s="197" t="s">
        <v>184</v>
      </c>
      <c r="AU100" s="197" t="s">
        <v>24</v>
      </c>
      <c r="AV100" s="12" t="s">
        <v>24</v>
      </c>
      <c r="AW100" s="12" t="s">
        <v>44</v>
      </c>
      <c r="AX100" s="12" t="s">
        <v>81</v>
      </c>
      <c r="AY100" s="197" t="s">
        <v>174</v>
      </c>
    </row>
    <row r="101" spans="2:65" s="1" customFormat="1" ht="38.25" customHeight="1">
      <c r="B101" s="182"/>
      <c r="C101" s="183" t="s">
        <v>211</v>
      </c>
      <c r="D101" s="183" t="s">
        <v>177</v>
      </c>
      <c r="E101" s="184" t="s">
        <v>338</v>
      </c>
      <c r="F101" s="185" t="s">
        <v>339</v>
      </c>
      <c r="G101" s="186" t="s">
        <v>311</v>
      </c>
      <c r="H101" s="187">
        <v>16.922999999999998</v>
      </c>
      <c r="I101" s="188"/>
      <c r="J101" s="189">
        <f>ROUND(I101*H101,2)</f>
        <v>0</v>
      </c>
      <c r="K101" s="185" t="s">
        <v>181</v>
      </c>
      <c r="L101" s="42"/>
      <c r="M101" s="190" t="s">
        <v>5</v>
      </c>
      <c r="N101" s="191" t="s">
        <v>52</v>
      </c>
      <c r="O101" s="43"/>
      <c r="P101" s="192">
        <f>O101*H101</f>
        <v>0</v>
      </c>
      <c r="Q101" s="192">
        <v>0</v>
      </c>
      <c r="R101" s="192">
        <f>Q101*H101</f>
        <v>0</v>
      </c>
      <c r="S101" s="192">
        <v>0</v>
      </c>
      <c r="T101" s="193">
        <f>S101*H101</f>
        <v>0</v>
      </c>
      <c r="AR101" s="24" t="s">
        <v>194</v>
      </c>
      <c r="AT101" s="24" t="s">
        <v>177</v>
      </c>
      <c r="AU101" s="24" t="s">
        <v>24</v>
      </c>
      <c r="AY101" s="24" t="s">
        <v>174</v>
      </c>
      <c r="BE101" s="194">
        <f>IF(N101="základní",J101,0)</f>
        <v>0</v>
      </c>
      <c r="BF101" s="194">
        <f>IF(N101="snížená",J101,0)</f>
        <v>0</v>
      </c>
      <c r="BG101" s="194">
        <f>IF(N101="zákl. přenesená",J101,0)</f>
        <v>0</v>
      </c>
      <c r="BH101" s="194">
        <f>IF(N101="sníž. přenesená",J101,0)</f>
        <v>0</v>
      </c>
      <c r="BI101" s="194">
        <f>IF(N101="nulová",J101,0)</f>
        <v>0</v>
      </c>
      <c r="BJ101" s="24" t="s">
        <v>89</v>
      </c>
      <c r="BK101" s="194">
        <f>ROUND(I101*H101,2)</f>
        <v>0</v>
      </c>
      <c r="BL101" s="24" t="s">
        <v>194</v>
      </c>
      <c r="BM101" s="24" t="s">
        <v>817</v>
      </c>
    </row>
    <row r="102" spans="2:65" s="12" customFormat="1" ht="13.5">
      <c r="B102" s="195"/>
      <c r="D102" s="196" t="s">
        <v>184</v>
      </c>
      <c r="E102" s="197" t="s">
        <v>5</v>
      </c>
      <c r="F102" s="198" t="s">
        <v>818</v>
      </c>
      <c r="H102" s="199">
        <v>16.922999999999998</v>
      </c>
      <c r="I102" s="200"/>
      <c r="L102" s="195"/>
      <c r="M102" s="201"/>
      <c r="N102" s="202"/>
      <c r="O102" s="202"/>
      <c r="P102" s="202"/>
      <c r="Q102" s="202"/>
      <c r="R102" s="202"/>
      <c r="S102" s="202"/>
      <c r="T102" s="203"/>
      <c r="AT102" s="197" t="s">
        <v>184</v>
      </c>
      <c r="AU102" s="197" t="s">
        <v>24</v>
      </c>
      <c r="AV102" s="12" t="s">
        <v>24</v>
      </c>
      <c r="AW102" s="12" t="s">
        <v>44</v>
      </c>
      <c r="AX102" s="12" t="s">
        <v>89</v>
      </c>
      <c r="AY102" s="197" t="s">
        <v>174</v>
      </c>
    </row>
    <row r="103" spans="2:65" s="1" customFormat="1" ht="38.25" customHeight="1">
      <c r="B103" s="182"/>
      <c r="C103" s="183" t="s">
        <v>215</v>
      </c>
      <c r="D103" s="183" t="s">
        <v>177</v>
      </c>
      <c r="E103" s="184" t="s">
        <v>342</v>
      </c>
      <c r="F103" s="185" t="s">
        <v>343</v>
      </c>
      <c r="G103" s="186" t="s">
        <v>311</v>
      </c>
      <c r="H103" s="187">
        <v>84.614999999999995</v>
      </c>
      <c r="I103" s="188"/>
      <c r="J103" s="189">
        <f>ROUND(I103*H103,2)</f>
        <v>0</v>
      </c>
      <c r="K103" s="185" t="s">
        <v>181</v>
      </c>
      <c r="L103" s="42"/>
      <c r="M103" s="190" t="s">
        <v>5</v>
      </c>
      <c r="N103" s="191" t="s">
        <v>52</v>
      </c>
      <c r="O103" s="43"/>
      <c r="P103" s="192">
        <f>O103*H103</f>
        <v>0</v>
      </c>
      <c r="Q103" s="192">
        <v>0</v>
      </c>
      <c r="R103" s="192">
        <f>Q103*H103</f>
        <v>0</v>
      </c>
      <c r="S103" s="192">
        <v>0</v>
      </c>
      <c r="T103" s="193">
        <f>S103*H103</f>
        <v>0</v>
      </c>
      <c r="AR103" s="24" t="s">
        <v>194</v>
      </c>
      <c r="AT103" s="24" t="s">
        <v>177</v>
      </c>
      <c r="AU103" s="24" t="s">
        <v>24</v>
      </c>
      <c r="AY103" s="24" t="s">
        <v>174</v>
      </c>
      <c r="BE103" s="194">
        <f>IF(N103="základní",J103,0)</f>
        <v>0</v>
      </c>
      <c r="BF103" s="194">
        <f>IF(N103="snížená",J103,0)</f>
        <v>0</v>
      </c>
      <c r="BG103" s="194">
        <f>IF(N103="zákl. přenesená",J103,0)</f>
        <v>0</v>
      </c>
      <c r="BH103" s="194">
        <f>IF(N103="sníž. přenesená",J103,0)</f>
        <v>0</v>
      </c>
      <c r="BI103" s="194">
        <f>IF(N103="nulová",J103,0)</f>
        <v>0</v>
      </c>
      <c r="BJ103" s="24" t="s">
        <v>89</v>
      </c>
      <c r="BK103" s="194">
        <f>ROUND(I103*H103,2)</f>
        <v>0</v>
      </c>
      <c r="BL103" s="24" t="s">
        <v>194</v>
      </c>
      <c r="BM103" s="24" t="s">
        <v>819</v>
      </c>
    </row>
    <row r="104" spans="2:65" s="12" customFormat="1" ht="13.5">
      <c r="B104" s="195"/>
      <c r="D104" s="196" t="s">
        <v>184</v>
      </c>
      <c r="E104" s="197" t="s">
        <v>5</v>
      </c>
      <c r="F104" s="198" t="s">
        <v>816</v>
      </c>
      <c r="H104" s="199">
        <v>84.614999999999995</v>
      </c>
      <c r="I104" s="200"/>
      <c r="L104" s="195"/>
      <c r="M104" s="201"/>
      <c r="N104" s="202"/>
      <c r="O104" s="202"/>
      <c r="P104" s="202"/>
      <c r="Q104" s="202"/>
      <c r="R104" s="202"/>
      <c r="S104" s="202"/>
      <c r="T104" s="203"/>
      <c r="AT104" s="197" t="s">
        <v>184</v>
      </c>
      <c r="AU104" s="197" t="s">
        <v>24</v>
      </c>
      <c r="AV104" s="12" t="s">
        <v>24</v>
      </c>
      <c r="AW104" s="12" t="s">
        <v>44</v>
      </c>
      <c r="AX104" s="12" t="s">
        <v>89</v>
      </c>
      <c r="AY104" s="197" t="s">
        <v>174</v>
      </c>
    </row>
    <row r="105" spans="2:65" s="1" customFormat="1" ht="38.25" customHeight="1">
      <c r="B105" s="182"/>
      <c r="C105" s="183" t="s">
        <v>219</v>
      </c>
      <c r="D105" s="183" t="s">
        <v>177</v>
      </c>
      <c r="E105" s="184" t="s">
        <v>346</v>
      </c>
      <c r="F105" s="185" t="s">
        <v>347</v>
      </c>
      <c r="G105" s="186" t="s">
        <v>311</v>
      </c>
      <c r="H105" s="187">
        <v>16.922999999999998</v>
      </c>
      <c r="I105" s="188"/>
      <c r="J105" s="189">
        <f>ROUND(I105*H105,2)</f>
        <v>0</v>
      </c>
      <c r="K105" s="185" t="s">
        <v>181</v>
      </c>
      <c r="L105" s="42"/>
      <c r="M105" s="190" t="s">
        <v>5</v>
      </c>
      <c r="N105" s="191" t="s">
        <v>52</v>
      </c>
      <c r="O105" s="43"/>
      <c r="P105" s="192">
        <f>O105*H105</f>
        <v>0</v>
      </c>
      <c r="Q105" s="192">
        <v>0</v>
      </c>
      <c r="R105" s="192">
        <f>Q105*H105</f>
        <v>0</v>
      </c>
      <c r="S105" s="192">
        <v>0</v>
      </c>
      <c r="T105" s="193">
        <f>S105*H105</f>
        <v>0</v>
      </c>
      <c r="AR105" s="24" t="s">
        <v>194</v>
      </c>
      <c r="AT105" s="24" t="s">
        <v>177</v>
      </c>
      <c r="AU105" s="24" t="s">
        <v>24</v>
      </c>
      <c r="AY105" s="24" t="s">
        <v>174</v>
      </c>
      <c r="BE105" s="194">
        <f>IF(N105="základní",J105,0)</f>
        <v>0</v>
      </c>
      <c r="BF105" s="194">
        <f>IF(N105="snížená",J105,0)</f>
        <v>0</v>
      </c>
      <c r="BG105" s="194">
        <f>IF(N105="zákl. přenesená",J105,0)</f>
        <v>0</v>
      </c>
      <c r="BH105" s="194">
        <f>IF(N105="sníž. přenesená",J105,0)</f>
        <v>0</v>
      </c>
      <c r="BI105" s="194">
        <f>IF(N105="nulová",J105,0)</f>
        <v>0</v>
      </c>
      <c r="BJ105" s="24" t="s">
        <v>89</v>
      </c>
      <c r="BK105" s="194">
        <f>ROUND(I105*H105,2)</f>
        <v>0</v>
      </c>
      <c r="BL105" s="24" t="s">
        <v>194</v>
      </c>
      <c r="BM105" s="24" t="s">
        <v>820</v>
      </c>
    </row>
    <row r="106" spans="2:65" s="12" customFormat="1" ht="13.5">
      <c r="B106" s="195"/>
      <c r="D106" s="196" t="s">
        <v>184</v>
      </c>
      <c r="E106" s="197" t="s">
        <v>5</v>
      </c>
      <c r="F106" s="198" t="s">
        <v>818</v>
      </c>
      <c r="H106" s="199">
        <v>16.922999999999998</v>
      </c>
      <c r="I106" s="200"/>
      <c r="L106" s="195"/>
      <c r="M106" s="201"/>
      <c r="N106" s="202"/>
      <c r="O106" s="202"/>
      <c r="P106" s="202"/>
      <c r="Q106" s="202"/>
      <c r="R106" s="202"/>
      <c r="S106" s="202"/>
      <c r="T106" s="203"/>
      <c r="AT106" s="197" t="s">
        <v>184</v>
      </c>
      <c r="AU106" s="197" t="s">
        <v>24</v>
      </c>
      <c r="AV106" s="12" t="s">
        <v>24</v>
      </c>
      <c r="AW106" s="12" t="s">
        <v>44</v>
      </c>
      <c r="AX106" s="12" t="s">
        <v>89</v>
      </c>
      <c r="AY106" s="197" t="s">
        <v>174</v>
      </c>
    </row>
    <row r="107" spans="2:65" s="1" customFormat="1" ht="38.25" customHeight="1">
      <c r="B107" s="182"/>
      <c r="C107" s="183" t="s">
        <v>223</v>
      </c>
      <c r="D107" s="183" t="s">
        <v>177</v>
      </c>
      <c r="E107" s="184" t="s">
        <v>381</v>
      </c>
      <c r="F107" s="185" t="s">
        <v>382</v>
      </c>
      <c r="G107" s="186" t="s">
        <v>311</v>
      </c>
      <c r="H107" s="187">
        <v>169.22900000000001</v>
      </c>
      <c r="I107" s="188"/>
      <c r="J107" s="189">
        <f>ROUND(I107*H107,2)</f>
        <v>0</v>
      </c>
      <c r="K107" s="185" t="s">
        <v>181</v>
      </c>
      <c r="L107" s="42"/>
      <c r="M107" s="190" t="s">
        <v>5</v>
      </c>
      <c r="N107" s="191" t="s">
        <v>52</v>
      </c>
      <c r="O107" s="43"/>
      <c r="P107" s="192">
        <f>O107*H107</f>
        <v>0</v>
      </c>
      <c r="Q107" s="192">
        <v>0</v>
      </c>
      <c r="R107" s="192">
        <f>Q107*H107</f>
        <v>0</v>
      </c>
      <c r="S107" s="192">
        <v>0</v>
      </c>
      <c r="T107" s="193">
        <f>S107*H107</f>
        <v>0</v>
      </c>
      <c r="AR107" s="24" t="s">
        <v>194</v>
      </c>
      <c r="AT107" s="24" t="s">
        <v>177</v>
      </c>
      <c r="AU107" s="24" t="s">
        <v>24</v>
      </c>
      <c r="AY107" s="24" t="s">
        <v>174</v>
      </c>
      <c r="BE107" s="194">
        <f>IF(N107="základní",J107,0)</f>
        <v>0</v>
      </c>
      <c r="BF107" s="194">
        <f>IF(N107="snížená",J107,0)</f>
        <v>0</v>
      </c>
      <c r="BG107" s="194">
        <f>IF(N107="zákl. přenesená",J107,0)</f>
        <v>0</v>
      </c>
      <c r="BH107" s="194">
        <f>IF(N107="sníž. přenesená",J107,0)</f>
        <v>0</v>
      </c>
      <c r="BI107" s="194">
        <f>IF(N107="nulová",J107,0)</f>
        <v>0</v>
      </c>
      <c r="BJ107" s="24" t="s">
        <v>89</v>
      </c>
      <c r="BK107" s="194">
        <f>ROUND(I107*H107,2)</f>
        <v>0</v>
      </c>
      <c r="BL107" s="24" t="s">
        <v>194</v>
      </c>
      <c r="BM107" s="24" t="s">
        <v>821</v>
      </c>
    </row>
    <row r="108" spans="2:65" s="12" customFormat="1" ht="13.5">
      <c r="B108" s="195"/>
      <c r="D108" s="196" t="s">
        <v>184</v>
      </c>
      <c r="E108" s="197" t="s">
        <v>5</v>
      </c>
      <c r="F108" s="198" t="s">
        <v>238</v>
      </c>
      <c r="H108" s="199">
        <v>169.22900000000001</v>
      </c>
      <c r="I108" s="200"/>
      <c r="L108" s="195"/>
      <c r="M108" s="201"/>
      <c r="N108" s="202"/>
      <c r="O108" s="202"/>
      <c r="P108" s="202"/>
      <c r="Q108" s="202"/>
      <c r="R108" s="202"/>
      <c r="S108" s="202"/>
      <c r="T108" s="203"/>
      <c r="AT108" s="197" t="s">
        <v>184</v>
      </c>
      <c r="AU108" s="197" t="s">
        <v>24</v>
      </c>
      <c r="AV108" s="12" t="s">
        <v>24</v>
      </c>
      <c r="AW108" s="12" t="s">
        <v>44</v>
      </c>
      <c r="AX108" s="12" t="s">
        <v>89</v>
      </c>
      <c r="AY108" s="197" t="s">
        <v>174</v>
      </c>
    </row>
    <row r="109" spans="2:65" s="1" customFormat="1" ht="38.25" customHeight="1">
      <c r="B109" s="182"/>
      <c r="C109" s="183" t="s">
        <v>322</v>
      </c>
      <c r="D109" s="183" t="s">
        <v>177</v>
      </c>
      <c r="E109" s="184" t="s">
        <v>391</v>
      </c>
      <c r="F109" s="185" t="s">
        <v>392</v>
      </c>
      <c r="G109" s="186" t="s">
        <v>311</v>
      </c>
      <c r="H109" s="187">
        <v>74.335999999999999</v>
      </c>
      <c r="I109" s="188"/>
      <c r="J109" s="189">
        <f>ROUND(I109*H109,2)</f>
        <v>0</v>
      </c>
      <c r="K109" s="185" t="s">
        <v>181</v>
      </c>
      <c r="L109" s="42"/>
      <c r="M109" s="190" t="s">
        <v>5</v>
      </c>
      <c r="N109" s="191" t="s">
        <v>52</v>
      </c>
      <c r="O109" s="43"/>
      <c r="P109" s="192">
        <f>O109*H109</f>
        <v>0</v>
      </c>
      <c r="Q109" s="192">
        <v>0</v>
      </c>
      <c r="R109" s="192">
        <f>Q109*H109</f>
        <v>0</v>
      </c>
      <c r="S109" s="192">
        <v>0</v>
      </c>
      <c r="T109" s="193">
        <f>S109*H109</f>
        <v>0</v>
      </c>
      <c r="AR109" s="24" t="s">
        <v>194</v>
      </c>
      <c r="AT109" s="24" t="s">
        <v>177</v>
      </c>
      <c r="AU109" s="24" t="s">
        <v>24</v>
      </c>
      <c r="AY109" s="24" t="s">
        <v>174</v>
      </c>
      <c r="BE109" s="194">
        <f>IF(N109="základní",J109,0)</f>
        <v>0</v>
      </c>
      <c r="BF109" s="194">
        <f>IF(N109="snížená",J109,0)</f>
        <v>0</v>
      </c>
      <c r="BG109" s="194">
        <f>IF(N109="zákl. přenesená",J109,0)</f>
        <v>0</v>
      </c>
      <c r="BH109" s="194">
        <f>IF(N109="sníž. přenesená",J109,0)</f>
        <v>0</v>
      </c>
      <c r="BI109" s="194">
        <f>IF(N109="nulová",J109,0)</f>
        <v>0</v>
      </c>
      <c r="BJ109" s="24" t="s">
        <v>89</v>
      </c>
      <c r="BK109" s="194">
        <f>ROUND(I109*H109,2)</f>
        <v>0</v>
      </c>
      <c r="BL109" s="24" t="s">
        <v>194</v>
      </c>
      <c r="BM109" s="24" t="s">
        <v>822</v>
      </c>
    </row>
    <row r="110" spans="2:65" s="12" customFormat="1" ht="13.5">
      <c r="B110" s="195"/>
      <c r="D110" s="196" t="s">
        <v>184</v>
      </c>
      <c r="E110" s="197" t="s">
        <v>5</v>
      </c>
      <c r="F110" s="198" t="s">
        <v>823</v>
      </c>
      <c r="H110" s="199">
        <v>74.335999999999999</v>
      </c>
      <c r="I110" s="200"/>
      <c r="L110" s="195"/>
      <c r="M110" s="201"/>
      <c r="N110" s="202"/>
      <c r="O110" s="202"/>
      <c r="P110" s="202"/>
      <c r="Q110" s="202"/>
      <c r="R110" s="202"/>
      <c r="S110" s="202"/>
      <c r="T110" s="203"/>
      <c r="AT110" s="197" t="s">
        <v>184</v>
      </c>
      <c r="AU110" s="197" t="s">
        <v>24</v>
      </c>
      <c r="AV110" s="12" t="s">
        <v>24</v>
      </c>
      <c r="AW110" s="12" t="s">
        <v>44</v>
      </c>
      <c r="AX110" s="12" t="s">
        <v>89</v>
      </c>
      <c r="AY110" s="197" t="s">
        <v>174</v>
      </c>
    </row>
    <row r="111" spans="2:65" s="1" customFormat="1" ht="38.25" customHeight="1">
      <c r="B111" s="182"/>
      <c r="C111" s="183" t="s">
        <v>332</v>
      </c>
      <c r="D111" s="183" t="s">
        <v>177</v>
      </c>
      <c r="E111" s="184" t="s">
        <v>396</v>
      </c>
      <c r="F111" s="185" t="s">
        <v>397</v>
      </c>
      <c r="G111" s="186" t="s">
        <v>311</v>
      </c>
      <c r="H111" s="187">
        <v>132.06100000000001</v>
      </c>
      <c r="I111" s="188"/>
      <c r="J111" s="189">
        <f>ROUND(I111*H111,2)</f>
        <v>0</v>
      </c>
      <c r="K111" s="185" t="s">
        <v>181</v>
      </c>
      <c r="L111" s="42"/>
      <c r="M111" s="190" t="s">
        <v>5</v>
      </c>
      <c r="N111" s="191" t="s">
        <v>52</v>
      </c>
      <c r="O111" s="43"/>
      <c r="P111" s="192">
        <f>O111*H111</f>
        <v>0</v>
      </c>
      <c r="Q111" s="192">
        <v>0</v>
      </c>
      <c r="R111" s="192">
        <f>Q111*H111</f>
        <v>0</v>
      </c>
      <c r="S111" s="192">
        <v>0</v>
      </c>
      <c r="T111" s="193">
        <f>S111*H111</f>
        <v>0</v>
      </c>
      <c r="AR111" s="24" t="s">
        <v>194</v>
      </c>
      <c r="AT111" s="24" t="s">
        <v>177</v>
      </c>
      <c r="AU111" s="24" t="s">
        <v>24</v>
      </c>
      <c r="AY111" s="24" t="s">
        <v>174</v>
      </c>
      <c r="BE111" s="194">
        <f>IF(N111="základní",J111,0)</f>
        <v>0</v>
      </c>
      <c r="BF111" s="194">
        <f>IF(N111="snížená",J111,0)</f>
        <v>0</v>
      </c>
      <c r="BG111" s="194">
        <f>IF(N111="zákl. přenesená",J111,0)</f>
        <v>0</v>
      </c>
      <c r="BH111" s="194">
        <f>IF(N111="sníž. přenesená",J111,0)</f>
        <v>0</v>
      </c>
      <c r="BI111" s="194">
        <f>IF(N111="nulová",J111,0)</f>
        <v>0</v>
      </c>
      <c r="BJ111" s="24" t="s">
        <v>89</v>
      </c>
      <c r="BK111" s="194">
        <f>ROUND(I111*H111,2)</f>
        <v>0</v>
      </c>
      <c r="BL111" s="24" t="s">
        <v>194</v>
      </c>
      <c r="BM111" s="24" t="s">
        <v>824</v>
      </c>
    </row>
    <row r="112" spans="2:65" s="12" customFormat="1" ht="13.5">
      <c r="B112" s="195"/>
      <c r="D112" s="196" t="s">
        <v>184</v>
      </c>
      <c r="E112" s="197" t="s">
        <v>5</v>
      </c>
      <c r="F112" s="198" t="s">
        <v>825</v>
      </c>
      <c r="H112" s="199">
        <v>132.06100000000001</v>
      </c>
      <c r="I112" s="200"/>
      <c r="L112" s="195"/>
      <c r="M112" s="201"/>
      <c r="N112" s="202"/>
      <c r="O112" s="202"/>
      <c r="P112" s="202"/>
      <c r="Q112" s="202"/>
      <c r="R112" s="202"/>
      <c r="S112" s="202"/>
      <c r="T112" s="203"/>
      <c r="AT112" s="197" t="s">
        <v>184</v>
      </c>
      <c r="AU112" s="197" t="s">
        <v>24</v>
      </c>
      <c r="AV112" s="12" t="s">
        <v>24</v>
      </c>
      <c r="AW112" s="12" t="s">
        <v>44</v>
      </c>
      <c r="AX112" s="12" t="s">
        <v>89</v>
      </c>
      <c r="AY112" s="197" t="s">
        <v>174</v>
      </c>
    </row>
    <row r="113" spans="2:65" s="1" customFormat="1" ht="25.5" customHeight="1">
      <c r="B113" s="182"/>
      <c r="C113" s="183" t="s">
        <v>337</v>
      </c>
      <c r="D113" s="183" t="s">
        <v>177</v>
      </c>
      <c r="E113" s="184" t="s">
        <v>406</v>
      </c>
      <c r="F113" s="185" t="s">
        <v>407</v>
      </c>
      <c r="G113" s="186" t="s">
        <v>311</v>
      </c>
      <c r="H113" s="187">
        <v>37.167999999999999</v>
      </c>
      <c r="I113" s="188"/>
      <c r="J113" s="189">
        <f>ROUND(I113*H113,2)</f>
        <v>0</v>
      </c>
      <c r="K113" s="185" t="s">
        <v>181</v>
      </c>
      <c r="L113" s="42"/>
      <c r="M113" s="190" t="s">
        <v>5</v>
      </c>
      <c r="N113" s="191" t="s">
        <v>52</v>
      </c>
      <c r="O113" s="43"/>
      <c r="P113" s="192">
        <f>O113*H113</f>
        <v>0</v>
      </c>
      <c r="Q113" s="192">
        <v>0</v>
      </c>
      <c r="R113" s="192">
        <f>Q113*H113</f>
        <v>0</v>
      </c>
      <c r="S113" s="192">
        <v>0</v>
      </c>
      <c r="T113" s="193">
        <f>S113*H113</f>
        <v>0</v>
      </c>
      <c r="AR113" s="24" t="s">
        <v>194</v>
      </c>
      <c r="AT113" s="24" t="s">
        <v>177</v>
      </c>
      <c r="AU113" s="24" t="s">
        <v>24</v>
      </c>
      <c r="AY113" s="24" t="s">
        <v>174</v>
      </c>
      <c r="BE113" s="194">
        <f>IF(N113="základní",J113,0)</f>
        <v>0</v>
      </c>
      <c r="BF113" s="194">
        <f>IF(N113="snížená",J113,0)</f>
        <v>0</v>
      </c>
      <c r="BG113" s="194">
        <f>IF(N113="zákl. přenesená",J113,0)</f>
        <v>0</v>
      </c>
      <c r="BH113" s="194">
        <f>IF(N113="sníž. přenesená",J113,0)</f>
        <v>0</v>
      </c>
      <c r="BI113" s="194">
        <f>IF(N113="nulová",J113,0)</f>
        <v>0</v>
      </c>
      <c r="BJ113" s="24" t="s">
        <v>89</v>
      </c>
      <c r="BK113" s="194">
        <f>ROUND(I113*H113,2)</f>
        <v>0</v>
      </c>
      <c r="BL113" s="24" t="s">
        <v>194</v>
      </c>
      <c r="BM113" s="24" t="s">
        <v>826</v>
      </c>
    </row>
    <row r="114" spans="2:65" s="12" customFormat="1" ht="13.5">
      <c r="B114" s="195"/>
      <c r="D114" s="196" t="s">
        <v>184</v>
      </c>
      <c r="E114" s="197" t="s">
        <v>5</v>
      </c>
      <c r="F114" s="198" t="s">
        <v>827</v>
      </c>
      <c r="H114" s="199">
        <v>37.167999999999999</v>
      </c>
      <c r="I114" s="200"/>
      <c r="L114" s="195"/>
      <c r="M114" s="201"/>
      <c r="N114" s="202"/>
      <c r="O114" s="202"/>
      <c r="P114" s="202"/>
      <c r="Q114" s="202"/>
      <c r="R114" s="202"/>
      <c r="S114" s="202"/>
      <c r="T114" s="203"/>
      <c r="AT114" s="197" t="s">
        <v>184</v>
      </c>
      <c r="AU114" s="197" t="s">
        <v>24</v>
      </c>
      <c r="AV114" s="12" t="s">
        <v>24</v>
      </c>
      <c r="AW114" s="12" t="s">
        <v>44</v>
      </c>
      <c r="AX114" s="12" t="s">
        <v>89</v>
      </c>
      <c r="AY114" s="197" t="s">
        <v>174</v>
      </c>
    </row>
    <row r="115" spans="2:65" s="1" customFormat="1" ht="16.5" customHeight="1">
      <c r="B115" s="182"/>
      <c r="C115" s="183" t="s">
        <v>11</v>
      </c>
      <c r="D115" s="183" t="s">
        <v>177</v>
      </c>
      <c r="E115" s="184" t="s">
        <v>415</v>
      </c>
      <c r="F115" s="185" t="s">
        <v>416</v>
      </c>
      <c r="G115" s="186" t="s">
        <v>311</v>
      </c>
      <c r="H115" s="187">
        <v>132.06100000000001</v>
      </c>
      <c r="I115" s="188"/>
      <c r="J115" s="189">
        <f>ROUND(I115*H115,2)</f>
        <v>0</v>
      </c>
      <c r="K115" s="185" t="s">
        <v>181</v>
      </c>
      <c r="L115" s="42"/>
      <c r="M115" s="190" t="s">
        <v>5</v>
      </c>
      <c r="N115" s="191" t="s">
        <v>52</v>
      </c>
      <c r="O115" s="43"/>
      <c r="P115" s="192">
        <f>O115*H115</f>
        <v>0</v>
      </c>
      <c r="Q115" s="192">
        <v>0</v>
      </c>
      <c r="R115" s="192">
        <f>Q115*H115</f>
        <v>0</v>
      </c>
      <c r="S115" s="192">
        <v>0</v>
      </c>
      <c r="T115" s="193">
        <f>S115*H115</f>
        <v>0</v>
      </c>
      <c r="AR115" s="24" t="s">
        <v>194</v>
      </c>
      <c r="AT115" s="24" t="s">
        <v>177</v>
      </c>
      <c r="AU115" s="24" t="s">
        <v>24</v>
      </c>
      <c r="AY115" s="24" t="s">
        <v>174</v>
      </c>
      <c r="BE115" s="194">
        <f>IF(N115="základní",J115,0)</f>
        <v>0</v>
      </c>
      <c r="BF115" s="194">
        <f>IF(N115="snížená",J115,0)</f>
        <v>0</v>
      </c>
      <c r="BG115" s="194">
        <f>IF(N115="zákl. přenesená",J115,0)</f>
        <v>0</v>
      </c>
      <c r="BH115" s="194">
        <f>IF(N115="sníž. přenesená",J115,0)</f>
        <v>0</v>
      </c>
      <c r="BI115" s="194">
        <f>IF(N115="nulová",J115,0)</f>
        <v>0</v>
      </c>
      <c r="BJ115" s="24" t="s">
        <v>89</v>
      </c>
      <c r="BK115" s="194">
        <f>ROUND(I115*H115,2)</f>
        <v>0</v>
      </c>
      <c r="BL115" s="24" t="s">
        <v>194</v>
      </c>
      <c r="BM115" s="24" t="s">
        <v>828</v>
      </c>
    </row>
    <row r="116" spans="2:65" s="12" customFormat="1" ht="13.5">
      <c r="B116" s="195"/>
      <c r="D116" s="196" t="s">
        <v>184</v>
      </c>
      <c r="E116" s="197" t="s">
        <v>5</v>
      </c>
      <c r="F116" s="198" t="s">
        <v>829</v>
      </c>
      <c r="H116" s="199">
        <v>132.06100000000001</v>
      </c>
      <c r="I116" s="200"/>
      <c r="L116" s="195"/>
      <c r="M116" s="201"/>
      <c r="N116" s="202"/>
      <c r="O116" s="202"/>
      <c r="P116" s="202"/>
      <c r="Q116" s="202"/>
      <c r="R116" s="202"/>
      <c r="S116" s="202"/>
      <c r="T116" s="203"/>
      <c r="AT116" s="197" t="s">
        <v>184</v>
      </c>
      <c r="AU116" s="197" t="s">
        <v>24</v>
      </c>
      <c r="AV116" s="12" t="s">
        <v>24</v>
      </c>
      <c r="AW116" s="12" t="s">
        <v>44</v>
      </c>
      <c r="AX116" s="12" t="s">
        <v>89</v>
      </c>
      <c r="AY116" s="197" t="s">
        <v>174</v>
      </c>
    </row>
    <row r="117" spans="2:65" s="1" customFormat="1" ht="25.5" customHeight="1">
      <c r="B117" s="182"/>
      <c r="C117" s="183" t="s">
        <v>234</v>
      </c>
      <c r="D117" s="183" t="s">
        <v>177</v>
      </c>
      <c r="E117" s="184" t="s">
        <v>419</v>
      </c>
      <c r="F117" s="185" t="s">
        <v>420</v>
      </c>
      <c r="G117" s="186" t="s">
        <v>421</v>
      </c>
      <c r="H117" s="187">
        <v>264.12200000000001</v>
      </c>
      <c r="I117" s="188"/>
      <c r="J117" s="189">
        <f>ROUND(I117*H117,2)</f>
        <v>0</v>
      </c>
      <c r="K117" s="185" t="s">
        <v>181</v>
      </c>
      <c r="L117" s="42"/>
      <c r="M117" s="190" t="s">
        <v>5</v>
      </c>
      <c r="N117" s="191" t="s">
        <v>52</v>
      </c>
      <c r="O117" s="43"/>
      <c r="P117" s="192">
        <f>O117*H117</f>
        <v>0</v>
      </c>
      <c r="Q117" s="192">
        <v>0</v>
      </c>
      <c r="R117" s="192">
        <f>Q117*H117</f>
        <v>0</v>
      </c>
      <c r="S117" s="192">
        <v>0</v>
      </c>
      <c r="T117" s="193">
        <f>S117*H117</f>
        <v>0</v>
      </c>
      <c r="AR117" s="24" t="s">
        <v>194</v>
      </c>
      <c r="AT117" s="24" t="s">
        <v>177</v>
      </c>
      <c r="AU117" s="24" t="s">
        <v>24</v>
      </c>
      <c r="AY117" s="24" t="s">
        <v>174</v>
      </c>
      <c r="BE117" s="194">
        <f>IF(N117="základní",J117,0)</f>
        <v>0</v>
      </c>
      <c r="BF117" s="194">
        <f>IF(N117="snížená",J117,0)</f>
        <v>0</v>
      </c>
      <c r="BG117" s="194">
        <f>IF(N117="zákl. přenesená",J117,0)</f>
        <v>0</v>
      </c>
      <c r="BH117" s="194">
        <f>IF(N117="sníž. přenesená",J117,0)</f>
        <v>0</v>
      </c>
      <c r="BI117" s="194">
        <f>IF(N117="nulová",J117,0)</f>
        <v>0</v>
      </c>
      <c r="BJ117" s="24" t="s">
        <v>89</v>
      </c>
      <c r="BK117" s="194">
        <f>ROUND(I117*H117,2)</f>
        <v>0</v>
      </c>
      <c r="BL117" s="24" t="s">
        <v>194</v>
      </c>
      <c r="BM117" s="24" t="s">
        <v>830</v>
      </c>
    </row>
    <row r="118" spans="2:65" s="12" customFormat="1" ht="13.5">
      <c r="B118" s="195"/>
      <c r="D118" s="196" t="s">
        <v>184</v>
      </c>
      <c r="E118" s="197" t="s">
        <v>5</v>
      </c>
      <c r="F118" s="198" t="s">
        <v>831</v>
      </c>
      <c r="H118" s="199">
        <v>264.12200000000001</v>
      </c>
      <c r="I118" s="200"/>
      <c r="L118" s="195"/>
      <c r="M118" s="201"/>
      <c r="N118" s="202"/>
      <c r="O118" s="202"/>
      <c r="P118" s="202"/>
      <c r="Q118" s="202"/>
      <c r="R118" s="202"/>
      <c r="S118" s="202"/>
      <c r="T118" s="203"/>
      <c r="AT118" s="197" t="s">
        <v>184</v>
      </c>
      <c r="AU118" s="197" t="s">
        <v>24</v>
      </c>
      <c r="AV118" s="12" t="s">
        <v>24</v>
      </c>
      <c r="AW118" s="12" t="s">
        <v>44</v>
      </c>
      <c r="AX118" s="12" t="s">
        <v>89</v>
      </c>
      <c r="AY118" s="197" t="s">
        <v>174</v>
      </c>
    </row>
    <row r="119" spans="2:65" s="1" customFormat="1" ht="38.25" customHeight="1">
      <c r="B119" s="182"/>
      <c r="C119" s="183" t="s">
        <v>229</v>
      </c>
      <c r="D119" s="183" t="s">
        <v>177</v>
      </c>
      <c r="E119" s="184" t="s">
        <v>425</v>
      </c>
      <c r="F119" s="185" t="s">
        <v>426</v>
      </c>
      <c r="G119" s="186" t="s">
        <v>311</v>
      </c>
      <c r="H119" s="187">
        <v>37.167999999999999</v>
      </c>
      <c r="I119" s="188"/>
      <c r="J119" s="189">
        <f>ROUND(I119*H119,2)</f>
        <v>0</v>
      </c>
      <c r="K119" s="185" t="s">
        <v>181</v>
      </c>
      <c r="L119" s="42"/>
      <c r="M119" s="190" t="s">
        <v>5</v>
      </c>
      <c r="N119" s="191" t="s">
        <v>52</v>
      </c>
      <c r="O119" s="43"/>
      <c r="P119" s="192">
        <f>O119*H119</f>
        <v>0</v>
      </c>
      <c r="Q119" s="192">
        <v>0</v>
      </c>
      <c r="R119" s="192">
        <f>Q119*H119</f>
        <v>0</v>
      </c>
      <c r="S119" s="192">
        <v>0</v>
      </c>
      <c r="T119" s="193">
        <f>S119*H119</f>
        <v>0</v>
      </c>
      <c r="AR119" s="24" t="s">
        <v>194</v>
      </c>
      <c r="AT119" s="24" t="s">
        <v>177</v>
      </c>
      <c r="AU119" s="24" t="s">
        <v>24</v>
      </c>
      <c r="AY119" s="24" t="s">
        <v>174</v>
      </c>
      <c r="BE119" s="194">
        <f>IF(N119="základní",J119,0)</f>
        <v>0</v>
      </c>
      <c r="BF119" s="194">
        <f>IF(N119="snížená",J119,0)</f>
        <v>0</v>
      </c>
      <c r="BG119" s="194">
        <f>IF(N119="zákl. přenesená",J119,0)</f>
        <v>0</v>
      </c>
      <c r="BH119" s="194">
        <f>IF(N119="sníž. přenesená",J119,0)</f>
        <v>0</v>
      </c>
      <c r="BI119" s="194">
        <f>IF(N119="nulová",J119,0)</f>
        <v>0</v>
      </c>
      <c r="BJ119" s="24" t="s">
        <v>89</v>
      </c>
      <c r="BK119" s="194">
        <f>ROUND(I119*H119,2)</f>
        <v>0</v>
      </c>
      <c r="BL119" s="24" t="s">
        <v>194</v>
      </c>
      <c r="BM119" s="24" t="s">
        <v>832</v>
      </c>
    </row>
    <row r="120" spans="2:65" s="12" customFormat="1" ht="13.5">
      <c r="B120" s="195"/>
      <c r="D120" s="196" t="s">
        <v>184</v>
      </c>
      <c r="E120" s="197" t="s">
        <v>5</v>
      </c>
      <c r="F120" s="198" t="s">
        <v>833</v>
      </c>
      <c r="H120" s="199">
        <v>189.59</v>
      </c>
      <c r="I120" s="200"/>
      <c r="L120" s="195"/>
      <c r="M120" s="201"/>
      <c r="N120" s="202"/>
      <c r="O120" s="202"/>
      <c r="P120" s="202"/>
      <c r="Q120" s="202"/>
      <c r="R120" s="202"/>
      <c r="S120" s="202"/>
      <c r="T120" s="203"/>
      <c r="AT120" s="197" t="s">
        <v>184</v>
      </c>
      <c r="AU120" s="197" t="s">
        <v>24</v>
      </c>
      <c r="AV120" s="12" t="s">
        <v>24</v>
      </c>
      <c r="AW120" s="12" t="s">
        <v>44</v>
      </c>
      <c r="AX120" s="12" t="s">
        <v>81</v>
      </c>
      <c r="AY120" s="197" t="s">
        <v>174</v>
      </c>
    </row>
    <row r="121" spans="2:65" s="12" customFormat="1" ht="13.5">
      <c r="B121" s="195"/>
      <c r="D121" s="196" t="s">
        <v>184</v>
      </c>
      <c r="E121" s="197" t="s">
        <v>5</v>
      </c>
      <c r="F121" s="198" t="s">
        <v>834</v>
      </c>
      <c r="H121" s="199">
        <v>-37.637999999999998</v>
      </c>
      <c r="I121" s="200"/>
      <c r="L121" s="195"/>
      <c r="M121" s="201"/>
      <c r="N121" s="202"/>
      <c r="O121" s="202"/>
      <c r="P121" s="202"/>
      <c r="Q121" s="202"/>
      <c r="R121" s="202"/>
      <c r="S121" s="202"/>
      <c r="T121" s="203"/>
      <c r="AT121" s="197" t="s">
        <v>184</v>
      </c>
      <c r="AU121" s="197" t="s">
        <v>24</v>
      </c>
      <c r="AV121" s="12" t="s">
        <v>24</v>
      </c>
      <c r="AW121" s="12" t="s">
        <v>44</v>
      </c>
      <c r="AX121" s="12" t="s">
        <v>81</v>
      </c>
      <c r="AY121" s="197" t="s">
        <v>174</v>
      </c>
    </row>
    <row r="122" spans="2:65" s="12" customFormat="1" ht="13.5">
      <c r="B122" s="195"/>
      <c r="D122" s="196" t="s">
        <v>184</v>
      </c>
      <c r="E122" s="197" t="s">
        <v>5</v>
      </c>
      <c r="F122" s="198" t="s">
        <v>835</v>
      </c>
      <c r="H122" s="199">
        <v>-14.119</v>
      </c>
      <c r="I122" s="200"/>
      <c r="L122" s="195"/>
      <c r="M122" s="201"/>
      <c r="N122" s="202"/>
      <c r="O122" s="202"/>
      <c r="P122" s="202"/>
      <c r="Q122" s="202"/>
      <c r="R122" s="202"/>
      <c r="S122" s="202"/>
      <c r="T122" s="203"/>
      <c r="AT122" s="197" t="s">
        <v>184</v>
      </c>
      <c r="AU122" s="197" t="s">
        <v>24</v>
      </c>
      <c r="AV122" s="12" t="s">
        <v>24</v>
      </c>
      <c r="AW122" s="12" t="s">
        <v>44</v>
      </c>
      <c r="AX122" s="12" t="s">
        <v>81</v>
      </c>
      <c r="AY122" s="197" t="s">
        <v>174</v>
      </c>
    </row>
    <row r="123" spans="2:65" s="12" customFormat="1" ht="13.5">
      <c r="B123" s="195"/>
      <c r="D123" s="196" t="s">
        <v>184</v>
      </c>
      <c r="E123" s="197" t="s">
        <v>5</v>
      </c>
      <c r="F123" s="198" t="s">
        <v>836</v>
      </c>
      <c r="H123" s="199">
        <v>-5.87</v>
      </c>
      <c r="I123" s="200"/>
      <c r="L123" s="195"/>
      <c r="M123" s="201"/>
      <c r="N123" s="202"/>
      <c r="O123" s="202"/>
      <c r="P123" s="202"/>
      <c r="Q123" s="202"/>
      <c r="R123" s="202"/>
      <c r="S123" s="202"/>
      <c r="T123" s="203"/>
      <c r="AT123" s="197" t="s">
        <v>184</v>
      </c>
      <c r="AU123" s="197" t="s">
        <v>24</v>
      </c>
      <c r="AV123" s="12" t="s">
        <v>24</v>
      </c>
      <c r="AW123" s="12" t="s">
        <v>6</v>
      </c>
      <c r="AX123" s="12" t="s">
        <v>81</v>
      </c>
      <c r="AY123" s="197" t="s">
        <v>174</v>
      </c>
    </row>
    <row r="124" spans="2:65" s="12" customFormat="1" ht="13.5">
      <c r="B124" s="195"/>
      <c r="D124" s="196" t="s">
        <v>184</v>
      </c>
      <c r="E124" s="197" t="s">
        <v>5</v>
      </c>
      <c r="F124" s="198" t="s">
        <v>837</v>
      </c>
      <c r="H124" s="199">
        <v>-71.096000000000004</v>
      </c>
      <c r="I124" s="200"/>
      <c r="L124" s="195"/>
      <c r="M124" s="201"/>
      <c r="N124" s="202"/>
      <c r="O124" s="202"/>
      <c r="P124" s="202"/>
      <c r="Q124" s="202"/>
      <c r="R124" s="202"/>
      <c r="S124" s="202"/>
      <c r="T124" s="203"/>
      <c r="AT124" s="197" t="s">
        <v>184</v>
      </c>
      <c r="AU124" s="197" t="s">
        <v>24</v>
      </c>
      <c r="AV124" s="12" t="s">
        <v>24</v>
      </c>
      <c r="AW124" s="12" t="s">
        <v>44</v>
      </c>
      <c r="AX124" s="12" t="s">
        <v>81</v>
      </c>
      <c r="AY124" s="197" t="s">
        <v>174</v>
      </c>
    </row>
    <row r="125" spans="2:65" s="12" customFormat="1" ht="13.5">
      <c r="B125" s="195"/>
      <c r="D125" s="196" t="s">
        <v>184</v>
      </c>
      <c r="E125" s="197" t="s">
        <v>5</v>
      </c>
      <c r="F125" s="198" t="s">
        <v>838</v>
      </c>
      <c r="H125" s="199">
        <v>-23.699000000000002</v>
      </c>
      <c r="I125" s="200"/>
      <c r="L125" s="195"/>
      <c r="M125" s="201"/>
      <c r="N125" s="202"/>
      <c r="O125" s="202"/>
      <c r="P125" s="202"/>
      <c r="Q125" s="202"/>
      <c r="R125" s="202"/>
      <c r="S125" s="202"/>
      <c r="T125" s="203"/>
      <c r="AT125" s="197" t="s">
        <v>184</v>
      </c>
      <c r="AU125" s="197" t="s">
        <v>24</v>
      </c>
      <c r="AV125" s="12" t="s">
        <v>24</v>
      </c>
      <c r="AW125" s="12" t="s">
        <v>44</v>
      </c>
      <c r="AX125" s="12" t="s">
        <v>81</v>
      </c>
      <c r="AY125" s="197" t="s">
        <v>174</v>
      </c>
    </row>
    <row r="126" spans="2:65" s="13" customFormat="1" ht="13.5">
      <c r="B126" s="211"/>
      <c r="D126" s="196" t="s">
        <v>184</v>
      </c>
      <c r="E126" s="212" t="s">
        <v>5</v>
      </c>
      <c r="F126" s="213" t="s">
        <v>274</v>
      </c>
      <c r="H126" s="214">
        <v>37.167999999999999</v>
      </c>
      <c r="I126" s="215"/>
      <c r="L126" s="211"/>
      <c r="M126" s="216"/>
      <c r="N126" s="217"/>
      <c r="O126" s="217"/>
      <c r="P126" s="217"/>
      <c r="Q126" s="217"/>
      <c r="R126" s="217"/>
      <c r="S126" s="217"/>
      <c r="T126" s="218"/>
      <c r="AT126" s="212" t="s">
        <v>184</v>
      </c>
      <c r="AU126" s="212" t="s">
        <v>24</v>
      </c>
      <c r="AV126" s="13" t="s">
        <v>194</v>
      </c>
      <c r="AW126" s="13" t="s">
        <v>44</v>
      </c>
      <c r="AX126" s="13" t="s">
        <v>89</v>
      </c>
      <c r="AY126" s="212" t="s">
        <v>174</v>
      </c>
    </row>
    <row r="127" spans="2:65" s="1" customFormat="1" ht="38.25" customHeight="1">
      <c r="B127" s="182"/>
      <c r="C127" s="183" t="s">
        <v>354</v>
      </c>
      <c r="D127" s="183" t="s">
        <v>177</v>
      </c>
      <c r="E127" s="184" t="s">
        <v>441</v>
      </c>
      <c r="F127" s="185" t="s">
        <v>442</v>
      </c>
      <c r="G127" s="186" t="s">
        <v>311</v>
      </c>
      <c r="H127" s="187">
        <v>71.096000000000004</v>
      </c>
      <c r="I127" s="188"/>
      <c r="J127" s="189">
        <f>ROUND(I127*H127,2)</f>
        <v>0</v>
      </c>
      <c r="K127" s="185" t="s">
        <v>181</v>
      </c>
      <c r="L127" s="42"/>
      <c r="M127" s="190" t="s">
        <v>5</v>
      </c>
      <c r="N127" s="191" t="s">
        <v>52</v>
      </c>
      <c r="O127" s="43"/>
      <c r="P127" s="192">
        <f>O127*H127</f>
        <v>0</v>
      </c>
      <c r="Q127" s="192">
        <v>0</v>
      </c>
      <c r="R127" s="192">
        <f>Q127*H127</f>
        <v>0</v>
      </c>
      <c r="S127" s="192">
        <v>0</v>
      </c>
      <c r="T127" s="193">
        <f>S127*H127</f>
        <v>0</v>
      </c>
      <c r="AR127" s="24" t="s">
        <v>194</v>
      </c>
      <c r="AT127" s="24" t="s">
        <v>177</v>
      </c>
      <c r="AU127" s="24" t="s">
        <v>24</v>
      </c>
      <c r="AY127" s="24" t="s">
        <v>174</v>
      </c>
      <c r="BE127" s="194">
        <f>IF(N127="základní",J127,0)</f>
        <v>0</v>
      </c>
      <c r="BF127" s="194">
        <f>IF(N127="snížená",J127,0)</f>
        <v>0</v>
      </c>
      <c r="BG127" s="194">
        <f>IF(N127="zákl. přenesená",J127,0)</f>
        <v>0</v>
      </c>
      <c r="BH127" s="194">
        <f>IF(N127="sníž. přenesená",J127,0)</f>
        <v>0</v>
      </c>
      <c r="BI127" s="194">
        <f>IF(N127="nulová",J127,0)</f>
        <v>0</v>
      </c>
      <c r="BJ127" s="24" t="s">
        <v>89</v>
      </c>
      <c r="BK127" s="194">
        <f>ROUND(I127*H127,2)</f>
        <v>0</v>
      </c>
      <c r="BL127" s="24" t="s">
        <v>194</v>
      </c>
      <c r="BM127" s="24" t="s">
        <v>839</v>
      </c>
    </row>
    <row r="128" spans="2:65" s="12" customFormat="1" ht="13.5">
      <c r="B128" s="195"/>
      <c r="D128" s="196" t="s">
        <v>184</v>
      </c>
      <c r="E128" s="197" t="s">
        <v>5</v>
      </c>
      <c r="F128" s="198" t="s">
        <v>840</v>
      </c>
      <c r="H128" s="199">
        <v>71.096000000000004</v>
      </c>
      <c r="I128" s="200"/>
      <c r="L128" s="195"/>
      <c r="M128" s="201"/>
      <c r="N128" s="202"/>
      <c r="O128" s="202"/>
      <c r="P128" s="202"/>
      <c r="Q128" s="202"/>
      <c r="R128" s="202"/>
      <c r="S128" s="202"/>
      <c r="T128" s="203"/>
      <c r="AT128" s="197" t="s">
        <v>184</v>
      </c>
      <c r="AU128" s="197" t="s">
        <v>24</v>
      </c>
      <c r="AV128" s="12" t="s">
        <v>24</v>
      </c>
      <c r="AW128" s="12" t="s">
        <v>44</v>
      </c>
      <c r="AX128" s="12" t="s">
        <v>89</v>
      </c>
      <c r="AY128" s="197" t="s">
        <v>174</v>
      </c>
    </row>
    <row r="129" spans="2:65" s="1" customFormat="1" ht="16.5" customHeight="1">
      <c r="B129" s="182"/>
      <c r="C129" s="219" t="s">
        <v>359</v>
      </c>
      <c r="D129" s="219" t="s">
        <v>447</v>
      </c>
      <c r="E129" s="220" t="s">
        <v>448</v>
      </c>
      <c r="F129" s="221" t="s">
        <v>449</v>
      </c>
      <c r="G129" s="222" t="s">
        <v>421</v>
      </c>
      <c r="H129" s="223">
        <v>118.73</v>
      </c>
      <c r="I129" s="224"/>
      <c r="J129" s="225">
        <f>ROUND(I129*H129,2)</f>
        <v>0</v>
      </c>
      <c r="K129" s="221" t="s">
        <v>181</v>
      </c>
      <c r="L129" s="226"/>
      <c r="M129" s="227" t="s">
        <v>5</v>
      </c>
      <c r="N129" s="228" t="s">
        <v>52</v>
      </c>
      <c r="O129" s="43"/>
      <c r="P129" s="192">
        <f>O129*H129</f>
        <v>0</v>
      </c>
      <c r="Q129" s="192">
        <v>1</v>
      </c>
      <c r="R129" s="192">
        <f>Q129*H129</f>
        <v>118.73</v>
      </c>
      <c r="S129" s="192">
        <v>0</v>
      </c>
      <c r="T129" s="193">
        <f>S129*H129</f>
        <v>0</v>
      </c>
      <c r="AR129" s="24" t="s">
        <v>211</v>
      </c>
      <c r="AT129" s="24" t="s">
        <v>447</v>
      </c>
      <c r="AU129" s="24" t="s">
        <v>24</v>
      </c>
      <c r="AY129" s="24" t="s">
        <v>174</v>
      </c>
      <c r="BE129" s="194">
        <f>IF(N129="základní",J129,0)</f>
        <v>0</v>
      </c>
      <c r="BF129" s="194">
        <f>IF(N129="snížená",J129,0)</f>
        <v>0</v>
      </c>
      <c r="BG129" s="194">
        <f>IF(N129="zákl. přenesená",J129,0)</f>
        <v>0</v>
      </c>
      <c r="BH129" s="194">
        <f>IF(N129="sníž. přenesená",J129,0)</f>
        <v>0</v>
      </c>
      <c r="BI129" s="194">
        <f>IF(N129="nulová",J129,0)</f>
        <v>0</v>
      </c>
      <c r="BJ129" s="24" t="s">
        <v>89</v>
      </c>
      <c r="BK129" s="194">
        <f>ROUND(I129*H129,2)</f>
        <v>0</v>
      </c>
      <c r="BL129" s="24" t="s">
        <v>194</v>
      </c>
      <c r="BM129" s="24" t="s">
        <v>841</v>
      </c>
    </row>
    <row r="130" spans="2:65" s="12" customFormat="1" ht="13.5">
      <c r="B130" s="195"/>
      <c r="D130" s="196" t="s">
        <v>184</v>
      </c>
      <c r="E130" s="197" t="s">
        <v>5</v>
      </c>
      <c r="F130" s="198" t="s">
        <v>842</v>
      </c>
      <c r="H130" s="199">
        <v>118.73</v>
      </c>
      <c r="I130" s="200"/>
      <c r="L130" s="195"/>
      <c r="M130" s="201"/>
      <c r="N130" s="202"/>
      <c r="O130" s="202"/>
      <c r="P130" s="202"/>
      <c r="Q130" s="202"/>
      <c r="R130" s="202"/>
      <c r="S130" s="202"/>
      <c r="T130" s="203"/>
      <c r="AT130" s="197" t="s">
        <v>184</v>
      </c>
      <c r="AU130" s="197" t="s">
        <v>24</v>
      </c>
      <c r="AV130" s="12" t="s">
        <v>24</v>
      </c>
      <c r="AW130" s="12" t="s">
        <v>44</v>
      </c>
      <c r="AX130" s="12" t="s">
        <v>89</v>
      </c>
      <c r="AY130" s="197" t="s">
        <v>174</v>
      </c>
    </row>
    <row r="131" spans="2:65" s="1" customFormat="1" ht="25.5" customHeight="1">
      <c r="B131" s="182"/>
      <c r="C131" s="183" t="s">
        <v>364</v>
      </c>
      <c r="D131" s="183" t="s">
        <v>177</v>
      </c>
      <c r="E131" s="184" t="s">
        <v>453</v>
      </c>
      <c r="F131" s="185" t="s">
        <v>454</v>
      </c>
      <c r="G131" s="186" t="s">
        <v>262</v>
      </c>
      <c r="H131" s="187">
        <v>97.84</v>
      </c>
      <c r="I131" s="188"/>
      <c r="J131" s="189">
        <f>ROUND(I131*H131,2)</f>
        <v>0</v>
      </c>
      <c r="K131" s="185" t="s">
        <v>181</v>
      </c>
      <c r="L131" s="42"/>
      <c r="M131" s="190" t="s">
        <v>5</v>
      </c>
      <c r="N131" s="191" t="s">
        <v>52</v>
      </c>
      <c r="O131" s="43"/>
      <c r="P131" s="192">
        <f>O131*H131</f>
        <v>0</v>
      </c>
      <c r="Q131" s="192">
        <v>0</v>
      </c>
      <c r="R131" s="192">
        <f>Q131*H131</f>
        <v>0</v>
      </c>
      <c r="S131" s="192">
        <v>0</v>
      </c>
      <c r="T131" s="193">
        <f>S131*H131</f>
        <v>0</v>
      </c>
      <c r="AR131" s="24" t="s">
        <v>194</v>
      </c>
      <c r="AT131" s="24" t="s">
        <v>177</v>
      </c>
      <c r="AU131" s="24" t="s">
        <v>24</v>
      </c>
      <c r="AY131" s="24" t="s">
        <v>174</v>
      </c>
      <c r="BE131" s="194">
        <f>IF(N131="základní",J131,0)</f>
        <v>0</v>
      </c>
      <c r="BF131" s="194">
        <f>IF(N131="snížená",J131,0)</f>
        <v>0</v>
      </c>
      <c r="BG131" s="194">
        <f>IF(N131="zákl. přenesená",J131,0)</f>
        <v>0</v>
      </c>
      <c r="BH131" s="194">
        <f>IF(N131="sníž. přenesená",J131,0)</f>
        <v>0</v>
      </c>
      <c r="BI131" s="194">
        <f>IF(N131="nulová",J131,0)</f>
        <v>0</v>
      </c>
      <c r="BJ131" s="24" t="s">
        <v>89</v>
      </c>
      <c r="BK131" s="194">
        <f>ROUND(I131*H131,2)</f>
        <v>0</v>
      </c>
      <c r="BL131" s="24" t="s">
        <v>194</v>
      </c>
      <c r="BM131" s="24" t="s">
        <v>843</v>
      </c>
    </row>
    <row r="132" spans="2:65" s="12" customFormat="1" ht="13.5">
      <c r="B132" s="195"/>
      <c r="D132" s="196" t="s">
        <v>184</v>
      </c>
      <c r="E132" s="197" t="s">
        <v>5</v>
      </c>
      <c r="F132" s="198" t="s">
        <v>844</v>
      </c>
      <c r="H132" s="199">
        <v>97.84</v>
      </c>
      <c r="I132" s="200"/>
      <c r="L132" s="195"/>
      <c r="M132" s="201"/>
      <c r="N132" s="202"/>
      <c r="O132" s="202"/>
      <c r="P132" s="202"/>
      <c r="Q132" s="202"/>
      <c r="R132" s="202"/>
      <c r="S132" s="202"/>
      <c r="T132" s="203"/>
      <c r="AT132" s="197" t="s">
        <v>184</v>
      </c>
      <c r="AU132" s="197" t="s">
        <v>24</v>
      </c>
      <c r="AV132" s="12" t="s">
        <v>24</v>
      </c>
      <c r="AW132" s="12" t="s">
        <v>44</v>
      </c>
      <c r="AX132" s="12" t="s">
        <v>89</v>
      </c>
      <c r="AY132" s="197" t="s">
        <v>174</v>
      </c>
    </row>
    <row r="133" spans="2:65" s="1" customFormat="1" ht="25.5" customHeight="1">
      <c r="B133" s="182"/>
      <c r="C133" s="183" t="s">
        <v>10</v>
      </c>
      <c r="D133" s="183" t="s">
        <v>177</v>
      </c>
      <c r="E133" s="184" t="s">
        <v>458</v>
      </c>
      <c r="F133" s="185" t="s">
        <v>459</v>
      </c>
      <c r="G133" s="186" t="s">
        <v>262</v>
      </c>
      <c r="H133" s="187">
        <v>97.84</v>
      </c>
      <c r="I133" s="188"/>
      <c r="J133" s="189">
        <f>ROUND(I133*H133,2)</f>
        <v>0</v>
      </c>
      <c r="K133" s="185" t="s">
        <v>181</v>
      </c>
      <c r="L133" s="42"/>
      <c r="M133" s="190" t="s">
        <v>5</v>
      </c>
      <c r="N133" s="191" t="s">
        <v>52</v>
      </c>
      <c r="O133" s="43"/>
      <c r="P133" s="192">
        <f>O133*H133</f>
        <v>0</v>
      </c>
      <c r="Q133" s="192">
        <v>0</v>
      </c>
      <c r="R133" s="192">
        <f>Q133*H133</f>
        <v>0</v>
      </c>
      <c r="S133" s="192">
        <v>0</v>
      </c>
      <c r="T133" s="193">
        <f>S133*H133</f>
        <v>0</v>
      </c>
      <c r="AR133" s="24" t="s">
        <v>194</v>
      </c>
      <c r="AT133" s="24" t="s">
        <v>177</v>
      </c>
      <c r="AU133" s="24" t="s">
        <v>24</v>
      </c>
      <c r="AY133" s="24" t="s">
        <v>174</v>
      </c>
      <c r="BE133" s="194">
        <f>IF(N133="základní",J133,0)</f>
        <v>0</v>
      </c>
      <c r="BF133" s="194">
        <f>IF(N133="snížená",J133,0)</f>
        <v>0</v>
      </c>
      <c r="BG133" s="194">
        <f>IF(N133="zákl. přenesená",J133,0)</f>
        <v>0</v>
      </c>
      <c r="BH133" s="194">
        <f>IF(N133="sníž. přenesená",J133,0)</f>
        <v>0</v>
      </c>
      <c r="BI133" s="194">
        <f>IF(N133="nulová",J133,0)</f>
        <v>0</v>
      </c>
      <c r="BJ133" s="24" t="s">
        <v>89</v>
      </c>
      <c r="BK133" s="194">
        <f>ROUND(I133*H133,2)</f>
        <v>0</v>
      </c>
      <c r="BL133" s="24" t="s">
        <v>194</v>
      </c>
      <c r="BM133" s="24" t="s">
        <v>845</v>
      </c>
    </row>
    <row r="134" spans="2:65" s="12" customFormat="1" ht="13.5">
      <c r="B134" s="195"/>
      <c r="D134" s="196" t="s">
        <v>184</v>
      </c>
      <c r="E134" s="197" t="s">
        <v>5</v>
      </c>
      <c r="F134" s="198" t="s">
        <v>844</v>
      </c>
      <c r="H134" s="199">
        <v>97.84</v>
      </c>
      <c r="I134" s="200"/>
      <c r="L134" s="195"/>
      <c r="M134" s="201"/>
      <c r="N134" s="202"/>
      <c r="O134" s="202"/>
      <c r="P134" s="202"/>
      <c r="Q134" s="202"/>
      <c r="R134" s="202"/>
      <c r="S134" s="202"/>
      <c r="T134" s="203"/>
      <c r="AT134" s="197" t="s">
        <v>184</v>
      </c>
      <c r="AU134" s="197" t="s">
        <v>24</v>
      </c>
      <c r="AV134" s="12" t="s">
        <v>24</v>
      </c>
      <c r="AW134" s="12" t="s">
        <v>44</v>
      </c>
      <c r="AX134" s="12" t="s">
        <v>89</v>
      </c>
      <c r="AY134" s="197" t="s">
        <v>174</v>
      </c>
    </row>
    <row r="135" spans="2:65" s="1" customFormat="1" ht="16.5" customHeight="1">
      <c r="B135" s="182"/>
      <c r="C135" s="219" t="s">
        <v>148</v>
      </c>
      <c r="D135" s="219" t="s">
        <v>447</v>
      </c>
      <c r="E135" s="220" t="s">
        <v>462</v>
      </c>
      <c r="F135" s="221" t="s">
        <v>463</v>
      </c>
      <c r="G135" s="222" t="s">
        <v>464</v>
      </c>
      <c r="H135" s="223">
        <v>2.9350000000000001</v>
      </c>
      <c r="I135" s="224"/>
      <c r="J135" s="225">
        <f>ROUND(I135*H135,2)</f>
        <v>0</v>
      </c>
      <c r="K135" s="221" t="s">
        <v>181</v>
      </c>
      <c r="L135" s="226"/>
      <c r="M135" s="227" t="s">
        <v>5</v>
      </c>
      <c r="N135" s="228" t="s">
        <v>52</v>
      </c>
      <c r="O135" s="43"/>
      <c r="P135" s="192">
        <f>O135*H135</f>
        <v>0</v>
      </c>
      <c r="Q135" s="192">
        <v>1E-3</v>
      </c>
      <c r="R135" s="192">
        <f>Q135*H135</f>
        <v>2.9350000000000001E-3</v>
      </c>
      <c r="S135" s="192">
        <v>0</v>
      </c>
      <c r="T135" s="193">
        <f>S135*H135</f>
        <v>0</v>
      </c>
      <c r="AR135" s="24" t="s">
        <v>211</v>
      </c>
      <c r="AT135" s="24" t="s">
        <v>447</v>
      </c>
      <c r="AU135" s="24" t="s">
        <v>24</v>
      </c>
      <c r="AY135" s="24" t="s">
        <v>174</v>
      </c>
      <c r="BE135" s="194">
        <f>IF(N135="základní",J135,0)</f>
        <v>0</v>
      </c>
      <c r="BF135" s="194">
        <f>IF(N135="snížená",J135,0)</f>
        <v>0</v>
      </c>
      <c r="BG135" s="194">
        <f>IF(N135="zákl. přenesená",J135,0)</f>
        <v>0</v>
      </c>
      <c r="BH135" s="194">
        <f>IF(N135="sníž. přenesená",J135,0)</f>
        <v>0</v>
      </c>
      <c r="BI135" s="194">
        <f>IF(N135="nulová",J135,0)</f>
        <v>0</v>
      </c>
      <c r="BJ135" s="24" t="s">
        <v>89</v>
      </c>
      <c r="BK135" s="194">
        <f>ROUND(I135*H135,2)</f>
        <v>0</v>
      </c>
      <c r="BL135" s="24" t="s">
        <v>194</v>
      </c>
      <c r="BM135" s="24" t="s">
        <v>846</v>
      </c>
    </row>
    <row r="136" spans="2:65" s="12" customFormat="1" ht="13.5">
      <c r="B136" s="195"/>
      <c r="D136" s="196" t="s">
        <v>184</v>
      </c>
      <c r="E136" s="197" t="s">
        <v>5</v>
      </c>
      <c r="F136" s="198" t="s">
        <v>847</v>
      </c>
      <c r="H136" s="199">
        <v>2.9350000000000001</v>
      </c>
      <c r="I136" s="200"/>
      <c r="L136" s="195"/>
      <c r="M136" s="201"/>
      <c r="N136" s="202"/>
      <c r="O136" s="202"/>
      <c r="P136" s="202"/>
      <c r="Q136" s="202"/>
      <c r="R136" s="202"/>
      <c r="S136" s="202"/>
      <c r="T136" s="203"/>
      <c r="AT136" s="197" t="s">
        <v>184</v>
      </c>
      <c r="AU136" s="197" t="s">
        <v>24</v>
      </c>
      <c r="AV136" s="12" t="s">
        <v>24</v>
      </c>
      <c r="AW136" s="12" t="s">
        <v>44</v>
      </c>
      <c r="AX136" s="12" t="s">
        <v>89</v>
      </c>
      <c r="AY136" s="197" t="s">
        <v>174</v>
      </c>
    </row>
    <row r="137" spans="2:65" s="11" customFormat="1" ht="29.85" customHeight="1">
      <c r="B137" s="169"/>
      <c r="D137" s="170" t="s">
        <v>80</v>
      </c>
      <c r="E137" s="180" t="s">
        <v>194</v>
      </c>
      <c r="F137" s="180" t="s">
        <v>479</v>
      </c>
      <c r="I137" s="172"/>
      <c r="J137" s="181">
        <f>BK137</f>
        <v>0</v>
      </c>
      <c r="L137" s="169"/>
      <c r="M137" s="174"/>
      <c r="N137" s="175"/>
      <c r="O137" s="175"/>
      <c r="P137" s="176">
        <f>SUM(P138:P139)</f>
        <v>0</v>
      </c>
      <c r="Q137" s="175"/>
      <c r="R137" s="176">
        <f>SUM(R138:R139)</f>
        <v>0</v>
      </c>
      <c r="S137" s="175"/>
      <c r="T137" s="177">
        <f>SUM(T138:T139)</f>
        <v>0</v>
      </c>
      <c r="AR137" s="170" t="s">
        <v>89</v>
      </c>
      <c r="AT137" s="178" t="s">
        <v>80</v>
      </c>
      <c r="AU137" s="178" t="s">
        <v>89</v>
      </c>
      <c r="AY137" s="170" t="s">
        <v>174</v>
      </c>
      <c r="BK137" s="179">
        <f>SUM(BK138:BK139)</f>
        <v>0</v>
      </c>
    </row>
    <row r="138" spans="2:65" s="1" customFormat="1" ht="25.5" customHeight="1">
      <c r="B138" s="182"/>
      <c r="C138" s="183" t="s">
        <v>380</v>
      </c>
      <c r="D138" s="183" t="s">
        <v>177</v>
      </c>
      <c r="E138" s="184" t="s">
        <v>481</v>
      </c>
      <c r="F138" s="185" t="s">
        <v>482</v>
      </c>
      <c r="G138" s="186" t="s">
        <v>311</v>
      </c>
      <c r="H138" s="187">
        <v>23.699000000000002</v>
      </c>
      <c r="I138" s="188"/>
      <c r="J138" s="189">
        <f>ROUND(I138*H138,2)</f>
        <v>0</v>
      </c>
      <c r="K138" s="185" t="s">
        <v>181</v>
      </c>
      <c r="L138" s="42"/>
      <c r="M138" s="190" t="s">
        <v>5</v>
      </c>
      <c r="N138" s="191" t="s">
        <v>52</v>
      </c>
      <c r="O138" s="43"/>
      <c r="P138" s="192">
        <f>O138*H138</f>
        <v>0</v>
      </c>
      <c r="Q138" s="192">
        <v>0</v>
      </c>
      <c r="R138" s="192">
        <f>Q138*H138</f>
        <v>0</v>
      </c>
      <c r="S138" s="192">
        <v>0</v>
      </c>
      <c r="T138" s="193">
        <f>S138*H138</f>
        <v>0</v>
      </c>
      <c r="AR138" s="24" t="s">
        <v>194</v>
      </c>
      <c r="AT138" s="24" t="s">
        <v>177</v>
      </c>
      <c r="AU138" s="24" t="s">
        <v>24</v>
      </c>
      <c r="AY138" s="24" t="s">
        <v>174</v>
      </c>
      <c r="BE138" s="194">
        <f>IF(N138="základní",J138,0)</f>
        <v>0</v>
      </c>
      <c r="BF138" s="194">
        <f>IF(N138="snížená",J138,0)</f>
        <v>0</v>
      </c>
      <c r="BG138" s="194">
        <f>IF(N138="zákl. přenesená",J138,0)</f>
        <v>0</v>
      </c>
      <c r="BH138" s="194">
        <f>IF(N138="sníž. přenesená",J138,0)</f>
        <v>0</v>
      </c>
      <c r="BI138" s="194">
        <f>IF(N138="nulová",J138,0)</f>
        <v>0</v>
      </c>
      <c r="BJ138" s="24" t="s">
        <v>89</v>
      </c>
      <c r="BK138" s="194">
        <f>ROUND(I138*H138,2)</f>
        <v>0</v>
      </c>
      <c r="BL138" s="24" t="s">
        <v>194</v>
      </c>
      <c r="BM138" s="24" t="s">
        <v>848</v>
      </c>
    </row>
    <row r="139" spans="2:65" s="12" customFormat="1" ht="13.5">
      <c r="B139" s="195"/>
      <c r="D139" s="196" t="s">
        <v>184</v>
      </c>
      <c r="E139" s="197" t="s">
        <v>5</v>
      </c>
      <c r="F139" s="198" t="s">
        <v>849</v>
      </c>
      <c r="H139" s="199">
        <v>23.699000000000002</v>
      </c>
      <c r="I139" s="200"/>
      <c r="L139" s="195"/>
      <c r="M139" s="201"/>
      <c r="N139" s="202"/>
      <c r="O139" s="202"/>
      <c r="P139" s="202"/>
      <c r="Q139" s="202"/>
      <c r="R139" s="202"/>
      <c r="S139" s="202"/>
      <c r="T139" s="203"/>
      <c r="AT139" s="197" t="s">
        <v>184</v>
      </c>
      <c r="AU139" s="197" t="s">
        <v>24</v>
      </c>
      <c r="AV139" s="12" t="s">
        <v>24</v>
      </c>
      <c r="AW139" s="12" t="s">
        <v>44</v>
      </c>
      <c r="AX139" s="12" t="s">
        <v>89</v>
      </c>
      <c r="AY139" s="197" t="s">
        <v>174</v>
      </c>
    </row>
    <row r="140" spans="2:65" s="11" customFormat="1" ht="29.85" customHeight="1">
      <c r="B140" s="169"/>
      <c r="D140" s="170" t="s">
        <v>80</v>
      </c>
      <c r="E140" s="180" t="s">
        <v>173</v>
      </c>
      <c r="F140" s="180" t="s">
        <v>520</v>
      </c>
      <c r="I140" s="172"/>
      <c r="J140" s="181">
        <f>BK140</f>
        <v>0</v>
      </c>
      <c r="L140" s="169"/>
      <c r="M140" s="174"/>
      <c r="N140" s="175"/>
      <c r="O140" s="175"/>
      <c r="P140" s="176">
        <f>SUM(P141:P158)</f>
        <v>0</v>
      </c>
      <c r="Q140" s="175"/>
      <c r="R140" s="176">
        <f>SUM(R141:R158)</f>
        <v>0</v>
      </c>
      <c r="S140" s="175"/>
      <c r="T140" s="177">
        <f>SUM(T141:T158)</f>
        <v>0</v>
      </c>
      <c r="AR140" s="170" t="s">
        <v>89</v>
      </c>
      <c r="AT140" s="178" t="s">
        <v>80</v>
      </c>
      <c r="AU140" s="178" t="s">
        <v>89</v>
      </c>
      <c r="AY140" s="170" t="s">
        <v>174</v>
      </c>
      <c r="BK140" s="179">
        <f>SUM(BK141:BK158)</f>
        <v>0</v>
      </c>
    </row>
    <row r="141" spans="2:65" s="1" customFormat="1" ht="25.5" customHeight="1">
      <c r="B141" s="182"/>
      <c r="C141" s="183" t="s">
        <v>385</v>
      </c>
      <c r="D141" s="183" t="s">
        <v>177</v>
      </c>
      <c r="E141" s="184" t="s">
        <v>522</v>
      </c>
      <c r="F141" s="185" t="s">
        <v>523</v>
      </c>
      <c r="G141" s="186" t="s">
        <v>262</v>
      </c>
      <c r="H141" s="187">
        <v>84</v>
      </c>
      <c r="I141" s="188"/>
      <c r="J141" s="189">
        <f>ROUND(I141*H141,2)</f>
        <v>0</v>
      </c>
      <c r="K141" s="185" t="s">
        <v>181</v>
      </c>
      <c r="L141" s="42"/>
      <c r="M141" s="190" t="s">
        <v>5</v>
      </c>
      <c r="N141" s="191" t="s">
        <v>52</v>
      </c>
      <c r="O141" s="43"/>
      <c r="P141" s="192">
        <f>O141*H141</f>
        <v>0</v>
      </c>
      <c r="Q141" s="192">
        <v>0</v>
      </c>
      <c r="R141" s="192">
        <f>Q141*H141</f>
        <v>0</v>
      </c>
      <c r="S141" s="192">
        <v>0</v>
      </c>
      <c r="T141" s="193">
        <f>S141*H141</f>
        <v>0</v>
      </c>
      <c r="AR141" s="24" t="s">
        <v>194</v>
      </c>
      <c r="AT141" s="24" t="s">
        <v>177</v>
      </c>
      <c r="AU141" s="24" t="s">
        <v>24</v>
      </c>
      <c r="AY141" s="24" t="s">
        <v>174</v>
      </c>
      <c r="BE141" s="194">
        <f>IF(N141="základní",J141,0)</f>
        <v>0</v>
      </c>
      <c r="BF141" s="194">
        <f>IF(N141="snížená",J141,0)</f>
        <v>0</v>
      </c>
      <c r="BG141" s="194">
        <f>IF(N141="zákl. přenesená",J141,0)</f>
        <v>0</v>
      </c>
      <c r="BH141" s="194">
        <f>IF(N141="sníž. přenesená",J141,0)</f>
        <v>0</v>
      </c>
      <c r="BI141" s="194">
        <f>IF(N141="nulová",J141,0)</f>
        <v>0</v>
      </c>
      <c r="BJ141" s="24" t="s">
        <v>89</v>
      </c>
      <c r="BK141" s="194">
        <f>ROUND(I141*H141,2)</f>
        <v>0</v>
      </c>
      <c r="BL141" s="24" t="s">
        <v>194</v>
      </c>
      <c r="BM141" s="24" t="s">
        <v>850</v>
      </c>
    </row>
    <row r="142" spans="2:65" s="12" customFormat="1" ht="13.5">
      <c r="B142" s="195"/>
      <c r="D142" s="196" t="s">
        <v>184</v>
      </c>
      <c r="E142" s="197" t="s">
        <v>5</v>
      </c>
      <c r="F142" s="198" t="s">
        <v>802</v>
      </c>
      <c r="H142" s="199">
        <v>84</v>
      </c>
      <c r="I142" s="200"/>
      <c r="L142" s="195"/>
      <c r="M142" s="201"/>
      <c r="N142" s="202"/>
      <c r="O142" s="202"/>
      <c r="P142" s="202"/>
      <c r="Q142" s="202"/>
      <c r="R142" s="202"/>
      <c r="S142" s="202"/>
      <c r="T142" s="203"/>
      <c r="AT142" s="197" t="s">
        <v>184</v>
      </c>
      <c r="AU142" s="197" t="s">
        <v>24</v>
      </c>
      <c r="AV142" s="12" t="s">
        <v>24</v>
      </c>
      <c r="AW142" s="12" t="s">
        <v>44</v>
      </c>
      <c r="AX142" s="12" t="s">
        <v>89</v>
      </c>
      <c r="AY142" s="197" t="s">
        <v>174</v>
      </c>
    </row>
    <row r="143" spans="2:65" s="1" customFormat="1" ht="25.5" customHeight="1">
      <c r="B143" s="182"/>
      <c r="C143" s="183" t="s">
        <v>390</v>
      </c>
      <c r="D143" s="183" t="s">
        <v>177</v>
      </c>
      <c r="E143" s="184" t="s">
        <v>526</v>
      </c>
      <c r="F143" s="185" t="s">
        <v>527</v>
      </c>
      <c r="G143" s="186" t="s">
        <v>262</v>
      </c>
      <c r="H143" s="187">
        <v>27</v>
      </c>
      <c r="I143" s="188"/>
      <c r="J143" s="189">
        <f>ROUND(I143*H143,2)</f>
        <v>0</v>
      </c>
      <c r="K143" s="185" t="s">
        <v>181</v>
      </c>
      <c r="L143" s="42"/>
      <c r="M143" s="190" t="s">
        <v>5</v>
      </c>
      <c r="N143" s="191" t="s">
        <v>52</v>
      </c>
      <c r="O143" s="43"/>
      <c r="P143" s="192">
        <f>O143*H143</f>
        <v>0</v>
      </c>
      <c r="Q143" s="192">
        <v>0</v>
      </c>
      <c r="R143" s="192">
        <f>Q143*H143</f>
        <v>0</v>
      </c>
      <c r="S143" s="192">
        <v>0</v>
      </c>
      <c r="T143" s="193">
        <f>S143*H143</f>
        <v>0</v>
      </c>
      <c r="AR143" s="24" t="s">
        <v>194</v>
      </c>
      <c r="AT143" s="24" t="s">
        <v>177</v>
      </c>
      <c r="AU143" s="24" t="s">
        <v>24</v>
      </c>
      <c r="AY143" s="24" t="s">
        <v>174</v>
      </c>
      <c r="BE143" s="194">
        <f>IF(N143="základní",J143,0)</f>
        <v>0</v>
      </c>
      <c r="BF143" s="194">
        <f>IF(N143="snížená",J143,0)</f>
        <v>0</v>
      </c>
      <c r="BG143" s="194">
        <f>IF(N143="zákl. přenesená",J143,0)</f>
        <v>0</v>
      </c>
      <c r="BH143" s="194">
        <f>IF(N143="sníž. přenesená",J143,0)</f>
        <v>0</v>
      </c>
      <c r="BI143" s="194">
        <f>IF(N143="nulová",J143,0)</f>
        <v>0</v>
      </c>
      <c r="BJ143" s="24" t="s">
        <v>89</v>
      </c>
      <c r="BK143" s="194">
        <f>ROUND(I143*H143,2)</f>
        <v>0</v>
      </c>
      <c r="BL143" s="24" t="s">
        <v>194</v>
      </c>
      <c r="BM143" s="24" t="s">
        <v>851</v>
      </c>
    </row>
    <row r="144" spans="2:65" s="12" customFormat="1" ht="13.5">
      <c r="B144" s="195"/>
      <c r="D144" s="196" t="s">
        <v>184</v>
      </c>
      <c r="E144" s="197" t="s">
        <v>5</v>
      </c>
      <c r="F144" s="198" t="s">
        <v>804</v>
      </c>
      <c r="H144" s="199">
        <v>27</v>
      </c>
      <c r="I144" s="200"/>
      <c r="L144" s="195"/>
      <c r="M144" s="201"/>
      <c r="N144" s="202"/>
      <c r="O144" s="202"/>
      <c r="P144" s="202"/>
      <c r="Q144" s="202"/>
      <c r="R144" s="202"/>
      <c r="S144" s="202"/>
      <c r="T144" s="203"/>
      <c r="AT144" s="197" t="s">
        <v>184</v>
      </c>
      <c r="AU144" s="197" t="s">
        <v>24</v>
      </c>
      <c r="AV144" s="12" t="s">
        <v>24</v>
      </c>
      <c r="AW144" s="12" t="s">
        <v>44</v>
      </c>
      <c r="AX144" s="12" t="s">
        <v>89</v>
      </c>
      <c r="AY144" s="197" t="s">
        <v>174</v>
      </c>
    </row>
    <row r="145" spans="2:65" s="1" customFormat="1" ht="25.5" customHeight="1">
      <c r="B145" s="182"/>
      <c r="C145" s="183" t="s">
        <v>395</v>
      </c>
      <c r="D145" s="183" t="s">
        <v>177</v>
      </c>
      <c r="E145" s="184" t="s">
        <v>530</v>
      </c>
      <c r="F145" s="185" t="s">
        <v>531</v>
      </c>
      <c r="G145" s="186" t="s">
        <v>262</v>
      </c>
      <c r="H145" s="187">
        <v>84</v>
      </c>
      <c r="I145" s="188"/>
      <c r="J145" s="189">
        <f>ROUND(I145*H145,2)</f>
        <v>0</v>
      </c>
      <c r="K145" s="185" t="s">
        <v>181</v>
      </c>
      <c r="L145" s="42"/>
      <c r="M145" s="190" t="s">
        <v>5</v>
      </c>
      <c r="N145" s="191" t="s">
        <v>52</v>
      </c>
      <c r="O145" s="43"/>
      <c r="P145" s="192">
        <f>O145*H145</f>
        <v>0</v>
      </c>
      <c r="Q145" s="192">
        <v>0</v>
      </c>
      <c r="R145" s="192">
        <f>Q145*H145</f>
        <v>0</v>
      </c>
      <c r="S145" s="192">
        <v>0</v>
      </c>
      <c r="T145" s="193">
        <f>S145*H145</f>
        <v>0</v>
      </c>
      <c r="AR145" s="24" t="s">
        <v>194</v>
      </c>
      <c r="AT145" s="24" t="s">
        <v>177</v>
      </c>
      <c r="AU145" s="24" t="s">
        <v>24</v>
      </c>
      <c r="AY145" s="24" t="s">
        <v>174</v>
      </c>
      <c r="BE145" s="194">
        <f>IF(N145="základní",J145,0)</f>
        <v>0</v>
      </c>
      <c r="BF145" s="194">
        <f>IF(N145="snížená",J145,0)</f>
        <v>0</v>
      </c>
      <c r="BG145" s="194">
        <f>IF(N145="zákl. přenesená",J145,0)</f>
        <v>0</v>
      </c>
      <c r="BH145" s="194">
        <f>IF(N145="sníž. přenesená",J145,0)</f>
        <v>0</v>
      </c>
      <c r="BI145" s="194">
        <f>IF(N145="nulová",J145,0)</f>
        <v>0</v>
      </c>
      <c r="BJ145" s="24" t="s">
        <v>89</v>
      </c>
      <c r="BK145" s="194">
        <f>ROUND(I145*H145,2)</f>
        <v>0</v>
      </c>
      <c r="BL145" s="24" t="s">
        <v>194</v>
      </c>
      <c r="BM145" s="24" t="s">
        <v>852</v>
      </c>
    </row>
    <row r="146" spans="2:65" s="12" customFormat="1" ht="13.5">
      <c r="B146" s="195"/>
      <c r="D146" s="196" t="s">
        <v>184</v>
      </c>
      <c r="E146" s="197" t="s">
        <v>5</v>
      </c>
      <c r="F146" s="198" t="s">
        <v>802</v>
      </c>
      <c r="H146" s="199">
        <v>84</v>
      </c>
      <c r="I146" s="200"/>
      <c r="L146" s="195"/>
      <c r="M146" s="201"/>
      <c r="N146" s="202"/>
      <c r="O146" s="202"/>
      <c r="P146" s="202"/>
      <c r="Q146" s="202"/>
      <c r="R146" s="202"/>
      <c r="S146" s="202"/>
      <c r="T146" s="203"/>
      <c r="AT146" s="197" t="s">
        <v>184</v>
      </c>
      <c r="AU146" s="197" t="s">
        <v>24</v>
      </c>
      <c r="AV146" s="12" t="s">
        <v>24</v>
      </c>
      <c r="AW146" s="12" t="s">
        <v>44</v>
      </c>
      <c r="AX146" s="12" t="s">
        <v>89</v>
      </c>
      <c r="AY146" s="197" t="s">
        <v>174</v>
      </c>
    </row>
    <row r="147" spans="2:65" s="1" customFormat="1" ht="38.25" customHeight="1">
      <c r="B147" s="182"/>
      <c r="C147" s="183" t="s">
        <v>401</v>
      </c>
      <c r="D147" s="183" t="s">
        <v>177</v>
      </c>
      <c r="E147" s="184" t="s">
        <v>534</v>
      </c>
      <c r="F147" s="185" t="s">
        <v>535</v>
      </c>
      <c r="G147" s="186" t="s">
        <v>262</v>
      </c>
      <c r="H147" s="187">
        <v>84</v>
      </c>
      <c r="I147" s="188"/>
      <c r="J147" s="189">
        <f>ROUND(I147*H147,2)</f>
        <v>0</v>
      </c>
      <c r="K147" s="185" t="s">
        <v>181</v>
      </c>
      <c r="L147" s="42"/>
      <c r="M147" s="190" t="s">
        <v>5</v>
      </c>
      <c r="N147" s="191" t="s">
        <v>52</v>
      </c>
      <c r="O147" s="43"/>
      <c r="P147" s="192">
        <f>O147*H147</f>
        <v>0</v>
      </c>
      <c r="Q147" s="192">
        <v>0</v>
      </c>
      <c r="R147" s="192">
        <f>Q147*H147</f>
        <v>0</v>
      </c>
      <c r="S147" s="192">
        <v>0</v>
      </c>
      <c r="T147" s="193">
        <f>S147*H147</f>
        <v>0</v>
      </c>
      <c r="AR147" s="24" t="s">
        <v>194</v>
      </c>
      <c r="AT147" s="24" t="s">
        <v>177</v>
      </c>
      <c r="AU147" s="24" t="s">
        <v>24</v>
      </c>
      <c r="AY147" s="24" t="s">
        <v>174</v>
      </c>
      <c r="BE147" s="194">
        <f>IF(N147="základní",J147,0)</f>
        <v>0</v>
      </c>
      <c r="BF147" s="194">
        <f>IF(N147="snížená",J147,0)</f>
        <v>0</v>
      </c>
      <c r="BG147" s="194">
        <f>IF(N147="zákl. přenesená",J147,0)</f>
        <v>0</v>
      </c>
      <c r="BH147" s="194">
        <f>IF(N147="sníž. přenesená",J147,0)</f>
        <v>0</v>
      </c>
      <c r="BI147" s="194">
        <f>IF(N147="nulová",J147,0)</f>
        <v>0</v>
      </c>
      <c r="BJ147" s="24" t="s">
        <v>89</v>
      </c>
      <c r="BK147" s="194">
        <f>ROUND(I147*H147,2)</f>
        <v>0</v>
      </c>
      <c r="BL147" s="24" t="s">
        <v>194</v>
      </c>
      <c r="BM147" s="24" t="s">
        <v>853</v>
      </c>
    </row>
    <row r="148" spans="2:65" s="12" customFormat="1" ht="13.5">
      <c r="B148" s="195"/>
      <c r="D148" s="196" t="s">
        <v>184</v>
      </c>
      <c r="E148" s="197" t="s">
        <v>5</v>
      </c>
      <c r="F148" s="198" t="s">
        <v>802</v>
      </c>
      <c r="H148" s="199">
        <v>84</v>
      </c>
      <c r="I148" s="200"/>
      <c r="L148" s="195"/>
      <c r="M148" s="201"/>
      <c r="N148" s="202"/>
      <c r="O148" s="202"/>
      <c r="P148" s="202"/>
      <c r="Q148" s="202"/>
      <c r="R148" s="202"/>
      <c r="S148" s="202"/>
      <c r="T148" s="203"/>
      <c r="AT148" s="197" t="s">
        <v>184</v>
      </c>
      <c r="AU148" s="197" t="s">
        <v>24</v>
      </c>
      <c r="AV148" s="12" t="s">
        <v>24</v>
      </c>
      <c r="AW148" s="12" t="s">
        <v>44</v>
      </c>
      <c r="AX148" s="12" t="s">
        <v>89</v>
      </c>
      <c r="AY148" s="197" t="s">
        <v>174</v>
      </c>
    </row>
    <row r="149" spans="2:65" s="1" customFormat="1" ht="38.25" customHeight="1">
      <c r="B149" s="182"/>
      <c r="C149" s="183" t="s">
        <v>405</v>
      </c>
      <c r="D149" s="183" t="s">
        <v>177</v>
      </c>
      <c r="E149" s="184" t="s">
        <v>538</v>
      </c>
      <c r="F149" s="185" t="s">
        <v>539</v>
      </c>
      <c r="G149" s="186" t="s">
        <v>262</v>
      </c>
      <c r="H149" s="187">
        <v>27</v>
      </c>
      <c r="I149" s="188"/>
      <c r="J149" s="189">
        <f>ROUND(I149*H149,2)</f>
        <v>0</v>
      </c>
      <c r="K149" s="185" t="s">
        <v>181</v>
      </c>
      <c r="L149" s="42"/>
      <c r="M149" s="190" t="s">
        <v>5</v>
      </c>
      <c r="N149" s="191" t="s">
        <v>52</v>
      </c>
      <c r="O149" s="43"/>
      <c r="P149" s="192">
        <f>O149*H149</f>
        <v>0</v>
      </c>
      <c r="Q149" s="192">
        <v>0</v>
      </c>
      <c r="R149" s="192">
        <f>Q149*H149</f>
        <v>0</v>
      </c>
      <c r="S149" s="192">
        <v>0</v>
      </c>
      <c r="T149" s="193">
        <f>S149*H149</f>
        <v>0</v>
      </c>
      <c r="AR149" s="24" t="s">
        <v>194</v>
      </c>
      <c r="AT149" s="24" t="s">
        <v>177</v>
      </c>
      <c r="AU149" s="24" t="s">
        <v>24</v>
      </c>
      <c r="AY149" s="24" t="s">
        <v>174</v>
      </c>
      <c r="BE149" s="194">
        <f>IF(N149="základní",J149,0)</f>
        <v>0</v>
      </c>
      <c r="BF149" s="194">
        <f>IF(N149="snížená",J149,0)</f>
        <v>0</v>
      </c>
      <c r="BG149" s="194">
        <f>IF(N149="zákl. přenesená",J149,0)</f>
        <v>0</v>
      </c>
      <c r="BH149" s="194">
        <f>IF(N149="sníž. přenesená",J149,0)</f>
        <v>0</v>
      </c>
      <c r="BI149" s="194">
        <f>IF(N149="nulová",J149,0)</f>
        <v>0</v>
      </c>
      <c r="BJ149" s="24" t="s">
        <v>89</v>
      </c>
      <c r="BK149" s="194">
        <f>ROUND(I149*H149,2)</f>
        <v>0</v>
      </c>
      <c r="BL149" s="24" t="s">
        <v>194</v>
      </c>
      <c r="BM149" s="24" t="s">
        <v>854</v>
      </c>
    </row>
    <row r="150" spans="2:65" s="12" customFormat="1" ht="13.5">
      <c r="B150" s="195"/>
      <c r="D150" s="196" t="s">
        <v>184</v>
      </c>
      <c r="E150" s="197" t="s">
        <v>5</v>
      </c>
      <c r="F150" s="198" t="s">
        <v>804</v>
      </c>
      <c r="H150" s="199">
        <v>27</v>
      </c>
      <c r="I150" s="200"/>
      <c r="L150" s="195"/>
      <c r="M150" s="201"/>
      <c r="N150" s="202"/>
      <c r="O150" s="202"/>
      <c r="P150" s="202"/>
      <c r="Q150" s="202"/>
      <c r="R150" s="202"/>
      <c r="S150" s="202"/>
      <c r="T150" s="203"/>
      <c r="AT150" s="197" t="s">
        <v>184</v>
      </c>
      <c r="AU150" s="197" t="s">
        <v>24</v>
      </c>
      <c r="AV150" s="12" t="s">
        <v>24</v>
      </c>
      <c r="AW150" s="12" t="s">
        <v>44</v>
      </c>
      <c r="AX150" s="12" t="s">
        <v>89</v>
      </c>
      <c r="AY150" s="197" t="s">
        <v>174</v>
      </c>
    </row>
    <row r="151" spans="2:65" s="1" customFormat="1" ht="25.5" customHeight="1">
      <c r="B151" s="182"/>
      <c r="C151" s="183" t="s">
        <v>409</v>
      </c>
      <c r="D151" s="183" t="s">
        <v>177</v>
      </c>
      <c r="E151" s="184" t="s">
        <v>542</v>
      </c>
      <c r="F151" s="185" t="s">
        <v>543</v>
      </c>
      <c r="G151" s="186" t="s">
        <v>262</v>
      </c>
      <c r="H151" s="187">
        <v>27</v>
      </c>
      <c r="I151" s="188"/>
      <c r="J151" s="189">
        <f>ROUND(I151*H151,2)</f>
        <v>0</v>
      </c>
      <c r="K151" s="185" t="s">
        <v>181</v>
      </c>
      <c r="L151" s="42"/>
      <c r="M151" s="190" t="s">
        <v>5</v>
      </c>
      <c r="N151" s="191" t="s">
        <v>52</v>
      </c>
      <c r="O151" s="43"/>
      <c r="P151" s="192">
        <f>O151*H151</f>
        <v>0</v>
      </c>
      <c r="Q151" s="192">
        <v>0</v>
      </c>
      <c r="R151" s="192">
        <f>Q151*H151</f>
        <v>0</v>
      </c>
      <c r="S151" s="192">
        <v>0</v>
      </c>
      <c r="T151" s="193">
        <f>S151*H151</f>
        <v>0</v>
      </c>
      <c r="AR151" s="24" t="s">
        <v>194</v>
      </c>
      <c r="AT151" s="24" t="s">
        <v>177</v>
      </c>
      <c r="AU151" s="24" t="s">
        <v>24</v>
      </c>
      <c r="AY151" s="24" t="s">
        <v>174</v>
      </c>
      <c r="BE151" s="194">
        <f>IF(N151="základní",J151,0)</f>
        <v>0</v>
      </c>
      <c r="BF151" s="194">
        <f>IF(N151="snížená",J151,0)</f>
        <v>0</v>
      </c>
      <c r="BG151" s="194">
        <f>IF(N151="zákl. přenesená",J151,0)</f>
        <v>0</v>
      </c>
      <c r="BH151" s="194">
        <f>IF(N151="sníž. přenesená",J151,0)</f>
        <v>0</v>
      </c>
      <c r="BI151" s="194">
        <f>IF(N151="nulová",J151,0)</f>
        <v>0</v>
      </c>
      <c r="BJ151" s="24" t="s">
        <v>89</v>
      </c>
      <c r="BK151" s="194">
        <f>ROUND(I151*H151,2)</f>
        <v>0</v>
      </c>
      <c r="BL151" s="24" t="s">
        <v>194</v>
      </c>
      <c r="BM151" s="24" t="s">
        <v>855</v>
      </c>
    </row>
    <row r="152" spans="2:65" s="12" customFormat="1" ht="13.5">
      <c r="B152" s="195"/>
      <c r="D152" s="196" t="s">
        <v>184</v>
      </c>
      <c r="E152" s="197" t="s">
        <v>5</v>
      </c>
      <c r="F152" s="198" t="s">
        <v>804</v>
      </c>
      <c r="H152" s="199">
        <v>27</v>
      </c>
      <c r="I152" s="200"/>
      <c r="L152" s="195"/>
      <c r="M152" s="201"/>
      <c r="N152" s="202"/>
      <c r="O152" s="202"/>
      <c r="P152" s="202"/>
      <c r="Q152" s="202"/>
      <c r="R152" s="202"/>
      <c r="S152" s="202"/>
      <c r="T152" s="203"/>
      <c r="AT152" s="197" t="s">
        <v>184</v>
      </c>
      <c r="AU152" s="197" t="s">
        <v>24</v>
      </c>
      <c r="AV152" s="12" t="s">
        <v>24</v>
      </c>
      <c r="AW152" s="12" t="s">
        <v>44</v>
      </c>
      <c r="AX152" s="12" t="s">
        <v>89</v>
      </c>
      <c r="AY152" s="197" t="s">
        <v>174</v>
      </c>
    </row>
    <row r="153" spans="2:65" s="1" customFormat="1" ht="25.5" customHeight="1">
      <c r="B153" s="182"/>
      <c r="C153" s="183" t="s">
        <v>414</v>
      </c>
      <c r="D153" s="183" t="s">
        <v>177</v>
      </c>
      <c r="E153" s="184" t="s">
        <v>547</v>
      </c>
      <c r="F153" s="185" t="s">
        <v>548</v>
      </c>
      <c r="G153" s="186" t="s">
        <v>262</v>
      </c>
      <c r="H153" s="187">
        <v>167</v>
      </c>
      <c r="I153" s="188"/>
      <c r="J153" s="189">
        <f>ROUND(I153*H153,2)</f>
        <v>0</v>
      </c>
      <c r="K153" s="185" t="s">
        <v>181</v>
      </c>
      <c r="L153" s="42"/>
      <c r="M153" s="190" t="s">
        <v>5</v>
      </c>
      <c r="N153" s="191" t="s">
        <v>52</v>
      </c>
      <c r="O153" s="43"/>
      <c r="P153" s="192">
        <f>O153*H153</f>
        <v>0</v>
      </c>
      <c r="Q153" s="192">
        <v>0</v>
      </c>
      <c r="R153" s="192">
        <f>Q153*H153</f>
        <v>0</v>
      </c>
      <c r="S153" s="192">
        <v>0</v>
      </c>
      <c r="T153" s="193">
        <f>S153*H153</f>
        <v>0</v>
      </c>
      <c r="AR153" s="24" t="s">
        <v>194</v>
      </c>
      <c r="AT153" s="24" t="s">
        <v>177</v>
      </c>
      <c r="AU153" s="24" t="s">
        <v>24</v>
      </c>
      <c r="AY153" s="24" t="s">
        <v>174</v>
      </c>
      <c r="BE153" s="194">
        <f>IF(N153="základní",J153,0)</f>
        <v>0</v>
      </c>
      <c r="BF153" s="194">
        <f>IF(N153="snížená",J153,0)</f>
        <v>0</v>
      </c>
      <c r="BG153" s="194">
        <f>IF(N153="zákl. přenesená",J153,0)</f>
        <v>0</v>
      </c>
      <c r="BH153" s="194">
        <f>IF(N153="sníž. přenesená",J153,0)</f>
        <v>0</v>
      </c>
      <c r="BI153" s="194">
        <f>IF(N153="nulová",J153,0)</f>
        <v>0</v>
      </c>
      <c r="BJ153" s="24" t="s">
        <v>89</v>
      </c>
      <c r="BK153" s="194">
        <f>ROUND(I153*H153,2)</f>
        <v>0</v>
      </c>
      <c r="BL153" s="24" t="s">
        <v>194</v>
      </c>
      <c r="BM153" s="24" t="s">
        <v>856</v>
      </c>
    </row>
    <row r="154" spans="2:65" s="12" customFormat="1" ht="13.5">
      <c r="B154" s="195"/>
      <c r="D154" s="196" t="s">
        <v>184</v>
      </c>
      <c r="E154" s="197" t="s">
        <v>5</v>
      </c>
      <c r="F154" s="198" t="s">
        <v>808</v>
      </c>
      <c r="H154" s="199">
        <v>167</v>
      </c>
      <c r="I154" s="200"/>
      <c r="L154" s="195"/>
      <c r="M154" s="201"/>
      <c r="N154" s="202"/>
      <c r="O154" s="202"/>
      <c r="P154" s="202"/>
      <c r="Q154" s="202"/>
      <c r="R154" s="202"/>
      <c r="S154" s="202"/>
      <c r="T154" s="203"/>
      <c r="AT154" s="197" t="s">
        <v>184</v>
      </c>
      <c r="AU154" s="197" t="s">
        <v>24</v>
      </c>
      <c r="AV154" s="12" t="s">
        <v>24</v>
      </c>
      <c r="AW154" s="12" t="s">
        <v>44</v>
      </c>
      <c r="AX154" s="12" t="s">
        <v>89</v>
      </c>
      <c r="AY154" s="197" t="s">
        <v>174</v>
      </c>
    </row>
    <row r="155" spans="2:65" s="1" customFormat="1" ht="38.25" customHeight="1">
      <c r="B155" s="182"/>
      <c r="C155" s="183" t="s">
        <v>418</v>
      </c>
      <c r="D155" s="183" t="s">
        <v>177</v>
      </c>
      <c r="E155" s="184" t="s">
        <v>552</v>
      </c>
      <c r="F155" s="185" t="s">
        <v>553</v>
      </c>
      <c r="G155" s="186" t="s">
        <v>262</v>
      </c>
      <c r="H155" s="187">
        <v>167</v>
      </c>
      <c r="I155" s="188"/>
      <c r="J155" s="189">
        <f>ROUND(I155*H155,2)</f>
        <v>0</v>
      </c>
      <c r="K155" s="185" t="s">
        <v>181</v>
      </c>
      <c r="L155" s="42"/>
      <c r="M155" s="190" t="s">
        <v>5</v>
      </c>
      <c r="N155" s="191" t="s">
        <v>52</v>
      </c>
      <c r="O155" s="43"/>
      <c r="P155" s="192">
        <f>O155*H155</f>
        <v>0</v>
      </c>
      <c r="Q155" s="192">
        <v>0</v>
      </c>
      <c r="R155" s="192">
        <f>Q155*H155</f>
        <v>0</v>
      </c>
      <c r="S155" s="192">
        <v>0</v>
      </c>
      <c r="T155" s="193">
        <f>S155*H155</f>
        <v>0</v>
      </c>
      <c r="AR155" s="24" t="s">
        <v>194</v>
      </c>
      <c r="AT155" s="24" t="s">
        <v>177</v>
      </c>
      <c r="AU155" s="24" t="s">
        <v>24</v>
      </c>
      <c r="AY155" s="24" t="s">
        <v>174</v>
      </c>
      <c r="BE155" s="194">
        <f>IF(N155="základní",J155,0)</f>
        <v>0</v>
      </c>
      <c r="BF155" s="194">
        <f>IF(N155="snížená",J155,0)</f>
        <v>0</v>
      </c>
      <c r="BG155" s="194">
        <f>IF(N155="zákl. přenesená",J155,0)</f>
        <v>0</v>
      </c>
      <c r="BH155" s="194">
        <f>IF(N155="sníž. přenesená",J155,0)</f>
        <v>0</v>
      </c>
      <c r="BI155" s="194">
        <f>IF(N155="nulová",J155,0)</f>
        <v>0</v>
      </c>
      <c r="BJ155" s="24" t="s">
        <v>89</v>
      </c>
      <c r="BK155" s="194">
        <f>ROUND(I155*H155,2)</f>
        <v>0</v>
      </c>
      <c r="BL155" s="24" t="s">
        <v>194</v>
      </c>
      <c r="BM155" s="24" t="s">
        <v>857</v>
      </c>
    </row>
    <row r="156" spans="2:65" s="12" customFormat="1" ht="13.5">
      <c r="B156" s="195"/>
      <c r="D156" s="196" t="s">
        <v>184</v>
      </c>
      <c r="E156" s="197" t="s">
        <v>5</v>
      </c>
      <c r="F156" s="198" t="s">
        <v>808</v>
      </c>
      <c r="H156" s="199">
        <v>167</v>
      </c>
      <c r="I156" s="200"/>
      <c r="L156" s="195"/>
      <c r="M156" s="201"/>
      <c r="N156" s="202"/>
      <c r="O156" s="202"/>
      <c r="P156" s="202"/>
      <c r="Q156" s="202"/>
      <c r="R156" s="202"/>
      <c r="S156" s="202"/>
      <c r="T156" s="203"/>
      <c r="AT156" s="197" t="s">
        <v>184</v>
      </c>
      <c r="AU156" s="197" t="s">
        <v>24</v>
      </c>
      <c r="AV156" s="12" t="s">
        <v>24</v>
      </c>
      <c r="AW156" s="12" t="s">
        <v>44</v>
      </c>
      <c r="AX156" s="12" t="s">
        <v>89</v>
      </c>
      <c r="AY156" s="197" t="s">
        <v>174</v>
      </c>
    </row>
    <row r="157" spans="2:65" s="1" customFormat="1" ht="25.5" customHeight="1">
      <c r="B157" s="182"/>
      <c r="C157" s="183" t="s">
        <v>424</v>
      </c>
      <c r="D157" s="183" t="s">
        <v>177</v>
      </c>
      <c r="E157" s="184" t="s">
        <v>556</v>
      </c>
      <c r="F157" s="185" t="s">
        <v>557</v>
      </c>
      <c r="G157" s="186" t="s">
        <v>262</v>
      </c>
      <c r="H157" s="187">
        <v>27</v>
      </c>
      <c r="I157" s="188"/>
      <c r="J157" s="189">
        <f>ROUND(I157*H157,2)</f>
        <v>0</v>
      </c>
      <c r="K157" s="185" t="s">
        <v>181</v>
      </c>
      <c r="L157" s="42"/>
      <c r="M157" s="190" t="s">
        <v>5</v>
      </c>
      <c r="N157" s="191" t="s">
        <v>52</v>
      </c>
      <c r="O157" s="43"/>
      <c r="P157" s="192">
        <f>O157*H157</f>
        <v>0</v>
      </c>
      <c r="Q157" s="192">
        <v>0</v>
      </c>
      <c r="R157" s="192">
        <f>Q157*H157</f>
        <v>0</v>
      </c>
      <c r="S157" s="192">
        <v>0</v>
      </c>
      <c r="T157" s="193">
        <f>S157*H157</f>
        <v>0</v>
      </c>
      <c r="AR157" s="24" t="s">
        <v>194</v>
      </c>
      <c r="AT157" s="24" t="s">
        <v>177</v>
      </c>
      <c r="AU157" s="24" t="s">
        <v>24</v>
      </c>
      <c r="AY157" s="24" t="s">
        <v>174</v>
      </c>
      <c r="BE157" s="194">
        <f>IF(N157="základní",J157,0)</f>
        <v>0</v>
      </c>
      <c r="BF157" s="194">
        <f>IF(N157="snížená",J157,0)</f>
        <v>0</v>
      </c>
      <c r="BG157" s="194">
        <f>IF(N157="zákl. přenesená",J157,0)</f>
        <v>0</v>
      </c>
      <c r="BH157" s="194">
        <f>IF(N157="sníž. přenesená",J157,0)</f>
        <v>0</v>
      </c>
      <c r="BI157" s="194">
        <f>IF(N157="nulová",J157,0)</f>
        <v>0</v>
      </c>
      <c r="BJ157" s="24" t="s">
        <v>89</v>
      </c>
      <c r="BK157" s="194">
        <f>ROUND(I157*H157,2)</f>
        <v>0</v>
      </c>
      <c r="BL157" s="24" t="s">
        <v>194</v>
      </c>
      <c r="BM157" s="24" t="s">
        <v>858</v>
      </c>
    </row>
    <row r="158" spans="2:65" s="12" customFormat="1" ht="13.5">
      <c r="B158" s="195"/>
      <c r="D158" s="196" t="s">
        <v>184</v>
      </c>
      <c r="E158" s="197" t="s">
        <v>5</v>
      </c>
      <c r="F158" s="198" t="s">
        <v>804</v>
      </c>
      <c r="H158" s="199">
        <v>27</v>
      </c>
      <c r="I158" s="200"/>
      <c r="L158" s="195"/>
      <c r="M158" s="201"/>
      <c r="N158" s="202"/>
      <c r="O158" s="202"/>
      <c r="P158" s="202"/>
      <c r="Q158" s="202"/>
      <c r="R158" s="202"/>
      <c r="S158" s="202"/>
      <c r="T158" s="203"/>
      <c r="AT158" s="197" t="s">
        <v>184</v>
      </c>
      <c r="AU158" s="197" t="s">
        <v>24</v>
      </c>
      <c r="AV158" s="12" t="s">
        <v>24</v>
      </c>
      <c r="AW158" s="12" t="s">
        <v>44</v>
      </c>
      <c r="AX158" s="12" t="s">
        <v>89</v>
      </c>
      <c r="AY158" s="197" t="s">
        <v>174</v>
      </c>
    </row>
    <row r="159" spans="2:65" s="11" customFormat="1" ht="29.85" customHeight="1">
      <c r="B159" s="169"/>
      <c r="D159" s="170" t="s">
        <v>80</v>
      </c>
      <c r="E159" s="180" t="s">
        <v>211</v>
      </c>
      <c r="F159" s="180" t="s">
        <v>559</v>
      </c>
      <c r="I159" s="172"/>
      <c r="J159" s="181">
        <f>BK159</f>
        <v>0</v>
      </c>
      <c r="L159" s="169"/>
      <c r="M159" s="174"/>
      <c r="N159" s="175"/>
      <c r="O159" s="175"/>
      <c r="P159" s="176">
        <f>SUM(P160:P177)</f>
        <v>0</v>
      </c>
      <c r="Q159" s="175"/>
      <c r="R159" s="176">
        <f>SUM(R160:R177)</f>
        <v>5.8504594000000001</v>
      </c>
      <c r="S159" s="175"/>
      <c r="T159" s="177">
        <f>SUM(T160:T177)</f>
        <v>0</v>
      </c>
      <c r="AR159" s="170" t="s">
        <v>89</v>
      </c>
      <c r="AT159" s="178" t="s">
        <v>80</v>
      </c>
      <c r="AU159" s="178" t="s">
        <v>89</v>
      </c>
      <c r="AY159" s="170" t="s">
        <v>174</v>
      </c>
      <c r="BK159" s="179">
        <f>SUM(BK160:BK177)</f>
        <v>0</v>
      </c>
    </row>
    <row r="160" spans="2:65" s="1" customFormat="1" ht="25.5" customHeight="1">
      <c r="B160" s="182"/>
      <c r="C160" s="183" t="s">
        <v>440</v>
      </c>
      <c r="D160" s="183" t="s">
        <v>177</v>
      </c>
      <c r="E160" s="184" t="s">
        <v>561</v>
      </c>
      <c r="F160" s="185" t="s">
        <v>562</v>
      </c>
      <c r="G160" s="186" t="s">
        <v>287</v>
      </c>
      <c r="H160" s="187">
        <v>263.32</v>
      </c>
      <c r="I160" s="188"/>
      <c r="J160" s="189">
        <f>ROUND(I160*H160,2)</f>
        <v>0</v>
      </c>
      <c r="K160" s="185" t="s">
        <v>181</v>
      </c>
      <c r="L160" s="42"/>
      <c r="M160" s="190" t="s">
        <v>5</v>
      </c>
      <c r="N160" s="191" t="s">
        <v>52</v>
      </c>
      <c r="O160" s="43"/>
      <c r="P160" s="192">
        <f>O160*H160</f>
        <v>0</v>
      </c>
      <c r="Q160" s="192">
        <v>2.6800000000000001E-3</v>
      </c>
      <c r="R160" s="192">
        <f>Q160*H160</f>
        <v>0.70569760000000004</v>
      </c>
      <c r="S160" s="192">
        <v>0</v>
      </c>
      <c r="T160" s="193">
        <f>S160*H160</f>
        <v>0</v>
      </c>
      <c r="AR160" s="24" t="s">
        <v>194</v>
      </c>
      <c r="AT160" s="24" t="s">
        <v>177</v>
      </c>
      <c r="AU160" s="24" t="s">
        <v>24</v>
      </c>
      <c r="AY160" s="24" t="s">
        <v>174</v>
      </c>
      <c r="BE160" s="194">
        <f>IF(N160="základní",J160,0)</f>
        <v>0</v>
      </c>
      <c r="BF160" s="194">
        <f>IF(N160="snížená",J160,0)</f>
        <v>0</v>
      </c>
      <c r="BG160" s="194">
        <f>IF(N160="zákl. přenesená",J160,0)</f>
        <v>0</v>
      </c>
      <c r="BH160" s="194">
        <f>IF(N160="sníž. přenesená",J160,0)</f>
        <v>0</v>
      </c>
      <c r="BI160" s="194">
        <f>IF(N160="nulová",J160,0)</f>
        <v>0</v>
      </c>
      <c r="BJ160" s="24" t="s">
        <v>89</v>
      </c>
      <c r="BK160" s="194">
        <f>ROUND(I160*H160,2)</f>
        <v>0</v>
      </c>
      <c r="BL160" s="24" t="s">
        <v>194</v>
      </c>
      <c r="BM160" s="24" t="s">
        <v>859</v>
      </c>
    </row>
    <row r="161" spans="2:65" s="12" customFormat="1" ht="13.5">
      <c r="B161" s="195"/>
      <c r="D161" s="196" t="s">
        <v>184</v>
      </c>
      <c r="E161" s="197" t="s">
        <v>5</v>
      </c>
      <c r="F161" s="198" t="s">
        <v>860</v>
      </c>
      <c r="H161" s="199">
        <v>263.32</v>
      </c>
      <c r="I161" s="200"/>
      <c r="L161" s="195"/>
      <c r="M161" s="201"/>
      <c r="N161" s="202"/>
      <c r="O161" s="202"/>
      <c r="P161" s="202"/>
      <c r="Q161" s="202"/>
      <c r="R161" s="202"/>
      <c r="S161" s="202"/>
      <c r="T161" s="203"/>
      <c r="AT161" s="197" t="s">
        <v>184</v>
      </c>
      <c r="AU161" s="197" t="s">
        <v>24</v>
      </c>
      <c r="AV161" s="12" t="s">
        <v>24</v>
      </c>
      <c r="AW161" s="12" t="s">
        <v>44</v>
      </c>
      <c r="AX161" s="12" t="s">
        <v>89</v>
      </c>
      <c r="AY161" s="197" t="s">
        <v>174</v>
      </c>
    </row>
    <row r="162" spans="2:65" s="1" customFormat="1" ht="25.5" customHeight="1">
      <c r="B162" s="182"/>
      <c r="C162" s="183" t="s">
        <v>446</v>
      </c>
      <c r="D162" s="183" t="s">
        <v>177</v>
      </c>
      <c r="E162" s="184" t="s">
        <v>602</v>
      </c>
      <c r="F162" s="185" t="s">
        <v>603</v>
      </c>
      <c r="G162" s="186" t="s">
        <v>488</v>
      </c>
      <c r="H162" s="187">
        <v>68</v>
      </c>
      <c r="I162" s="188"/>
      <c r="J162" s="189">
        <f>ROUND(I162*H162,2)</f>
        <v>0</v>
      </c>
      <c r="K162" s="185" t="s">
        <v>181</v>
      </c>
      <c r="L162" s="42"/>
      <c r="M162" s="190" t="s">
        <v>5</v>
      </c>
      <c r="N162" s="191" t="s">
        <v>52</v>
      </c>
      <c r="O162" s="43"/>
      <c r="P162" s="192">
        <f>O162*H162</f>
        <v>0</v>
      </c>
      <c r="Q162" s="192">
        <v>0</v>
      </c>
      <c r="R162" s="192">
        <f>Q162*H162</f>
        <v>0</v>
      </c>
      <c r="S162" s="192">
        <v>0</v>
      </c>
      <c r="T162" s="193">
        <f>S162*H162</f>
        <v>0</v>
      </c>
      <c r="AR162" s="24" t="s">
        <v>194</v>
      </c>
      <c r="AT162" s="24" t="s">
        <v>177</v>
      </c>
      <c r="AU162" s="24" t="s">
        <v>24</v>
      </c>
      <c r="AY162" s="24" t="s">
        <v>174</v>
      </c>
      <c r="BE162" s="194">
        <f>IF(N162="základní",J162,0)</f>
        <v>0</v>
      </c>
      <c r="BF162" s="194">
        <f>IF(N162="snížená",J162,0)</f>
        <v>0</v>
      </c>
      <c r="BG162" s="194">
        <f>IF(N162="zákl. přenesená",J162,0)</f>
        <v>0</v>
      </c>
      <c r="BH162" s="194">
        <f>IF(N162="sníž. přenesená",J162,0)</f>
        <v>0</v>
      </c>
      <c r="BI162" s="194">
        <f>IF(N162="nulová",J162,0)</f>
        <v>0</v>
      </c>
      <c r="BJ162" s="24" t="s">
        <v>89</v>
      </c>
      <c r="BK162" s="194">
        <f>ROUND(I162*H162,2)</f>
        <v>0</v>
      </c>
      <c r="BL162" s="24" t="s">
        <v>194</v>
      </c>
      <c r="BM162" s="24" t="s">
        <v>861</v>
      </c>
    </row>
    <row r="163" spans="2:65" s="12" customFormat="1" ht="13.5">
      <c r="B163" s="195"/>
      <c r="D163" s="196" t="s">
        <v>184</v>
      </c>
      <c r="E163" s="197" t="s">
        <v>5</v>
      </c>
      <c r="F163" s="198" t="s">
        <v>626</v>
      </c>
      <c r="H163" s="199">
        <v>68</v>
      </c>
      <c r="I163" s="200"/>
      <c r="L163" s="195"/>
      <c r="M163" s="201"/>
      <c r="N163" s="202"/>
      <c r="O163" s="202"/>
      <c r="P163" s="202"/>
      <c r="Q163" s="202"/>
      <c r="R163" s="202"/>
      <c r="S163" s="202"/>
      <c r="T163" s="203"/>
      <c r="AT163" s="197" t="s">
        <v>184</v>
      </c>
      <c r="AU163" s="197" t="s">
        <v>24</v>
      </c>
      <c r="AV163" s="12" t="s">
        <v>24</v>
      </c>
      <c r="AW163" s="12" t="s">
        <v>44</v>
      </c>
      <c r="AX163" s="12" t="s">
        <v>89</v>
      </c>
      <c r="AY163" s="197" t="s">
        <v>174</v>
      </c>
    </row>
    <row r="164" spans="2:65" s="1" customFormat="1" ht="16.5" customHeight="1">
      <c r="B164" s="182"/>
      <c r="C164" s="219" t="s">
        <v>452</v>
      </c>
      <c r="D164" s="219" t="s">
        <v>447</v>
      </c>
      <c r="E164" s="220" t="s">
        <v>607</v>
      </c>
      <c r="F164" s="221" t="s">
        <v>608</v>
      </c>
      <c r="G164" s="222" t="s">
        <v>488</v>
      </c>
      <c r="H164" s="223">
        <v>69.02</v>
      </c>
      <c r="I164" s="224"/>
      <c r="J164" s="225">
        <f>ROUND(I164*H164,2)</f>
        <v>0</v>
      </c>
      <c r="K164" s="221" t="s">
        <v>181</v>
      </c>
      <c r="L164" s="226"/>
      <c r="M164" s="227" t="s">
        <v>5</v>
      </c>
      <c r="N164" s="228" t="s">
        <v>52</v>
      </c>
      <c r="O164" s="43"/>
      <c r="P164" s="192">
        <f>O164*H164</f>
        <v>0</v>
      </c>
      <c r="Q164" s="192">
        <v>6.4999999999999997E-4</v>
      </c>
      <c r="R164" s="192">
        <f>Q164*H164</f>
        <v>4.4862999999999993E-2</v>
      </c>
      <c r="S164" s="192">
        <v>0</v>
      </c>
      <c r="T164" s="193">
        <f>S164*H164</f>
        <v>0</v>
      </c>
      <c r="AR164" s="24" t="s">
        <v>211</v>
      </c>
      <c r="AT164" s="24" t="s">
        <v>447</v>
      </c>
      <c r="AU164" s="24" t="s">
        <v>24</v>
      </c>
      <c r="AY164" s="24" t="s">
        <v>174</v>
      </c>
      <c r="BE164" s="194">
        <f>IF(N164="základní",J164,0)</f>
        <v>0</v>
      </c>
      <c r="BF164" s="194">
        <f>IF(N164="snížená",J164,0)</f>
        <v>0</v>
      </c>
      <c r="BG164" s="194">
        <f>IF(N164="zákl. přenesená",J164,0)</f>
        <v>0</v>
      </c>
      <c r="BH164" s="194">
        <f>IF(N164="sníž. přenesená",J164,0)</f>
        <v>0</v>
      </c>
      <c r="BI164" s="194">
        <f>IF(N164="nulová",J164,0)</f>
        <v>0</v>
      </c>
      <c r="BJ164" s="24" t="s">
        <v>89</v>
      </c>
      <c r="BK164" s="194">
        <f>ROUND(I164*H164,2)</f>
        <v>0</v>
      </c>
      <c r="BL164" s="24" t="s">
        <v>194</v>
      </c>
      <c r="BM164" s="24" t="s">
        <v>862</v>
      </c>
    </row>
    <row r="165" spans="2:65" s="12" customFormat="1" ht="13.5">
      <c r="B165" s="195"/>
      <c r="D165" s="196" t="s">
        <v>184</v>
      </c>
      <c r="E165" s="197" t="s">
        <v>5</v>
      </c>
      <c r="F165" s="198" t="s">
        <v>620</v>
      </c>
      <c r="H165" s="199">
        <v>69.02</v>
      </c>
      <c r="I165" s="200"/>
      <c r="L165" s="195"/>
      <c r="M165" s="201"/>
      <c r="N165" s="202"/>
      <c r="O165" s="202"/>
      <c r="P165" s="202"/>
      <c r="Q165" s="202"/>
      <c r="R165" s="202"/>
      <c r="S165" s="202"/>
      <c r="T165" s="203"/>
      <c r="AT165" s="197" t="s">
        <v>184</v>
      </c>
      <c r="AU165" s="197" t="s">
        <v>24</v>
      </c>
      <c r="AV165" s="12" t="s">
        <v>24</v>
      </c>
      <c r="AW165" s="12" t="s">
        <v>44</v>
      </c>
      <c r="AX165" s="12" t="s">
        <v>89</v>
      </c>
      <c r="AY165" s="197" t="s">
        <v>174</v>
      </c>
    </row>
    <row r="166" spans="2:65" s="1" customFormat="1" ht="16.5" customHeight="1">
      <c r="B166" s="182"/>
      <c r="C166" s="183" t="s">
        <v>457</v>
      </c>
      <c r="D166" s="183" t="s">
        <v>177</v>
      </c>
      <c r="E166" s="184" t="s">
        <v>863</v>
      </c>
      <c r="F166" s="185" t="s">
        <v>864</v>
      </c>
      <c r="G166" s="186" t="s">
        <v>652</v>
      </c>
      <c r="H166" s="187">
        <v>68</v>
      </c>
      <c r="I166" s="188"/>
      <c r="J166" s="189">
        <f>ROUND(I166*H166,2)</f>
        <v>0</v>
      </c>
      <c r="K166" s="185" t="s">
        <v>181</v>
      </c>
      <c r="L166" s="42"/>
      <c r="M166" s="190" t="s">
        <v>5</v>
      </c>
      <c r="N166" s="191" t="s">
        <v>52</v>
      </c>
      <c r="O166" s="43"/>
      <c r="P166" s="192">
        <f>O166*H166</f>
        <v>0</v>
      </c>
      <c r="Q166" s="192">
        <v>1E-4</v>
      </c>
      <c r="R166" s="192">
        <f>Q166*H166</f>
        <v>6.8000000000000005E-3</v>
      </c>
      <c r="S166" s="192">
        <v>0</v>
      </c>
      <c r="T166" s="193">
        <f>S166*H166</f>
        <v>0</v>
      </c>
      <c r="AR166" s="24" t="s">
        <v>194</v>
      </c>
      <c r="AT166" s="24" t="s">
        <v>177</v>
      </c>
      <c r="AU166" s="24" t="s">
        <v>24</v>
      </c>
      <c r="AY166" s="24" t="s">
        <v>174</v>
      </c>
      <c r="BE166" s="194">
        <f>IF(N166="základní",J166,0)</f>
        <v>0</v>
      </c>
      <c r="BF166" s="194">
        <f>IF(N166="snížená",J166,0)</f>
        <v>0</v>
      </c>
      <c r="BG166" s="194">
        <f>IF(N166="zákl. přenesená",J166,0)</f>
        <v>0</v>
      </c>
      <c r="BH166" s="194">
        <f>IF(N166="sníž. přenesená",J166,0)</f>
        <v>0</v>
      </c>
      <c r="BI166" s="194">
        <f>IF(N166="nulová",J166,0)</f>
        <v>0</v>
      </c>
      <c r="BJ166" s="24" t="s">
        <v>89</v>
      </c>
      <c r="BK166" s="194">
        <f>ROUND(I166*H166,2)</f>
        <v>0</v>
      </c>
      <c r="BL166" s="24" t="s">
        <v>194</v>
      </c>
      <c r="BM166" s="24" t="s">
        <v>865</v>
      </c>
    </row>
    <row r="167" spans="2:65" s="12" customFormat="1" ht="13.5">
      <c r="B167" s="195"/>
      <c r="D167" s="196" t="s">
        <v>184</v>
      </c>
      <c r="E167" s="197" t="s">
        <v>5</v>
      </c>
      <c r="F167" s="198" t="s">
        <v>626</v>
      </c>
      <c r="H167" s="199">
        <v>68</v>
      </c>
      <c r="I167" s="200"/>
      <c r="L167" s="195"/>
      <c r="M167" s="201"/>
      <c r="N167" s="202"/>
      <c r="O167" s="202"/>
      <c r="P167" s="202"/>
      <c r="Q167" s="202"/>
      <c r="R167" s="202"/>
      <c r="S167" s="202"/>
      <c r="T167" s="203"/>
      <c r="AT167" s="197" t="s">
        <v>184</v>
      </c>
      <c r="AU167" s="197" t="s">
        <v>24</v>
      </c>
      <c r="AV167" s="12" t="s">
        <v>24</v>
      </c>
      <c r="AW167" s="12" t="s">
        <v>44</v>
      </c>
      <c r="AX167" s="12" t="s">
        <v>89</v>
      </c>
      <c r="AY167" s="197" t="s">
        <v>174</v>
      </c>
    </row>
    <row r="168" spans="2:65" s="1" customFormat="1" ht="25.5" customHeight="1">
      <c r="B168" s="182"/>
      <c r="C168" s="183" t="s">
        <v>461</v>
      </c>
      <c r="D168" s="183" t="s">
        <v>177</v>
      </c>
      <c r="E168" s="184" t="s">
        <v>866</v>
      </c>
      <c r="F168" s="185" t="s">
        <v>867</v>
      </c>
      <c r="G168" s="186" t="s">
        <v>488</v>
      </c>
      <c r="H168" s="187">
        <v>68</v>
      </c>
      <c r="I168" s="188"/>
      <c r="J168" s="189">
        <f>ROUND(I168*H168,2)</f>
        <v>0</v>
      </c>
      <c r="K168" s="185" t="s">
        <v>181</v>
      </c>
      <c r="L168" s="42"/>
      <c r="M168" s="190" t="s">
        <v>5</v>
      </c>
      <c r="N168" s="191" t="s">
        <v>52</v>
      </c>
      <c r="O168" s="43"/>
      <c r="P168" s="192">
        <f>O168*H168</f>
        <v>0</v>
      </c>
      <c r="Q168" s="192">
        <v>3.9059999999999997E-2</v>
      </c>
      <c r="R168" s="192">
        <f>Q168*H168</f>
        <v>2.6560799999999998</v>
      </c>
      <c r="S168" s="192">
        <v>0</v>
      </c>
      <c r="T168" s="193">
        <f>S168*H168</f>
        <v>0</v>
      </c>
      <c r="AR168" s="24" t="s">
        <v>194</v>
      </c>
      <c r="AT168" s="24" t="s">
        <v>177</v>
      </c>
      <c r="AU168" s="24" t="s">
        <v>24</v>
      </c>
      <c r="AY168" s="24" t="s">
        <v>174</v>
      </c>
      <c r="BE168" s="194">
        <f>IF(N168="základní",J168,0)</f>
        <v>0</v>
      </c>
      <c r="BF168" s="194">
        <f>IF(N168="snížená",J168,0)</f>
        <v>0</v>
      </c>
      <c r="BG168" s="194">
        <f>IF(N168="zákl. přenesená",J168,0)</f>
        <v>0</v>
      </c>
      <c r="BH168" s="194">
        <f>IF(N168="sníž. přenesená",J168,0)</f>
        <v>0</v>
      </c>
      <c r="BI168" s="194">
        <f>IF(N168="nulová",J168,0)</f>
        <v>0</v>
      </c>
      <c r="BJ168" s="24" t="s">
        <v>89</v>
      </c>
      <c r="BK168" s="194">
        <f>ROUND(I168*H168,2)</f>
        <v>0</v>
      </c>
      <c r="BL168" s="24" t="s">
        <v>194</v>
      </c>
      <c r="BM168" s="24" t="s">
        <v>868</v>
      </c>
    </row>
    <row r="169" spans="2:65" s="12" customFormat="1" ht="13.5">
      <c r="B169" s="195"/>
      <c r="D169" s="196" t="s">
        <v>184</v>
      </c>
      <c r="E169" s="197" t="s">
        <v>5</v>
      </c>
      <c r="F169" s="198" t="s">
        <v>626</v>
      </c>
      <c r="H169" s="199">
        <v>68</v>
      </c>
      <c r="I169" s="200"/>
      <c r="L169" s="195"/>
      <c r="M169" s="201"/>
      <c r="N169" s="202"/>
      <c r="O169" s="202"/>
      <c r="P169" s="202"/>
      <c r="Q169" s="202"/>
      <c r="R169" s="202"/>
      <c r="S169" s="202"/>
      <c r="T169" s="203"/>
      <c r="AT169" s="197" t="s">
        <v>184</v>
      </c>
      <c r="AU169" s="197" t="s">
        <v>24</v>
      </c>
      <c r="AV169" s="12" t="s">
        <v>24</v>
      </c>
      <c r="AW169" s="12" t="s">
        <v>44</v>
      </c>
      <c r="AX169" s="12" t="s">
        <v>89</v>
      </c>
      <c r="AY169" s="197" t="s">
        <v>174</v>
      </c>
    </row>
    <row r="170" spans="2:65" s="1" customFormat="1" ht="25.5" customHeight="1">
      <c r="B170" s="182"/>
      <c r="C170" s="183" t="s">
        <v>468</v>
      </c>
      <c r="D170" s="183" t="s">
        <v>177</v>
      </c>
      <c r="E170" s="184" t="s">
        <v>869</v>
      </c>
      <c r="F170" s="185" t="s">
        <v>870</v>
      </c>
      <c r="G170" s="186" t="s">
        <v>488</v>
      </c>
      <c r="H170" s="187">
        <v>68</v>
      </c>
      <c r="I170" s="188"/>
      <c r="J170" s="189">
        <f>ROUND(I170*H170,2)</f>
        <v>0</v>
      </c>
      <c r="K170" s="185" t="s">
        <v>181</v>
      </c>
      <c r="L170" s="42"/>
      <c r="M170" s="190" t="s">
        <v>5</v>
      </c>
      <c r="N170" s="191" t="s">
        <v>52</v>
      </c>
      <c r="O170" s="43"/>
      <c r="P170" s="192">
        <f>O170*H170</f>
        <v>0</v>
      </c>
      <c r="Q170" s="192">
        <v>6.1999999999999998E-3</v>
      </c>
      <c r="R170" s="192">
        <f>Q170*H170</f>
        <v>0.42159999999999997</v>
      </c>
      <c r="S170" s="192">
        <v>0</v>
      </c>
      <c r="T170" s="193">
        <f>S170*H170</f>
        <v>0</v>
      </c>
      <c r="AR170" s="24" t="s">
        <v>194</v>
      </c>
      <c r="AT170" s="24" t="s">
        <v>177</v>
      </c>
      <c r="AU170" s="24" t="s">
        <v>24</v>
      </c>
      <c r="AY170" s="24" t="s">
        <v>174</v>
      </c>
      <c r="BE170" s="194">
        <f>IF(N170="základní",J170,0)</f>
        <v>0</v>
      </c>
      <c r="BF170" s="194">
        <f>IF(N170="snížená",J170,0)</f>
        <v>0</v>
      </c>
      <c r="BG170" s="194">
        <f>IF(N170="zákl. přenesená",J170,0)</f>
        <v>0</v>
      </c>
      <c r="BH170" s="194">
        <f>IF(N170="sníž. přenesená",J170,0)</f>
        <v>0</v>
      </c>
      <c r="BI170" s="194">
        <f>IF(N170="nulová",J170,0)</f>
        <v>0</v>
      </c>
      <c r="BJ170" s="24" t="s">
        <v>89</v>
      </c>
      <c r="BK170" s="194">
        <f>ROUND(I170*H170,2)</f>
        <v>0</v>
      </c>
      <c r="BL170" s="24" t="s">
        <v>194</v>
      </c>
      <c r="BM170" s="24" t="s">
        <v>871</v>
      </c>
    </row>
    <row r="171" spans="2:65" s="12" customFormat="1" ht="13.5">
      <c r="B171" s="195"/>
      <c r="D171" s="196" t="s">
        <v>184</v>
      </c>
      <c r="E171" s="197" t="s">
        <v>5</v>
      </c>
      <c r="F171" s="198" t="s">
        <v>626</v>
      </c>
      <c r="H171" s="199">
        <v>68</v>
      </c>
      <c r="I171" s="200"/>
      <c r="L171" s="195"/>
      <c r="M171" s="201"/>
      <c r="N171" s="202"/>
      <c r="O171" s="202"/>
      <c r="P171" s="202"/>
      <c r="Q171" s="202"/>
      <c r="R171" s="202"/>
      <c r="S171" s="202"/>
      <c r="T171" s="203"/>
      <c r="AT171" s="197" t="s">
        <v>184</v>
      </c>
      <c r="AU171" s="197" t="s">
        <v>24</v>
      </c>
      <c r="AV171" s="12" t="s">
        <v>24</v>
      </c>
      <c r="AW171" s="12" t="s">
        <v>44</v>
      </c>
      <c r="AX171" s="12" t="s">
        <v>89</v>
      </c>
      <c r="AY171" s="197" t="s">
        <v>174</v>
      </c>
    </row>
    <row r="172" spans="2:65" s="1" customFormat="1" ht="38.25" customHeight="1">
      <c r="B172" s="182"/>
      <c r="C172" s="183" t="s">
        <v>474</v>
      </c>
      <c r="D172" s="183" t="s">
        <v>177</v>
      </c>
      <c r="E172" s="184" t="s">
        <v>872</v>
      </c>
      <c r="F172" s="185" t="s">
        <v>873</v>
      </c>
      <c r="G172" s="186" t="s">
        <v>488</v>
      </c>
      <c r="H172" s="187">
        <v>68</v>
      </c>
      <c r="I172" s="188"/>
      <c r="J172" s="189">
        <f>ROUND(I172*H172,2)</f>
        <v>0</v>
      </c>
      <c r="K172" s="185" t="s">
        <v>181</v>
      </c>
      <c r="L172" s="42"/>
      <c r="M172" s="190" t="s">
        <v>5</v>
      </c>
      <c r="N172" s="191" t="s">
        <v>52</v>
      </c>
      <c r="O172" s="43"/>
      <c r="P172" s="192">
        <f>O172*H172</f>
        <v>0</v>
      </c>
      <c r="Q172" s="192">
        <v>0</v>
      </c>
      <c r="R172" s="192">
        <f>Q172*H172</f>
        <v>0</v>
      </c>
      <c r="S172" s="192">
        <v>0</v>
      </c>
      <c r="T172" s="193">
        <f>S172*H172</f>
        <v>0</v>
      </c>
      <c r="AR172" s="24" t="s">
        <v>194</v>
      </c>
      <c r="AT172" s="24" t="s">
        <v>177</v>
      </c>
      <c r="AU172" s="24" t="s">
        <v>24</v>
      </c>
      <c r="AY172" s="24" t="s">
        <v>174</v>
      </c>
      <c r="BE172" s="194">
        <f>IF(N172="základní",J172,0)</f>
        <v>0</v>
      </c>
      <c r="BF172" s="194">
        <f>IF(N172="snížená",J172,0)</f>
        <v>0</v>
      </c>
      <c r="BG172" s="194">
        <f>IF(N172="zákl. přenesená",J172,0)</f>
        <v>0</v>
      </c>
      <c r="BH172" s="194">
        <f>IF(N172="sníž. přenesená",J172,0)</f>
        <v>0</v>
      </c>
      <c r="BI172" s="194">
        <f>IF(N172="nulová",J172,0)</f>
        <v>0</v>
      </c>
      <c r="BJ172" s="24" t="s">
        <v>89</v>
      </c>
      <c r="BK172" s="194">
        <f>ROUND(I172*H172,2)</f>
        <v>0</v>
      </c>
      <c r="BL172" s="24" t="s">
        <v>194</v>
      </c>
      <c r="BM172" s="24" t="s">
        <v>874</v>
      </c>
    </row>
    <row r="173" spans="2:65" s="12" customFormat="1" ht="13.5">
      <c r="B173" s="195"/>
      <c r="D173" s="196" t="s">
        <v>184</v>
      </c>
      <c r="E173" s="197" t="s">
        <v>5</v>
      </c>
      <c r="F173" s="198" t="s">
        <v>626</v>
      </c>
      <c r="H173" s="199">
        <v>68</v>
      </c>
      <c r="I173" s="200"/>
      <c r="L173" s="195"/>
      <c r="M173" s="201"/>
      <c r="N173" s="202"/>
      <c r="O173" s="202"/>
      <c r="P173" s="202"/>
      <c r="Q173" s="202"/>
      <c r="R173" s="202"/>
      <c r="S173" s="202"/>
      <c r="T173" s="203"/>
      <c r="AT173" s="197" t="s">
        <v>184</v>
      </c>
      <c r="AU173" s="197" t="s">
        <v>24</v>
      </c>
      <c r="AV173" s="12" t="s">
        <v>24</v>
      </c>
      <c r="AW173" s="12" t="s">
        <v>44</v>
      </c>
      <c r="AX173" s="12" t="s">
        <v>89</v>
      </c>
      <c r="AY173" s="197" t="s">
        <v>174</v>
      </c>
    </row>
    <row r="174" spans="2:65" s="1" customFormat="1" ht="25.5" customHeight="1">
      <c r="B174" s="182"/>
      <c r="C174" s="183" t="s">
        <v>480</v>
      </c>
      <c r="D174" s="183" t="s">
        <v>177</v>
      </c>
      <c r="E174" s="184" t="s">
        <v>875</v>
      </c>
      <c r="F174" s="185" t="s">
        <v>876</v>
      </c>
      <c r="G174" s="186" t="s">
        <v>488</v>
      </c>
      <c r="H174" s="187">
        <v>68</v>
      </c>
      <c r="I174" s="188"/>
      <c r="J174" s="189">
        <f>ROUND(I174*H174,2)</f>
        <v>0</v>
      </c>
      <c r="K174" s="185" t="s">
        <v>181</v>
      </c>
      <c r="L174" s="42"/>
      <c r="M174" s="190" t="s">
        <v>5</v>
      </c>
      <c r="N174" s="191" t="s">
        <v>52</v>
      </c>
      <c r="O174" s="43"/>
      <c r="P174" s="192">
        <f>O174*H174</f>
        <v>0</v>
      </c>
      <c r="Q174" s="192">
        <v>2.929E-2</v>
      </c>
      <c r="R174" s="192">
        <f>Q174*H174</f>
        <v>1.9917199999999999</v>
      </c>
      <c r="S174" s="192">
        <v>0</v>
      </c>
      <c r="T174" s="193">
        <f>S174*H174</f>
        <v>0</v>
      </c>
      <c r="AR174" s="24" t="s">
        <v>194</v>
      </c>
      <c r="AT174" s="24" t="s">
        <v>177</v>
      </c>
      <c r="AU174" s="24" t="s">
        <v>24</v>
      </c>
      <c r="AY174" s="24" t="s">
        <v>174</v>
      </c>
      <c r="BE174" s="194">
        <f>IF(N174="základní",J174,0)</f>
        <v>0</v>
      </c>
      <c r="BF174" s="194">
        <f>IF(N174="snížená",J174,0)</f>
        <v>0</v>
      </c>
      <c r="BG174" s="194">
        <f>IF(N174="zákl. přenesená",J174,0)</f>
        <v>0</v>
      </c>
      <c r="BH174" s="194">
        <f>IF(N174="sníž. přenesená",J174,0)</f>
        <v>0</v>
      </c>
      <c r="BI174" s="194">
        <f>IF(N174="nulová",J174,0)</f>
        <v>0</v>
      </c>
      <c r="BJ174" s="24" t="s">
        <v>89</v>
      </c>
      <c r="BK174" s="194">
        <f>ROUND(I174*H174,2)</f>
        <v>0</v>
      </c>
      <c r="BL174" s="24" t="s">
        <v>194</v>
      </c>
      <c r="BM174" s="24" t="s">
        <v>877</v>
      </c>
    </row>
    <row r="175" spans="2:65" s="12" customFormat="1" ht="13.5">
      <c r="B175" s="195"/>
      <c r="D175" s="196" t="s">
        <v>184</v>
      </c>
      <c r="E175" s="197" t="s">
        <v>5</v>
      </c>
      <c r="F175" s="198" t="s">
        <v>626</v>
      </c>
      <c r="H175" s="199">
        <v>68</v>
      </c>
      <c r="I175" s="200"/>
      <c r="L175" s="195"/>
      <c r="M175" s="201"/>
      <c r="N175" s="202"/>
      <c r="O175" s="202"/>
      <c r="P175" s="202"/>
      <c r="Q175" s="202"/>
      <c r="R175" s="202"/>
      <c r="S175" s="202"/>
      <c r="T175" s="203"/>
      <c r="AT175" s="197" t="s">
        <v>184</v>
      </c>
      <c r="AU175" s="197" t="s">
        <v>24</v>
      </c>
      <c r="AV175" s="12" t="s">
        <v>24</v>
      </c>
      <c r="AW175" s="12" t="s">
        <v>44</v>
      </c>
      <c r="AX175" s="12" t="s">
        <v>89</v>
      </c>
      <c r="AY175" s="197" t="s">
        <v>174</v>
      </c>
    </row>
    <row r="176" spans="2:65" s="1" customFormat="1" ht="16.5" customHeight="1">
      <c r="B176" s="182"/>
      <c r="C176" s="183" t="s">
        <v>485</v>
      </c>
      <c r="D176" s="183" t="s">
        <v>177</v>
      </c>
      <c r="E176" s="184" t="s">
        <v>739</v>
      </c>
      <c r="F176" s="185" t="s">
        <v>740</v>
      </c>
      <c r="G176" s="186" t="s">
        <v>287</v>
      </c>
      <c r="H176" s="187">
        <v>263.32</v>
      </c>
      <c r="I176" s="188"/>
      <c r="J176" s="189">
        <f>ROUND(I176*H176,2)</f>
        <v>0</v>
      </c>
      <c r="K176" s="185" t="s">
        <v>181</v>
      </c>
      <c r="L176" s="42"/>
      <c r="M176" s="190" t="s">
        <v>5</v>
      </c>
      <c r="N176" s="191" t="s">
        <v>52</v>
      </c>
      <c r="O176" s="43"/>
      <c r="P176" s="192">
        <f>O176*H176</f>
        <v>0</v>
      </c>
      <c r="Q176" s="192">
        <v>9.0000000000000006E-5</v>
      </c>
      <c r="R176" s="192">
        <f>Q176*H176</f>
        <v>2.3698800000000003E-2</v>
      </c>
      <c r="S176" s="192">
        <v>0</v>
      </c>
      <c r="T176" s="193">
        <f>S176*H176</f>
        <v>0</v>
      </c>
      <c r="AR176" s="24" t="s">
        <v>194</v>
      </c>
      <c r="AT176" s="24" t="s">
        <v>177</v>
      </c>
      <c r="AU176" s="24" t="s">
        <v>24</v>
      </c>
      <c r="AY176" s="24" t="s">
        <v>174</v>
      </c>
      <c r="BE176" s="194">
        <f>IF(N176="základní",J176,0)</f>
        <v>0</v>
      </c>
      <c r="BF176" s="194">
        <f>IF(N176="snížená",J176,0)</f>
        <v>0</v>
      </c>
      <c r="BG176" s="194">
        <f>IF(N176="zákl. přenesená",J176,0)</f>
        <v>0</v>
      </c>
      <c r="BH176" s="194">
        <f>IF(N176="sníž. přenesená",J176,0)</f>
        <v>0</v>
      </c>
      <c r="BI176" s="194">
        <f>IF(N176="nulová",J176,0)</f>
        <v>0</v>
      </c>
      <c r="BJ176" s="24" t="s">
        <v>89</v>
      </c>
      <c r="BK176" s="194">
        <f>ROUND(I176*H176,2)</f>
        <v>0</v>
      </c>
      <c r="BL176" s="24" t="s">
        <v>194</v>
      </c>
      <c r="BM176" s="24" t="s">
        <v>878</v>
      </c>
    </row>
    <row r="177" spans="2:65" s="12" customFormat="1" ht="13.5">
      <c r="B177" s="195"/>
      <c r="D177" s="196" t="s">
        <v>184</v>
      </c>
      <c r="E177" s="197" t="s">
        <v>5</v>
      </c>
      <c r="F177" s="198" t="s">
        <v>860</v>
      </c>
      <c r="H177" s="199">
        <v>263.32</v>
      </c>
      <c r="I177" s="200"/>
      <c r="L177" s="195"/>
      <c r="M177" s="201"/>
      <c r="N177" s="202"/>
      <c r="O177" s="202"/>
      <c r="P177" s="202"/>
      <c r="Q177" s="202"/>
      <c r="R177" s="202"/>
      <c r="S177" s="202"/>
      <c r="T177" s="203"/>
      <c r="AT177" s="197" t="s">
        <v>184</v>
      </c>
      <c r="AU177" s="197" t="s">
        <v>24</v>
      </c>
      <c r="AV177" s="12" t="s">
        <v>24</v>
      </c>
      <c r="AW177" s="12" t="s">
        <v>44</v>
      </c>
      <c r="AX177" s="12" t="s">
        <v>89</v>
      </c>
      <c r="AY177" s="197" t="s">
        <v>174</v>
      </c>
    </row>
    <row r="178" spans="2:65" s="11" customFormat="1" ht="29.85" customHeight="1">
      <c r="B178" s="169"/>
      <c r="D178" s="170" t="s">
        <v>80</v>
      </c>
      <c r="E178" s="180" t="s">
        <v>215</v>
      </c>
      <c r="F178" s="180" t="s">
        <v>757</v>
      </c>
      <c r="I178" s="172"/>
      <c r="J178" s="181">
        <f>BK178</f>
        <v>0</v>
      </c>
      <c r="L178" s="169"/>
      <c r="M178" s="174"/>
      <c r="N178" s="175"/>
      <c r="O178" s="175"/>
      <c r="P178" s="176">
        <f>SUM(P179:P184)</f>
        <v>0</v>
      </c>
      <c r="Q178" s="175"/>
      <c r="R178" s="176">
        <f>SUM(R179:R184)</f>
        <v>0.170068</v>
      </c>
      <c r="S178" s="175"/>
      <c r="T178" s="177">
        <f>SUM(T179:T184)</f>
        <v>0</v>
      </c>
      <c r="AR178" s="170" t="s">
        <v>89</v>
      </c>
      <c r="AT178" s="178" t="s">
        <v>80</v>
      </c>
      <c r="AU178" s="178" t="s">
        <v>89</v>
      </c>
      <c r="AY178" s="170" t="s">
        <v>174</v>
      </c>
      <c r="BK178" s="179">
        <f>SUM(BK179:BK184)</f>
        <v>0</v>
      </c>
    </row>
    <row r="179" spans="2:65" s="1" customFormat="1" ht="38.25" customHeight="1">
      <c r="B179" s="182"/>
      <c r="C179" s="183" t="s">
        <v>32</v>
      </c>
      <c r="D179" s="183" t="s">
        <v>177</v>
      </c>
      <c r="E179" s="184" t="s">
        <v>759</v>
      </c>
      <c r="F179" s="185" t="s">
        <v>760</v>
      </c>
      <c r="G179" s="186" t="s">
        <v>287</v>
      </c>
      <c r="H179" s="187">
        <v>278.8</v>
      </c>
      <c r="I179" s="188"/>
      <c r="J179" s="189">
        <f>ROUND(I179*H179,2)</f>
        <v>0</v>
      </c>
      <c r="K179" s="185" t="s">
        <v>181</v>
      </c>
      <c r="L179" s="42"/>
      <c r="M179" s="190" t="s">
        <v>5</v>
      </c>
      <c r="N179" s="191" t="s">
        <v>52</v>
      </c>
      <c r="O179" s="43"/>
      <c r="P179" s="192">
        <f>O179*H179</f>
        <v>0</v>
      </c>
      <c r="Q179" s="192">
        <v>6.0999999999999997E-4</v>
      </c>
      <c r="R179" s="192">
        <f>Q179*H179</f>
        <v>0.170068</v>
      </c>
      <c r="S179" s="192">
        <v>0</v>
      </c>
      <c r="T179" s="193">
        <f>S179*H179</f>
        <v>0</v>
      </c>
      <c r="AR179" s="24" t="s">
        <v>194</v>
      </c>
      <c r="AT179" s="24" t="s">
        <v>177</v>
      </c>
      <c r="AU179" s="24" t="s">
        <v>24</v>
      </c>
      <c r="AY179" s="24" t="s">
        <v>174</v>
      </c>
      <c r="BE179" s="194">
        <f>IF(N179="základní",J179,0)</f>
        <v>0</v>
      </c>
      <c r="BF179" s="194">
        <f>IF(N179="snížená",J179,0)</f>
        <v>0</v>
      </c>
      <c r="BG179" s="194">
        <f>IF(N179="zákl. přenesená",J179,0)</f>
        <v>0</v>
      </c>
      <c r="BH179" s="194">
        <f>IF(N179="sníž. přenesená",J179,0)</f>
        <v>0</v>
      </c>
      <c r="BI179" s="194">
        <f>IF(N179="nulová",J179,0)</f>
        <v>0</v>
      </c>
      <c r="BJ179" s="24" t="s">
        <v>89</v>
      </c>
      <c r="BK179" s="194">
        <f>ROUND(I179*H179,2)</f>
        <v>0</v>
      </c>
      <c r="BL179" s="24" t="s">
        <v>194</v>
      </c>
      <c r="BM179" s="24" t="s">
        <v>879</v>
      </c>
    </row>
    <row r="180" spans="2:65" s="12" customFormat="1" ht="13.5">
      <c r="B180" s="195"/>
      <c r="D180" s="196" t="s">
        <v>184</v>
      </c>
      <c r="E180" s="197" t="s">
        <v>5</v>
      </c>
      <c r="F180" s="198" t="s">
        <v>880</v>
      </c>
      <c r="H180" s="199">
        <v>278.8</v>
      </c>
      <c r="I180" s="200"/>
      <c r="L180" s="195"/>
      <c r="M180" s="201"/>
      <c r="N180" s="202"/>
      <c r="O180" s="202"/>
      <c r="P180" s="202"/>
      <c r="Q180" s="202"/>
      <c r="R180" s="202"/>
      <c r="S180" s="202"/>
      <c r="T180" s="203"/>
      <c r="AT180" s="197" t="s">
        <v>184</v>
      </c>
      <c r="AU180" s="197" t="s">
        <v>24</v>
      </c>
      <c r="AV180" s="12" t="s">
        <v>24</v>
      </c>
      <c r="AW180" s="12" t="s">
        <v>44</v>
      </c>
      <c r="AX180" s="12" t="s">
        <v>89</v>
      </c>
      <c r="AY180" s="197" t="s">
        <v>174</v>
      </c>
    </row>
    <row r="181" spans="2:65" s="1" customFormat="1" ht="25.5" customHeight="1">
      <c r="B181" s="182"/>
      <c r="C181" s="183" t="s">
        <v>495</v>
      </c>
      <c r="D181" s="183" t="s">
        <v>177</v>
      </c>
      <c r="E181" s="184" t="s">
        <v>764</v>
      </c>
      <c r="F181" s="185" t="s">
        <v>765</v>
      </c>
      <c r="G181" s="186" t="s">
        <v>287</v>
      </c>
      <c r="H181" s="187">
        <v>278.8</v>
      </c>
      <c r="I181" s="188"/>
      <c r="J181" s="189">
        <f>ROUND(I181*H181,2)</f>
        <v>0</v>
      </c>
      <c r="K181" s="185" t="s">
        <v>181</v>
      </c>
      <c r="L181" s="42"/>
      <c r="M181" s="190" t="s">
        <v>5</v>
      </c>
      <c r="N181" s="191" t="s">
        <v>52</v>
      </c>
      <c r="O181" s="43"/>
      <c r="P181" s="192">
        <f>O181*H181</f>
        <v>0</v>
      </c>
      <c r="Q181" s="192">
        <v>0</v>
      </c>
      <c r="R181" s="192">
        <f>Q181*H181</f>
        <v>0</v>
      </c>
      <c r="S181" s="192">
        <v>0</v>
      </c>
      <c r="T181" s="193">
        <f>S181*H181</f>
        <v>0</v>
      </c>
      <c r="AR181" s="24" t="s">
        <v>194</v>
      </c>
      <c r="AT181" s="24" t="s">
        <v>177</v>
      </c>
      <c r="AU181" s="24" t="s">
        <v>24</v>
      </c>
      <c r="AY181" s="24" t="s">
        <v>174</v>
      </c>
      <c r="BE181" s="194">
        <f>IF(N181="základní",J181,0)</f>
        <v>0</v>
      </c>
      <c r="BF181" s="194">
        <f>IF(N181="snížená",J181,0)</f>
        <v>0</v>
      </c>
      <c r="BG181" s="194">
        <f>IF(N181="zákl. přenesená",J181,0)</f>
        <v>0</v>
      </c>
      <c r="BH181" s="194">
        <f>IF(N181="sníž. přenesená",J181,0)</f>
        <v>0</v>
      </c>
      <c r="BI181" s="194">
        <f>IF(N181="nulová",J181,0)</f>
        <v>0</v>
      </c>
      <c r="BJ181" s="24" t="s">
        <v>89</v>
      </c>
      <c r="BK181" s="194">
        <f>ROUND(I181*H181,2)</f>
        <v>0</v>
      </c>
      <c r="BL181" s="24" t="s">
        <v>194</v>
      </c>
      <c r="BM181" s="24" t="s">
        <v>881</v>
      </c>
    </row>
    <row r="182" spans="2:65" s="12" customFormat="1" ht="13.5">
      <c r="B182" s="195"/>
      <c r="D182" s="196" t="s">
        <v>184</v>
      </c>
      <c r="E182" s="197" t="s">
        <v>5</v>
      </c>
      <c r="F182" s="198" t="s">
        <v>880</v>
      </c>
      <c r="H182" s="199">
        <v>278.8</v>
      </c>
      <c r="I182" s="200"/>
      <c r="L182" s="195"/>
      <c r="M182" s="201"/>
      <c r="N182" s="202"/>
      <c r="O182" s="202"/>
      <c r="P182" s="202"/>
      <c r="Q182" s="202"/>
      <c r="R182" s="202"/>
      <c r="S182" s="202"/>
      <c r="T182" s="203"/>
      <c r="AT182" s="197" t="s">
        <v>184</v>
      </c>
      <c r="AU182" s="197" t="s">
        <v>24</v>
      </c>
      <c r="AV182" s="12" t="s">
        <v>24</v>
      </c>
      <c r="AW182" s="12" t="s">
        <v>44</v>
      </c>
      <c r="AX182" s="12" t="s">
        <v>89</v>
      </c>
      <c r="AY182" s="197" t="s">
        <v>174</v>
      </c>
    </row>
    <row r="183" spans="2:65" s="1" customFormat="1" ht="25.5" customHeight="1">
      <c r="B183" s="182"/>
      <c r="C183" s="183" t="s">
        <v>500</v>
      </c>
      <c r="D183" s="183" t="s">
        <v>177</v>
      </c>
      <c r="E183" s="184" t="s">
        <v>768</v>
      </c>
      <c r="F183" s="185" t="s">
        <v>769</v>
      </c>
      <c r="G183" s="186" t="s">
        <v>287</v>
      </c>
      <c r="H183" s="187">
        <v>88.8</v>
      </c>
      <c r="I183" s="188"/>
      <c r="J183" s="189">
        <f>ROUND(I183*H183,2)</f>
        <v>0</v>
      </c>
      <c r="K183" s="185" t="s">
        <v>181</v>
      </c>
      <c r="L183" s="42"/>
      <c r="M183" s="190" t="s">
        <v>5</v>
      </c>
      <c r="N183" s="191" t="s">
        <v>52</v>
      </c>
      <c r="O183" s="43"/>
      <c r="P183" s="192">
        <f>O183*H183</f>
        <v>0</v>
      </c>
      <c r="Q183" s="192">
        <v>0</v>
      </c>
      <c r="R183" s="192">
        <f>Q183*H183</f>
        <v>0</v>
      </c>
      <c r="S183" s="192">
        <v>0</v>
      </c>
      <c r="T183" s="193">
        <f>S183*H183</f>
        <v>0</v>
      </c>
      <c r="AR183" s="24" t="s">
        <v>194</v>
      </c>
      <c r="AT183" s="24" t="s">
        <v>177</v>
      </c>
      <c r="AU183" s="24" t="s">
        <v>24</v>
      </c>
      <c r="AY183" s="24" t="s">
        <v>174</v>
      </c>
      <c r="BE183" s="194">
        <f>IF(N183="základní",J183,0)</f>
        <v>0</v>
      </c>
      <c r="BF183" s="194">
        <f>IF(N183="snížená",J183,0)</f>
        <v>0</v>
      </c>
      <c r="BG183" s="194">
        <f>IF(N183="zákl. přenesená",J183,0)</f>
        <v>0</v>
      </c>
      <c r="BH183" s="194">
        <f>IF(N183="sníž. přenesená",J183,0)</f>
        <v>0</v>
      </c>
      <c r="BI183" s="194">
        <f>IF(N183="nulová",J183,0)</f>
        <v>0</v>
      </c>
      <c r="BJ183" s="24" t="s">
        <v>89</v>
      </c>
      <c r="BK183" s="194">
        <f>ROUND(I183*H183,2)</f>
        <v>0</v>
      </c>
      <c r="BL183" s="24" t="s">
        <v>194</v>
      </c>
      <c r="BM183" s="24" t="s">
        <v>882</v>
      </c>
    </row>
    <row r="184" spans="2:65" s="12" customFormat="1" ht="13.5">
      <c r="B184" s="195"/>
      <c r="D184" s="196" t="s">
        <v>184</v>
      </c>
      <c r="E184" s="197" t="s">
        <v>5</v>
      </c>
      <c r="F184" s="198" t="s">
        <v>883</v>
      </c>
      <c r="H184" s="199">
        <v>88.8</v>
      </c>
      <c r="I184" s="200"/>
      <c r="L184" s="195"/>
      <c r="M184" s="201"/>
      <c r="N184" s="202"/>
      <c r="O184" s="202"/>
      <c r="P184" s="202"/>
      <c r="Q184" s="202"/>
      <c r="R184" s="202"/>
      <c r="S184" s="202"/>
      <c r="T184" s="203"/>
      <c r="AT184" s="197" t="s">
        <v>184</v>
      </c>
      <c r="AU184" s="197" t="s">
        <v>24</v>
      </c>
      <c r="AV184" s="12" t="s">
        <v>24</v>
      </c>
      <c r="AW184" s="12" t="s">
        <v>44</v>
      </c>
      <c r="AX184" s="12" t="s">
        <v>89</v>
      </c>
      <c r="AY184" s="197" t="s">
        <v>174</v>
      </c>
    </row>
    <row r="185" spans="2:65" s="11" customFormat="1" ht="29.85" customHeight="1">
      <c r="B185" s="169"/>
      <c r="D185" s="170" t="s">
        <v>80</v>
      </c>
      <c r="E185" s="180" t="s">
        <v>777</v>
      </c>
      <c r="F185" s="180" t="s">
        <v>778</v>
      </c>
      <c r="I185" s="172"/>
      <c r="J185" s="181">
        <f>BK185</f>
        <v>0</v>
      </c>
      <c r="L185" s="169"/>
      <c r="M185" s="174"/>
      <c r="N185" s="175"/>
      <c r="O185" s="175"/>
      <c r="P185" s="176">
        <f>SUM(P186:P190)</f>
        <v>0</v>
      </c>
      <c r="Q185" s="175"/>
      <c r="R185" s="176">
        <f>SUM(R186:R190)</f>
        <v>0</v>
      </c>
      <c r="S185" s="175"/>
      <c r="T185" s="177">
        <f>SUM(T186:T190)</f>
        <v>0</v>
      </c>
      <c r="AR185" s="170" t="s">
        <v>89</v>
      </c>
      <c r="AT185" s="178" t="s">
        <v>80</v>
      </c>
      <c r="AU185" s="178" t="s">
        <v>89</v>
      </c>
      <c r="AY185" s="170" t="s">
        <v>174</v>
      </c>
      <c r="BK185" s="179">
        <f>SUM(BK186:BK190)</f>
        <v>0</v>
      </c>
    </row>
    <row r="186" spans="2:65" s="1" customFormat="1" ht="25.5" customHeight="1">
      <c r="B186" s="182"/>
      <c r="C186" s="183" t="s">
        <v>505</v>
      </c>
      <c r="D186" s="183" t="s">
        <v>177</v>
      </c>
      <c r="E186" s="184" t="s">
        <v>780</v>
      </c>
      <c r="F186" s="185" t="s">
        <v>781</v>
      </c>
      <c r="G186" s="186" t="s">
        <v>421</v>
      </c>
      <c r="H186" s="187">
        <v>47.831000000000003</v>
      </c>
      <c r="I186" s="188"/>
      <c r="J186" s="189">
        <f>ROUND(I186*H186,2)</f>
        <v>0</v>
      </c>
      <c r="K186" s="185" t="s">
        <v>181</v>
      </c>
      <c r="L186" s="42"/>
      <c r="M186" s="190" t="s">
        <v>5</v>
      </c>
      <c r="N186" s="191" t="s">
        <v>52</v>
      </c>
      <c r="O186" s="43"/>
      <c r="P186" s="192">
        <f>O186*H186</f>
        <v>0</v>
      </c>
      <c r="Q186" s="192">
        <v>0</v>
      </c>
      <c r="R186" s="192">
        <f>Q186*H186</f>
        <v>0</v>
      </c>
      <c r="S186" s="192">
        <v>0</v>
      </c>
      <c r="T186" s="193">
        <f>S186*H186</f>
        <v>0</v>
      </c>
      <c r="AR186" s="24" t="s">
        <v>194</v>
      </c>
      <c r="AT186" s="24" t="s">
        <v>177</v>
      </c>
      <c r="AU186" s="24" t="s">
        <v>24</v>
      </c>
      <c r="AY186" s="24" t="s">
        <v>174</v>
      </c>
      <c r="BE186" s="194">
        <f>IF(N186="základní",J186,0)</f>
        <v>0</v>
      </c>
      <c r="BF186" s="194">
        <f>IF(N186="snížená",J186,0)</f>
        <v>0</v>
      </c>
      <c r="BG186" s="194">
        <f>IF(N186="zákl. přenesená",J186,0)</f>
        <v>0</v>
      </c>
      <c r="BH186" s="194">
        <f>IF(N186="sníž. přenesená",J186,0)</f>
        <v>0</v>
      </c>
      <c r="BI186" s="194">
        <f>IF(N186="nulová",J186,0)</f>
        <v>0</v>
      </c>
      <c r="BJ186" s="24" t="s">
        <v>89</v>
      </c>
      <c r="BK186" s="194">
        <f>ROUND(I186*H186,2)</f>
        <v>0</v>
      </c>
      <c r="BL186" s="24" t="s">
        <v>194</v>
      </c>
      <c r="BM186" s="24" t="s">
        <v>884</v>
      </c>
    </row>
    <row r="187" spans="2:65" s="1" customFormat="1" ht="25.5" customHeight="1">
      <c r="B187" s="182"/>
      <c r="C187" s="183" t="s">
        <v>510</v>
      </c>
      <c r="D187" s="183" t="s">
        <v>177</v>
      </c>
      <c r="E187" s="184" t="s">
        <v>784</v>
      </c>
      <c r="F187" s="185" t="s">
        <v>785</v>
      </c>
      <c r="G187" s="186" t="s">
        <v>421</v>
      </c>
      <c r="H187" s="187">
        <v>908.78899999999999</v>
      </c>
      <c r="I187" s="188"/>
      <c r="J187" s="189">
        <f>ROUND(I187*H187,2)</f>
        <v>0</v>
      </c>
      <c r="K187" s="185" t="s">
        <v>181</v>
      </c>
      <c r="L187" s="42"/>
      <c r="M187" s="190" t="s">
        <v>5</v>
      </c>
      <c r="N187" s="191" t="s">
        <v>52</v>
      </c>
      <c r="O187" s="43"/>
      <c r="P187" s="192">
        <f>O187*H187</f>
        <v>0</v>
      </c>
      <c r="Q187" s="192">
        <v>0</v>
      </c>
      <c r="R187" s="192">
        <f>Q187*H187</f>
        <v>0</v>
      </c>
      <c r="S187" s="192">
        <v>0</v>
      </c>
      <c r="T187" s="193">
        <f>S187*H187</f>
        <v>0</v>
      </c>
      <c r="AR187" s="24" t="s">
        <v>194</v>
      </c>
      <c r="AT187" s="24" t="s">
        <v>177</v>
      </c>
      <c r="AU187" s="24" t="s">
        <v>24</v>
      </c>
      <c r="AY187" s="24" t="s">
        <v>174</v>
      </c>
      <c r="BE187" s="194">
        <f>IF(N187="základní",J187,0)</f>
        <v>0</v>
      </c>
      <c r="BF187" s="194">
        <f>IF(N187="snížená",J187,0)</f>
        <v>0</v>
      </c>
      <c r="BG187" s="194">
        <f>IF(N187="zákl. přenesená",J187,0)</f>
        <v>0</v>
      </c>
      <c r="BH187" s="194">
        <f>IF(N187="sníž. přenesená",J187,0)</f>
        <v>0</v>
      </c>
      <c r="BI187" s="194">
        <f>IF(N187="nulová",J187,0)</f>
        <v>0</v>
      </c>
      <c r="BJ187" s="24" t="s">
        <v>89</v>
      </c>
      <c r="BK187" s="194">
        <f>ROUND(I187*H187,2)</f>
        <v>0</v>
      </c>
      <c r="BL187" s="24" t="s">
        <v>194</v>
      </c>
      <c r="BM187" s="24" t="s">
        <v>885</v>
      </c>
    </row>
    <row r="188" spans="2:65" s="12" customFormat="1" ht="13.5">
      <c r="B188" s="195"/>
      <c r="D188" s="196" t="s">
        <v>184</v>
      </c>
      <c r="F188" s="198" t="s">
        <v>886</v>
      </c>
      <c r="H188" s="199">
        <v>908.78899999999999</v>
      </c>
      <c r="I188" s="200"/>
      <c r="L188" s="195"/>
      <c r="M188" s="201"/>
      <c r="N188" s="202"/>
      <c r="O188" s="202"/>
      <c r="P188" s="202"/>
      <c r="Q188" s="202"/>
      <c r="R188" s="202"/>
      <c r="S188" s="202"/>
      <c r="T188" s="203"/>
      <c r="AT188" s="197" t="s">
        <v>184</v>
      </c>
      <c r="AU188" s="197" t="s">
        <v>24</v>
      </c>
      <c r="AV188" s="12" t="s">
        <v>24</v>
      </c>
      <c r="AW188" s="12" t="s">
        <v>6</v>
      </c>
      <c r="AX188" s="12" t="s">
        <v>89</v>
      </c>
      <c r="AY188" s="197" t="s">
        <v>174</v>
      </c>
    </row>
    <row r="189" spans="2:65" s="1" customFormat="1" ht="25.5" customHeight="1">
      <c r="B189" s="182"/>
      <c r="C189" s="183" t="s">
        <v>514</v>
      </c>
      <c r="D189" s="183" t="s">
        <v>177</v>
      </c>
      <c r="E189" s="184" t="s">
        <v>788</v>
      </c>
      <c r="F189" s="185" t="s">
        <v>789</v>
      </c>
      <c r="G189" s="186" t="s">
        <v>421</v>
      </c>
      <c r="H189" s="187">
        <v>47.831000000000003</v>
      </c>
      <c r="I189" s="188"/>
      <c r="J189" s="189">
        <f>ROUND(I189*H189,2)</f>
        <v>0</v>
      </c>
      <c r="K189" s="185" t="s">
        <v>181</v>
      </c>
      <c r="L189" s="42"/>
      <c r="M189" s="190" t="s">
        <v>5</v>
      </c>
      <c r="N189" s="191" t="s">
        <v>52</v>
      </c>
      <c r="O189" s="43"/>
      <c r="P189" s="192">
        <f>O189*H189</f>
        <v>0</v>
      </c>
      <c r="Q189" s="192">
        <v>0</v>
      </c>
      <c r="R189" s="192">
        <f>Q189*H189</f>
        <v>0</v>
      </c>
      <c r="S189" s="192">
        <v>0</v>
      </c>
      <c r="T189" s="193">
        <f>S189*H189</f>
        <v>0</v>
      </c>
      <c r="AR189" s="24" t="s">
        <v>194</v>
      </c>
      <c r="AT189" s="24" t="s">
        <v>177</v>
      </c>
      <c r="AU189" s="24" t="s">
        <v>24</v>
      </c>
      <c r="AY189" s="24" t="s">
        <v>174</v>
      </c>
      <c r="BE189" s="194">
        <f>IF(N189="základní",J189,0)</f>
        <v>0</v>
      </c>
      <c r="BF189" s="194">
        <f>IF(N189="snížená",J189,0)</f>
        <v>0</v>
      </c>
      <c r="BG189" s="194">
        <f>IF(N189="zákl. přenesená",J189,0)</f>
        <v>0</v>
      </c>
      <c r="BH189" s="194">
        <f>IF(N189="sníž. přenesená",J189,0)</f>
        <v>0</v>
      </c>
      <c r="BI189" s="194">
        <f>IF(N189="nulová",J189,0)</f>
        <v>0</v>
      </c>
      <c r="BJ189" s="24" t="s">
        <v>89</v>
      </c>
      <c r="BK189" s="194">
        <f>ROUND(I189*H189,2)</f>
        <v>0</v>
      </c>
      <c r="BL189" s="24" t="s">
        <v>194</v>
      </c>
      <c r="BM189" s="24" t="s">
        <v>887</v>
      </c>
    </row>
    <row r="190" spans="2:65" s="12" customFormat="1" ht="13.5">
      <c r="B190" s="195"/>
      <c r="D190" s="196" t="s">
        <v>184</v>
      </c>
      <c r="E190" s="197" t="s">
        <v>5</v>
      </c>
      <c r="F190" s="198" t="s">
        <v>888</v>
      </c>
      <c r="H190" s="199">
        <v>47.831000000000003</v>
      </c>
      <c r="I190" s="200"/>
      <c r="L190" s="195"/>
      <c r="M190" s="201"/>
      <c r="N190" s="202"/>
      <c r="O190" s="202"/>
      <c r="P190" s="202"/>
      <c r="Q190" s="202"/>
      <c r="R190" s="202"/>
      <c r="S190" s="202"/>
      <c r="T190" s="203"/>
      <c r="AT190" s="197" t="s">
        <v>184</v>
      </c>
      <c r="AU190" s="197" t="s">
        <v>24</v>
      </c>
      <c r="AV190" s="12" t="s">
        <v>24</v>
      </c>
      <c r="AW190" s="12" t="s">
        <v>44</v>
      </c>
      <c r="AX190" s="12" t="s">
        <v>89</v>
      </c>
      <c r="AY190" s="197" t="s">
        <v>174</v>
      </c>
    </row>
    <row r="191" spans="2:65" s="11" customFormat="1" ht="29.85" customHeight="1">
      <c r="B191" s="169"/>
      <c r="D191" s="170" t="s">
        <v>80</v>
      </c>
      <c r="E191" s="180" t="s">
        <v>792</v>
      </c>
      <c r="F191" s="180" t="s">
        <v>793</v>
      </c>
      <c r="I191" s="172"/>
      <c r="J191" s="181">
        <f>BK191</f>
        <v>0</v>
      </c>
      <c r="L191" s="169"/>
      <c r="M191" s="174"/>
      <c r="N191" s="175"/>
      <c r="O191" s="175"/>
      <c r="P191" s="176">
        <f>P192</f>
        <v>0</v>
      </c>
      <c r="Q191" s="175"/>
      <c r="R191" s="176">
        <f>R192</f>
        <v>0</v>
      </c>
      <c r="S191" s="175"/>
      <c r="T191" s="177">
        <f>T192</f>
        <v>0</v>
      </c>
      <c r="AR191" s="170" t="s">
        <v>89</v>
      </c>
      <c r="AT191" s="178" t="s">
        <v>80</v>
      </c>
      <c r="AU191" s="178" t="s">
        <v>89</v>
      </c>
      <c r="AY191" s="170" t="s">
        <v>174</v>
      </c>
      <c r="BK191" s="179">
        <f>BK192</f>
        <v>0</v>
      </c>
    </row>
    <row r="192" spans="2:65" s="1" customFormat="1" ht="38.25" customHeight="1">
      <c r="B192" s="182"/>
      <c r="C192" s="183" t="s">
        <v>521</v>
      </c>
      <c r="D192" s="183" t="s">
        <v>177</v>
      </c>
      <c r="E192" s="184" t="s">
        <v>795</v>
      </c>
      <c r="F192" s="185" t="s">
        <v>796</v>
      </c>
      <c r="G192" s="186" t="s">
        <v>421</v>
      </c>
      <c r="H192" s="187">
        <v>124.76300000000001</v>
      </c>
      <c r="I192" s="188"/>
      <c r="J192" s="189">
        <f>ROUND(I192*H192,2)</f>
        <v>0</v>
      </c>
      <c r="K192" s="185" t="s">
        <v>181</v>
      </c>
      <c r="L192" s="42"/>
      <c r="M192" s="190" t="s">
        <v>5</v>
      </c>
      <c r="N192" s="229" t="s">
        <v>52</v>
      </c>
      <c r="O192" s="230"/>
      <c r="P192" s="231">
        <f>O192*H192</f>
        <v>0</v>
      </c>
      <c r="Q192" s="231">
        <v>0</v>
      </c>
      <c r="R192" s="231">
        <f>Q192*H192</f>
        <v>0</v>
      </c>
      <c r="S192" s="231">
        <v>0</v>
      </c>
      <c r="T192" s="232">
        <f>S192*H192</f>
        <v>0</v>
      </c>
      <c r="AR192" s="24" t="s">
        <v>194</v>
      </c>
      <c r="AT192" s="24" t="s">
        <v>177</v>
      </c>
      <c r="AU192" s="24" t="s">
        <v>24</v>
      </c>
      <c r="AY192" s="24" t="s">
        <v>174</v>
      </c>
      <c r="BE192" s="194">
        <f>IF(N192="základní",J192,0)</f>
        <v>0</v>
      </c>
      <c r="BF192" s="194">
        <f>IF(N192="snížená",J192,0)</f>
        <v>0</v>
      </c>
      <c r="BG192" s="194">
        <f>IF(N192="zákl. přenesená",J192,0)</f>
        <v>0</v>
      </c>
      <c r="BH192" s="194">
        <f>IF(N192="sníž. přenesená",J192,0)</f>
        <v>0</v>
      </c>
      <c r="BI192" s="194">
        <f>IF(N192="nulová",J192,0)</f>
        <v>0</v>
      </c>
      <c r="BJ192" s="24" t="s">
        <v>89</v>
      </c>
      <c r="BK192" s="194">
        <f>ROUND(I192*H192,2)</f>
        <v>0</v>
      </c>
      <c r="BL192" s="24" t="s">
        <v>194</v>
      </c>
      <c r="BM192" s="24" t="s">
        <v>889</v>
      </c>
    </row>
    <row r="193" spans="2:12" s="1" customFormat="1" ht="6.95" customHeight="1">
      <c r="B193" s="57"/>
      <c r="C193" s="58"/>
      <c r="D193" s="58"/>
      <c r="E193" s="58"/>
      <c r="F193" s="58"/>
      <c r="G193" s="58"/>
      <c r="H193" s="58"/>
      <c r="I193" s="136"/>
      <c r="J193" s="58"/>
      <c r="K193" s="58"/>
      <c r="L193" s="42"/>
    </row>
  </sheetData>
  <autoFilter ref="C83:K192"/>
  <mergeCells count="10">
    <mergeCell ref="J51:J52"/>
    <mergeCell ref="E74:H74"/>
    <mergeCell ref="E76:H76"/>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3"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5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7"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1"/>
      <c r="B1" s="108"/>
      <c r="C1" s="108"/>
      <c r="D1" s="109" t="s">
        <v>1</v>
      </c>
      <c r="E1" s="108"/>
      <c r="F1" s="110" t="s">
        <v>140</v>
      </c>
      <c r="G1" s="368" t="s">
        <v>141</v>
      </c>
      <c r="H1" s="368"/>
      <c r="I1" s="111"/>
      <c r="J1" s="110" t="s">
        <v>142</v>
      </c>
      <c r="K1" s="109" t="s">
        <v>143</v>
      </c>
      <c r="L1" s="110" t="s">
        <v>144</v>
      </c>
      <c r="M1" s="110"/>
      <c r="N1" s="110"/>
      <c r="O1" s="110"/>
      <c r="P1" s="110"/>
      <c r="Q1" s="110"/>
      <c r="R1" s="110"/>
      <c r="S1" s="110"/>
      <c r="T1" s="110"/>
      <c r="U1" s="20"/>
      <c r="V1" s="20"/>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58" t="s">
        <v>8</v>
      </c>
      <c r="M2" s="359"/>
      <c r="N2" s="359"/>
      <c r="O2" s="359"/>
      <c r="P2" s="359"/>
      <c r="Q2" s="359"/>
      <c r="R2" s="359"/>
      <c r="S2" s="359"/>
      <c r="T2" s="359"/>
      <c r="U2" s="359"/>
      <c r="V2" s="359"/>
      <c r="AT2" s="24" t="s">
        <v>107</v>
      </c>
    </row>
    <row r="3" spans="1:70" ht="6.95" customHeight="1">
      <c r="B3" s="25"/>
      <c r="C3" s="26"/>
      <c r="D3" s="26"/>
      <c r="E3" s="26"/>
      <c r="F3" s="26"/>
      <c r="G3" s="26"/>
      <c r="H3" s="26"/>
      <c r="I3" s="112"/>
      <c r="J3" s="26"/>
      <c r="K3" s="27"/>
      <c r="AT3" s="24" t="s">
        <v>24</v>
      </c>
    </row>
    <row r="4" spans="1:70" ht="36.950000000000003" customHeight="1">
      <c r="B4" s="28"/>
      <c r="C4" s="29"/>
      <c r="D4" s="30" t="s">
        <v>145</v>
      </c>
      <c r="E4" s="29"/>
      <c r="F4" s="29"/>
      <c r="G4" s="29"/>
      <c r="H4" s="29"/>
      <c r="I4" s="113"/>
      <c r="J4" s="29"/>
      <c r="K4" s="31"/>
      <c r="M4" s="32" t="s">
        <v>13</v>
      </c>
      <c r="AT4" s="24" t="s">
        <v>6</v>
      </c>
    </row>
    <row r="5" spans="1:70" ht="6.95" customHeight="1">
      <c r="B5" s="28"/>
      <c r="C5" s="29"/>
      <c r="D5" s="29"/>
      <c r="E5" s="29"/>
      <c r="F5" s="29"/>
      <c r="G5" s="29"/>
      <c r="H5" s="29"/>
      <c r="I5" s="113"/>
      <c r="J5" s="29"/>
      <c r="K5" s="31"/>
    </row>
    <row r="6" spans="1:70">
      <c r="B6" s="28"/>
      <c r="C6" s="29"/>
      <c r="D6" s="37" t="s">
        <v>19</v>
      </c>
      <c r="E6" s="29"/>
      <c r="F6" s="29"/>
      <c r="G6" s="29"/>
      <c r="H6" s="29"/>
      <c r="I6" s="113"/>
      <c r="J6" s="29"/>
      <c r="K6" s="31"/>
    </row>
    <row r="7" spans="1:70" ht="16.5" customHeight="1">
      <c r="B7" s="28"/>
      <c r="C7" s="29"/>
      <c r="D7" s="29"/>
      <c r="E7" s="360" t="str">
        <f>'Rekapitulace stavby'!K6</f>
        <v>Kanalizace a ČOV Jankov</v>
      </c>
      <c r="F7" s="361"/>
      <c r="G7" s="361"/>
      <c r="H7" s="361"/>
      <c r="I7" s="113"/>
      <c r="J7" s="29"/>
      <c r="K7" s="31"/>
    </row>
    <row r="8" spans="1:70">
      <c r="B8" s="28"/>
      <c r="C8" s="29"/>
      <c r="D8" s="37" t="s">
        <v>146</v>
      </c>
      <c r="E8" s="29"/>
      <c r="F8" s="29"/>
      <c r="G8" s="29"/>
      <c r="H8" s="29"/>
      <c r="I8" s="113"/>
      <c r="J8" s="29"/>
      <c r="K8" s="31"/>
    </row>
    <row r="9" spans="1:70" s="1" customFormat="1" ht="16.5" customHeight="1">
      <c r="B9" s="42"/>
      <c r="C9" s="43"/>
      <c r="D9" s="43"/>
      <c r="E9" s="360" t="s">
        <v>890</v>
      </c>
      <c r="F9" s="363"/>
      <c r="G9" s="363"/>
      <c r="H9" s="363"/>
      <c r="I9" s="114"/>
      <c r="J9" s="43"/>
      <c r="K9" s="46"/>
    </row>
    <row r="10" spans="1:70" s="1" customFormat="1">
      <c r="B10" s="42"/>
      <c r="C10" s="43"/>
      <c r="D10" s="37" t="s">
        <v>891</v>
      </c>
      <c r="E10" s="43"/>
      <c r="F10" s="43"/>
      <c r="G10" s="43"/>
      <c r="H10" s="43"/>
      <c r="I10" s="114"/>
      <c r="J10" s="43"/>
      <c r="K10" s="46"/>
    </row>
    <row r="11" spans="1:70" s="1" customFormat="1" ht="36.950000000000003" customHeight="1">
      <c r="B11" s="42"/>
      <c r="C11" s="43"/>
      <c r="D11" s="43"/>
      <c r="E11" s="362" t="s">
        <v>892</v>
      </c>
      <c r="F11" s="363"/>
      <c r="G11" s="363"/>
      <c r="H11" s="363"/>
      <c r="I11" s="114"/>
      <c r="J11" s="43"/>
      <c r="K11" s="46"/>
    </row>
    <row r="12" spans="1:70" s="1" customFormat="1" ht="13.5">
      <c r="B12" s="42"/>
      <c r="C12" s="43"/>
      <c r="D12" s="43"/>
      <c r="E12" s="43"/>
      <c r="F12" s="43"/>
      <c r="G12" s="43"/>
      <c r="H12" s="43"/>
      <c r="I12" s="114"/>
      <c r="J12" s="43"/>
      <c r="K12" s="46"/>
    </row>
    <row r="13" spans="1:70" s="1" customFormat="1" ht="14.45" customHeight="1">
      <c r="B13" s="42"/>
      <c r="C13" s="43"/>
      <c r="D13" s="37" t="s">
        <v>21</v>
      </c>
      <c r="E13" s="43"/>
      <c r="F13" s="35" t="s">
        <v>108</v>
      </c>
      <c r="G13" s="43"/>
      <c r="H13" s="43"/>
      <c r="I13" s="115" t="s">
        <v>23</v>
      </c>
      <c r="J13" s="35" t="s">
        <v>893</v>
      </c>
      <c r="K13" s="46"/>
    </row>
    <row r="14" spans="1:70" s="1" customFormat="1" ht="14.45" customHeight="1">
      <c r="B14" s="42"/>
      <c r="C14" s="43"/>
      <c r="D14" s="37" t="s">
        <v>25</v>
      </c>
      <c r="E14" s="43"/>
      <c r="F14" s="35" t="s">
        <v>26</v>
      </c>
      <c r="G14" s="43"/>
      <c r="H14" s="43"/>
      <c r="I14" s="115" t="s">
        <v>27</v>
      </c>
      <c r="J14" s="116" t="str">
        <f>'Rekapitulace stavby'!AN8</f>
        <v>19. 2. 2018</v>
      </c>
      <c r="K14" s="46"/>
    </row>
    <row r="15" spans="1:70" s="1" customFormat="1" ht="21.75" customHeight="1">
      <c r="B15" s="42"/>
      <c r="C15" s="43"/>
      <c r="D15" s="34" t="s">
        <v>29</v>
      </c>
      <c r="E15" s="43"/>
      <c r="F15" s="39" t="s">
        <v>30</v>
      </c>
      <c r="G15" s="43"/>
      <c r="H15" s="43"/>
      <c r="I15" s="117" t="s">
        <v>31</v>
      </c>
      <c r="J15" s="39" t="s">
        <v>894</v>
      </c>
      <c r="K15" s="46"/>
    </row>
    <row r="16" spans="1:70" s="1" customFormat="1" ht="14.45" customHeight="1">
      <c r="B16" s="42"/>
      <c r="C16" s="43"/>
      <c r="D16" s="37" t="s">
        <v>33</v>
      </c>
      <c r="E16" s="43"/>
      <c r="F16" s="43"/>
      <c r="G16" s="43"/>
      <c r="H16" s="43"/>
      <c r="I16" s="115" t="s">
        <v>34</v>
      </c>
      <c r="J16" s="35" t="s">
        <v>35</v>
      </c>
      <c r="K16" s="46"/>
    </row>
    <row r="17" spans="2:11" s="1" customFormat="1" ht="18" customHeight="1">
      <c r="B17" s="42"/>
      <c r="C17" s="43"/>
      <c r="D17" s="43"/>
      <c r="E17" s="35" t="s">
        <v>36</v>
      </c>
      <c r="F17" s="43"/>
      <c r="G17" s="43"/>
      <c r="H17" s="43"/>
      <c r="I17" s="115" t="s">
        <v>37</v>
      </c>
      <c r="J17" s="35" t="s">
        <v>5</v>
      </c>
      <c r="K17" s="46"/>
    </row>
    <row r="18" spans="2:11" s="1" customFormat="1" ht="6.95" customHeight="1">
      <c r="B18" s="42"/>
      <c r="C18" s="43"/>
      <c r="D18" s="43"/>
      <c r="E18" s="43"/>
      <c r="F18" s="43"/>
      <c r="G18" s="43"/>
      <c r="H18" s="43"/>
      <c r="I18" s="114"/>
      <c r="J18" s="43"/>
      <c r="K18" s="46"/>
    </row>
    <row r="19" spans="2:11" s="1" customFormat="1" ht="14.45" customHeight="1">
      <c r="B19" s="42"/>
      <c r="C19" s="43"/>
      <c r="D19" s="37" t="s">
        <v>38</v>
      </c>
      <c r="E19" s="43"/>
      <c r="F19" s="43"/>
      <c r="G19" s="43"/>
      <c r="H19" s="43"/>
      <c r="I19" s="115" t="s">
        <v>34</v>
      </c>
      <c r="J19" s="35" t="str">
        <f>IF('Rekapitulace stavby'!AN13="Vyplň údaj","",IF('Rekapitulace stavby'!AN13="","",'Rekapitulace stavby'!AN13))</f>
        <v/>
      </c>
      <c r="K19" s="46"/>
    </row>
    <row r="20" spans="2:11" s="1" customFormat="1" ht="18" customHeight="1">
      <c r="B20" s="42"/>
      <c r="C20" s="43"/>
      <c r="D20" s="43"/>
      <c r="E20" s="35" t="str">
        <f>IF('Rekapitulace stavby'!E14="Vyplň údaj","",IF('Rekapitulace stavby'!E14="","",'Rekapitulace stavby'!E14))</f>
        <v/>
      </c>
      <c r="F20" s="43"/>
      <c r="G20" s="43"/>
      <c r="H20" s="43"/>
      <c r="I20" s="115" t="s">
        <v>37</v>
      </c>
      <c r="J20" s="35" t="str">
        <f>IF('Rekapitulace stavby'!AN14="Vyplň údaj","",IF('Rekapitulace stavby'!AN14="","",'Rekapitulace stavby'!AN14))</f>
        <v/>
      </c>
      <c r="K20" s="46"/>
    </row>
    <row r="21" spans="2:11" s="1" customFormat="1" ht="6.95" customHeight="1">
      <c r="B21" s="42"/>
      <c r="C21" s="43"/>
      <c r="D21" s="43"/>
      <c r="E21" s="43"/>
      <c r="F21" s="43"/>
      <c r="G21" s="43"/>
      <c r="H21" s="43"/>
      <c r="I21" s="114"/>
      <c r="J21" s="43"/>
      <c r="K21" s="46"/>
    </row>
    <row r="22" spans="2:11" s="1" customFormat="1" ht="14.45" customHeight="1">
      <c r="B22" s="42"/>
      <c r="C22" s="43"/>
      <c r="D22" s="37" t="s">
        <v>40</v>
      </c>
      <c r="E22" s="43"/>
      <c r="F22" s="43"/>
      <c r="G22" s="43"/>
      <c r="H22" s="43"/>
      <c r="I22" s="115" t="s">
        <v>34</v>
      </c>
      <c r="J22" s="35" t="s">
        <v>41</v>
      </c>
      <c r="K22" s="46"/>
    </row>
    <row r="23" spans="2:11" s="1" customFormat="1" ht="18" customHeight="1">
      <c r="B23" s="42"/>
      <c r="C23" s="43"/>
      <c r="D23" s="43"/>
      <c r="E23" s="35" t="s">
        <v>42</v>
      </c>
      <c r="F23" s="43"/>
      <c r="G23" s="43"/>
      <c r="H23" s="43"/>
      <c r="I23" s="115" t="s">
        <v>37</v>
      </c>
      <c r="J23" s="35" t="s">
        <v>43</v>
      </c>
      <c r="K23" s="46"/>
    </row>
    <row r="24" spans="2:11" s="1" customFormat="1" ht="6.95" customHeight="1">
      <c r="B24" s="42"/>
      <c r="C24" s="43"/>
      <c r="D24" s="43"/>
      <c r="E24" s="43"/>
      <c r="F24" s="43"/>
      <c r="G24" s="43"/>
      <c r="H24" s="43"/>
      <c r="I24" s="114"/>
      <c r="J24" s="43"/>
      <c r="K24" s="46"/>
    </row>
    <row r="25" spans="2:11" s="1" customFormat="1" ht="14.45" customHeight="1">
      <c r="B25" s="42"/>
      <c r="C25" s="43"/>
      <c r="D25" s="37" t="s">
        <v>45</v>
      </c>
      <c r="E25" s="43"/>
      <c r="F25" s="43"/>
      <c r="G25" s="43"/>
      <c r="H25" s="43"/>
      <c r="I25" s="114"/>
      <c r="J25" s="43"/>
      <c r="K25" s="46"/>
    </row>
    <row r="26" spans="2:11" s="7" customFormat="1" ht="16.5" customHeight="1">
      <c r="B26" s="118"/>
      <c r="C26" s="119"/>
      <c r="D26" s="119"/>
      <c r="E26" s="326" t="s">
        <v>5</v>
      </c>
      <c r="F26" s="326"/>
      <c r="G26" s="326"/>
      <c r="H26" s="326"/>
      <c r="I26" s="120"/>
      <c r="J26" s="119"/>
      <c r="K26" s="121"/>
    </row>
    <row r="27" spans="2:11" s="1" customFormat="1" ht="6.95" customHeight="1">
      <c r="B27" s="42"/>
      <c r="C27" s="43"/>
      <c r="D27" s="43"/>
      <c r="E27" s="43"/>
      <c r="F27" s="43"/>
      <c r="G27" s="43"/>
      <c r="H27" s="43"/>
      <c r="I27" s="114"/>
      <c r="J27" s="43"/>
      <c r="K27" s="46"/>
    </row>
    <row r="28" spans="2:11" s="1" customFormat="1" ht="6.95" customHeight="1">
      <c r="B28" s="42"/>
      <c r="C28" s="43"/>
      <c r="D28" s="69"/>
      <c r="E28" s="69"/>
      <c r="F28" s="69"/>
      <c r="G28" s="69"/>
      <c r="H28" s="69"/>
      <c r="I28" s="122"/>
      <c r="J28" s="69"/>
      <c r="K28" s="123"/>
    </row>
    <row r="29" spans="2:11" s="1" customFormat="1" ht="25.35" customHeight="1">
      <c r="B29" s="42"/>
      <c r="C29" s="43"/>
      <c r="D29" s="124" t="s">
        <v>47</v>
      </c>
      <c r="E29" s="43"/>
      <c r="F29" s="43"/>
      <c r="G29" s="43"/>
      <c r="H29" s="43"/>
      <c r="I29" s="114"/>
      <c r="J29" s="125">
        <f>ROUND(J112,2)</f>
        <v>0</v>
      </c>
      <c r="K29" s="46"/>
    </row>
    <row r="30" spans="2:11" s="1" customFormat="1" ht="6.95" customHeight="1">
      <c r="B30" s="42"/>
      <c r="C30" s="43"/>
      <c r="D30" s="69"/>
      <c r="E30" s="69"/>
      <c r="F30" s="69"/>
      <c r="G30" s="69"/>
      <c r="H30" s="69"/>
      <c r="I30" s="122"/>
      <c r="J30" s="69"/>
      <c r="K30" s="123"/>
    </row>
    <row r="31" spans="2:11" s="1" customFormat="1" ht="14.45" customHeight="1">
      <c r="B31" s="42"/>
      <c r="C31" s="43"/>
      <c r="D31" s="43"/>
      <c r="E31" s="43"/>
      <c r="F31" s="47" t="s">
        <v>49</v>
      </c>
      <c r="G31" s="43"/>
      <c r="H31" s="43"/>
      <c r="I31" s="126" t="s">
        <v>48</v>
      </c>
      <c r="J31" s="47" t="s">
        <v>50</v>
      </c>
      <c r="K31" s="46"/>
    </row>
    <row r="32" spans="2:11" s="1" customFormat="1" ht="14.45" customHeight="1">
      <c r="B32" s="42"/>
      <c r="C32" s="43"/>
      <c r="D32" s="50" t="s">
        <v>51</v>
      </c>
      <c r="E32" s="50" t="s">
        <v>52</v>
      </c>
      <c r="F32" s="127">
        <f>ROUND(SUM(BE112:BE752), 2)</f>
        <v>0</v>
      </c>
      <c r="G32" s="43"/>
      <c r="H32" s="43"/>
      <c r="I32" s="128">
        <v>0.21</v>
      </c>
      <c r="J32" s="127">
        <f>ROUND(ROUND((SUM(BE112:BE752)), 2)*I32, 2)</f>
        <v>0</v>
      </c>
      <c r="K32" s="46"/>
    </row>
    <row r="33" spans="2:11" s="1" customFormat="1" ht="14.45" customHeight="1">
      <c r="B33" s="42"/>
      <c r="C33" s="43"/>
      <c r="D33" s="43"/>
      <c r="E33" s="50" t="s">
        <v>53</v>
      </c>
      <c r="F33" s="127">
        <f>ROUND(SUM(BF112:BF752), 2)</f>
        <v>0</v>
      </c>
      <c r="G33" s="43"/>
      <c r="H33" s="43"/>
      <c r="I33" s="128">
        <v>0.15</v>
      </c>
      <c r="J33" s="127">
        <f>ROUND(ROUND((SUM(BF112:BF752)), 2)*I33, 2)</f>
        <v>0</v>
      </c>
      <c r="K33" s="46"/>
    </row>
    <row r="34" spans="2:11" s="1" customFormat="1" ht="14.45" hidden="1" customHeight="1">
      <c r="B34" s="42"/>
      <c r="C34" s="43"/>
      <c r="D34" s="43"/>
      <c r="E34" s="50" t="s">
        <v>54</v>
      </c>
      <c r="F34" s="127">
        <f>ROUND(SUM(BG112:BG752), 2)</f>
        <v>0</v>
      </c>
      <c r="G34" s="43"/>
      <c r="H34" s="43"/>
      <c r="I34" s="128">
        <v>0.21</v>
      </c>
      <c r="J34" s="127">
        <v>0</v>
      </c>
      <c r="K34" s="46"/>
    </row>
    <row r="35" spans="2:11" s="1" customFormat="1" ht="14.45" hidden="1" customHeight="1">
      <c r="B35" s="42"/>
      <c r="C35" s="43"/>
      <c r="D35" s="43"/>
      <c r="E35" s="50" t="s">
        <v>55</v>
      </c>
      <c r="F35" s="127">
        <f>ROUND(SUM(BH112:BH752), 2)</f>
        <v>0</v>
      </c>
      <c r="G35" s="43"/>
      <c r="H35" s="43"/>
      <c r="I35" s="128">
        <v>0.15</v>
      </c>
      <c r="J35" s="127">
        <v>0</v>
      </c>
      <c r="K35" s="46"/>
    </row>
    <row r="36" spans="2:11" s="1" customFormat="1" ht="14.45" hidden="1" customHeight="1">
      <c r="B36" s="42"/>
      <c r="C36" s="43"/>
      <c r="D36" s="43"/>
      <c r="E36" s="50" t="s">
        <v>56</v>
      </c>
      <c r="F36" s="127">
        <f>ROUND(SUM(BI112:BI752), 2)</f>
        <v>0</v>
      </c>
      <c r="G36" s="43"/>
      <c r="H36" s="43"/>
      <c r="I36" s="128">
        <v>0</v>
      </c>
      <c r="J36" s="127">
        <v>0</v>
      </c>
      <c r="K36" s="46"/>
    </row>
    <row r="37" spans="2:11" s="1" customFormat="1" ht="6.95" customHeight="1">
      <c r="B37" s="42"/>
      <c r="C37" s="43"/>
      <c r="D37" s="43"/>
      <c r="E37" s="43"/>
      <c r="F37" s="43"/>
      <c r="G37" s="43"/>
      <c r="H37" s="43"/>
      <c r="I37" s="114"/>
      <c r="J37" s="43"/>
      <c r="K37" s="46"/>
    </row>
    <row r="38" spans="2:11" s="1" customFormat="1" ht="25.35" customHeight="1">
      <c r="B38" s="42"/>
      <c r="C38" s="129"/>
      <c r="D38" s="130" t="s">
        <v>57</v>
      </c>
      <c r="E38" s="72"/>
      <c r="F38" s="72"/>
      <c r="G38" s="131" t="s">
        <v>58</v>
      </c>
      <c r="H38" s="132" t="s">
        <v>59</v>
      </c>
      <c r="I38" s="133"/>
      <c r="J38" s="134">
        <f>SUM(J29:J36)</f>
        <v>0</v>
      </c>
      <c r="K38" s="135"/>
    </row>
    <row r="39" spans="2:11" s="1" customFormat="1" ht="14.45" customHeight="1">
      <c r="B39" s="57"/>
      <c r="C39" s="58"/>
      <c r="D39" s="58"/>
      <c r="E39" s="58"/>
      <c r="F39" s="58"/>
      <c r="G39" s="58"/>
      <c r="H39" s="58"/>
      <c r="I39" s="136"/>
      <c r="J39" s="58"/>
      <c r="K39" s="59"/>
    </row>
    <row r="43" spans="2:11" s="1" customFormat="1" ht="6.95" customHeight="1">
      <c r="B43" s="60"/>
      <c r="C43" s="61"/>
      <c r="D43" s="61"/>
      <c r="E43" s="61"/>
      <c r="F43" s="61"/>
      <c r="G43" s="61"/>
      <c r="H43" s="61"/>
      <c r="I43" s="137"/>
      <c r="J43" s="61"/>
      <c r="K43" s="138"/>
    </row>
    <row r="44" spans="2:11" s="1" customFormat="1" ht="36.950000000000003" customHeight="1">
      <c r="B44" s="42"/>
      <c r="C44" s="30" t="s">
        <v>149</v>
      </c>
      <c r="D44" s="43"/>
      <c r="E44" s="43"/>
      <c r="F44" s="43"/>
      <c r="G44" s="43"/>
      <c r="H44" s="43"/>
      <c r="I44" s="114"/>
      <c r="J44" s="43"/>
      <c r="K44" s="46"/>
    </row>
    <row r="45" spans="2:11" s="1" customFormat="1" ht="6.95" customHeight="1">
      <c r="B45" s="42"/>
      <c r="C45" s="43"/>
      <c r="D45" s="43"/>
      <c r="E45" s="43"/>
      <c r="F45" s="43"/>
      <c r="G45" s="43"/>
      <c r="H45" s="43"/>
      <c r="I45" s="114"/>
      <c r="J45" s="43"/>
      <c r="K45" s="46"/>
    </row>
    <row r="46" spans="2:11" s="1" customFormat="1" ht="14.45" customHeight="1">
      <c r="B46" s="42"/>
      <c r="C46" s="37" t="s">
        <v>19</v>
      </c>
      <c r="D46" s="43"/>
      <c r="E46" s="43"/>
      <c r="F46" s="43"/>
      <c r="G46" s="43"/>
      <c r="H46" s="43"/>
      <c r="I46" s="114"/>
      <c r="J46" s="43"/>
      <c r="K46" s="46"/>
    </row>
    <row r="47" spans="2:11" s="1" customFormat="1" ht="16.5" customHeight="1">
      <c r="B47" s="42"/>
      <c r="C47" s="43"/>
      <c r="D47" s="43"/>
      <c r="E47" s="360" t="str">
        <f>E7</f>
        <v>Kanalizace a ČOV Jankov</v>
      </c>
      <c r="F47" s="361"/>
      <c r="G47" s="361"/>
      <c r="H47" s="361"/>
      <c r="I47" s="114"/>
      <c r="J47" s="43"/>
      <c r="K47" s="46"/>
    </row>
    <row r="48" spans="2:11">
      <c r="B48" s="28"/>
      <c r="C48" s="37" t="s">
        <v>146</v>
      </c>
      <c r="D48" s="29"/>
      <c r="E48" s="29"/>
      <c r="F48" s="29"/>
      <c r="G48" s="29"/>
      <c r="H48" s="29"/>
      <c r="I48" s="113"/>
      <c r="J48" s="29"/>
      <c r="K48" s="31"/>
    </row>
    <row r="49" spans="2:47" s="1" customFormat="1" ht="16.5" customHeight="1">
      <c r="B49" s="42"/>
      <c r="C49" s="43"/>
      <c r="D49" s="43"/>
      <c r="E49" s="360" t="s">
        <v>890</v>
      </c>
      <c r="F49" s="363"/>
      <c r="G49" s="363"/>
      <c r="H49" s="363"/>
      <c r="I49" s="114"/>
      <c r="J49" s="43"/>
      <c r="K49" s="46"/>
    </row>
    <row r="50" spans="2:47" s="1" customFormat="1" ht="14.45" customHeight="1">
      <c r="B50" s="42"/>
      <c r="C50" s="37" t="s">
        <v>891</v>
      </c>
      <c r="D50" s="43"/>
      <c r="E50" s="43"/>
      <c r="F50" s="43"/>
      <c r="G50" s="43"/>
      <c r="H50" s="43"/>
      <c r="I50" s="114"/>
      <c r="J50" s="43"/>
      <c r="K50" s="46"/>
    </row>
    <row r="51" spans="2:47" s="1" customFormat="1" ht="17.25" customHeight="1">
      <c r="B51" s="42"/>
      <c r="C51" s="43"/>
      <c r="D51" s="43"/>
      <c r="E51" s="362" t="str">
        <f>E11</f>
        <v>SO-03.1 - ČOV</v>
      </c>
      <c r="F51" s="363"/>
      <c r="G51" s="363"/>
      <c r="H51" s="363"/>
      <c r="I51" s="114"/>
      <c r="J51" s="43"/>
      <c r="K51" s="46"/>
    </row>
    <row r="52" spans="2:47" s="1" customFormat="1" ht="6.95" customHeight="1">
      <c r="B52" s="42"/>
      <c r="C52" s="43"/>
      <c r="D52" s="43"/>
      <c r="E52" s="43"/>
      <c r="F52" s="43"/>
      <c r="G52" s="43"/>
      <c r="H52" s="43"/>
      <c r="I52" s="114"/>
      <c r="J52" s="43"/>
      <c r="K52" s="46"/>
    </row>
    <row r="53" spans="2:47" s="1" customFormat="1" ht="18" customHeight="1">
      <c r="B53" s="42"/>
      <c r="C53" s="37" t="s">
        <v>25</v>
      </c>
      <c r="D53" s="43"/>
      <c r="E53" s="43"/>
      <c r="F53" s="35" t="str">
        <f>F14</f>
        <v>Jankov u Českých Budějovic</v>
      </c>
      <c r="G53" s="43"/>
      <c r="H53" s="43"/>
      <c r="I53" s="115" t="s">
        <v>27</v>
      </c>
      <c r="J53" s="116" t="str">
        <f>IF(J14="","",J14)</f>
        <v>19. 2. 2018</v>
      </c>
      <c r="K53" s="46"/>
    </row>
    <row r="54" spans="2:47" s="1" customFormat="1" ht="6.95" customHeight="1">
      <c r="B54" s="42"/>
      <c r="C54" s="43"/>
      <c r="D54" s="43"/>
      <c r="E54" s="43"/>
      <c r="F54" s="43"/>
      <c r="G54" s="43"/>
      <c r="H54" s="43"/>
      <c r="I54" s="114"/>
      <c r="J54" s="43"/>
      <c r="K54" s="46"/>
    </row>
    <row r="55" spans="2:47" s="1" customFormat="1">
      <c r="B55" s="42"/>
      <c r="C55" s="37" t="s">
        <v>33</v>
      </c>
      <c r="D55" s="43"/>
      <c r="E55" s="43"/>
      <c r="F55" s="35" t="str">
        <f>E17</f>
        <v>Obec Jankov</v>
      </c>
      <c r="G55" s="43"/>
      <c r="H55" s="43"/>
      <c r="I55" s="115" t="s">
        <v>40</v>
      </c>
      <c r="J55" s="326" t="str">
        <f>E23</f>
        <v>VAK projekt s.r.o.</v>
      </c>
      <c r="K55" s="46"/>
    </row>
    <row r="56" spans="2:47" s="1" customFormat="1" ht="14.45" customHeight="1">
      <c r="B56" s="42"/>
      <c r="C56" s="37" t="s">
        <v>38</v>
      </c>
      <c r="D56" s="43"/>
      <c r="E56" s="43"/>
      <c r="F56" s="35" t="str">
        <f>IF(E20="","",E20)</f>
        <v/>
      </c>
      <c r="G56" s="43"/>
      <c r="H56" s="43"/>
      <c r="I56" s="114"/>
      <c r="J56" s="364"/>
      <c r="K56" s="46"/>
    </row>
    <row r="57" spans="2:47" s="1" customFormat="1" ht="10.35" customHeight="1">
      <c r="B57" s="42"/>
      <c r="C57" s="43"/>
      <c r="D57" s="43"/>
      <c r="E57" s="43"/>
      <c r="F57" s="43"/>
      <c r="G57" s="43"/>
      <c r="H57" s="43"/>
      <c r="I57" s="114"/>
      <c r="J57" s="43"/>
      <c r="K57" s="46"/>
    </row>
    <row r="58" spans="2:47" s="1" customFormat="1" ht="29.25" customHeight="1">
      <c r="B58" s="42"/>
      <c r="C58" s="139" t="s">
        <v>150</v>
      </c>
      <c r="D58" s="129"/>
      <c r="E58" s="129"/>
      <c r="F58" s="129"/>
      <c r="G58" s="129"/>
      <c r="H58" s="129"/>
      <c r="I58" s="140"/>
      <c r="J58" s="141" t="s">
        <v>151</v>
      </c>
      <c r="K58" s="142"/>
    </row>
    <row r="59" spans="2:47" s="1" customFormat="1" ht="10.35" customHeight="1">
      <c r="B59" s="42"/>
      <c r="C59" s="43"/>
      <c r="D59" s="43"/>
      <c r="E59" s="43"/>
      <c r="F59" s="43"/>
      <c r="G59" s="43"/>
      <c r="H59" s="43"/>
      <c r="I59" s="114"/>
      <c r="J59" s="43"/>
      <c r="K59" s="46"/>
    </row>
    <row r="60" spans="2:47" s="1" customFormat="1" ht="29.25" customHeight="1">
      <c r="B60" s="42"/>
      <c r="C60" s="143" t="s">
        <v>152</v>
      </c>
      <c r="D60" s="43"/>
      <c r="E60" s="43"/>
      <c r="F60" s="43"/>
      <c r="G60" s="43"/>
      <c r="H60" s="43"/>
      <c r="I60" s="114"/>
      <c r="J60" s="125">
        <f>J112</f>
        <v>0</v>
      </c>
      <c r="K60" s="46"/>
      <c r="AU60" s="24" t="s">
        <v>153</v>
      </c>
    </row>
    <row r="61" spans="2:47" s="8" customFormat="1" ht="24.95" customHeight="1">
      <c r="B61" s="144"/>
      <c r="C61" s="145"/>
      <c r="D61" s="146" t="s">
        <v>247</v>
      </c>
      <c r="E61" s="147"/>
      <c r="F61" s="147"/>
      <c r="G61" s="147"/>
      <c r="H61" s="147"/>
      <c r="I61" s="148"/>
      <c r="J61" s="149">
        <f>J113</f>
        <v>0</v>
      </c>
      <c r="K61" s="150"/>
    </row>
    <row r="62" spans="2:47" s="9" customFormat="1" ht="19.899999999999999" customHeight="1">
      <c r="B62" s="151"/>
      <c r="C62" s="152"/>
      <c r="D62" s="153" t="s">
        <v>248</v>
      </c>
      <c r="E62" s="154"/>
      <c r="F62" s="154"/>
      <c r="G62" s="154"/>
      <c r="H62" s="154"/>
      <c r="I62" s="155"/>
      <c r="J62" s="156">
        <f>J114</f>
        <v>0</v>
      </c>
      <c r="K62" s="157"/>
    </row>
    <row r="63" spans="2:47" s="9" customFormat="1" ht="19.899999999999999" customHeight="1">
      <c r="B63" s="151"/>
      <c r="C63" s="152"/>
      <c r="D63" s="153" t="s">
        <v>249</v>
      </c>
      <c r="E63" s="154"/>
      <c r="F63" s="154"/>
      <c r="G63" s="154"/>
      <c r="H63" s="154"/>
      <c r="I63" s="155"/>
      <c r="J63" s="156">
        <f>J170</f>
        <v>0</v>
      </c>
      <c r="K63" s="157"/>
    </row>
    <row r="64" spans="2:47" s="9" customFormat="1" ht="19.899999999999999" customHeight="1">
      <c r="B64" s="151"/>
      <c r="C64" s="152"/>
      <c r="D64" s="153" t="s">
        <v>250</v>
      </c>
      <c r="E64" s="154"/>
      <c r="F64" s="154"/>
      <c r="G64" s="154"/>
      <c r="H64" s="154"/>
      <c r="I64" s="155"/>
      <c r="J64" s="156">
        <f>J208</f>
        <v>0</v>
      </c>
      <c r="K64" s="157"/>
    </row>
    <row r="65" spans="2:11" s="9" customFormat="1" ht="19.899999999999999" customHeight="1">
      <c r="B65" s="151"/>
      <c r="C65" s="152"/>
      <c r="D65" s="153" t="s">
        <v>251</v>
      </c>
      <c r="E65" s="154"/>
      <c r="F65" s="154"/>
      <c r="G65" s="154"/>
      <c r="H65" s="154"/>
      <c r="I65" s="155"/>
      <c r="J65" s="156">
        <f>J262</f>
        <v>0</v>
      </c>
      <c r="K65" s="157"/>
    </row>
    <row r="66" spans="2:11" s="9" customFormat="1" ht="19.899999999999999" customHeight="1">
      <c r="B66" s="151"/>
      <c r="C66" s="152"/>
      <c r="D66" s="153" t="s">
        <v>895</v>
      </c>
      <c r="E66" s="154"/>
      <c r="F66" s="154"/>
      <c r="G66" s="154"/>
      <c r="H66" s="154"/>
      <c r="I66" s="155"/>
      <c r="J66" s="156">
        <f>J303</f>
        <v>0</v>
      </c>
      <c r="K66" s="157"/>
    </row>
    <row r="67" spans="2:11" s="9" customFormat="1" ht="19.899999999999999" customHeight="1">
      <c r="B67" s="151"/>
      <c r="C67" s="152"/>
      <c r="D67" s="153" t="s">
        <v>254</v>
      </c>
      <c r="E67" s="154"/>
      <c r="F67" s="154"/>
      <c r="G67" s="154"/>
      <c r="H67" s="154"/>
      <c r="I67" s="155"/>
      <c r="J67" s="156">
        <f>J351</f>
        <v>0</v>
      </c>
      <c r="K67" s="157"/>
    </row>
    <row r="68" spans="2:11" s="9" customFormat="1" ht="19.899999999999999" customHeight="1">
      <c r="B68" s="151"/>
      <c r="C68" s="152"/>
      <c r="D68" s="153" t="s">
        <v>256</v>
      </c>
      <c r="E68" s="154"/>
      <c r="F68" s="154"/>
      <c r="G68" s="154"/>
      <c r="H68" s="154"/>
      <c r="I68" s="155"/>
      <c r="J68" s="156">
        <f>J428</f>
        <v>0</v>
      </c>
      <c r="K68" s="157"/>
    </row>
    <row r="69" spans="2:11" s="8" customFormat="1" ht="24.95" customHeight="1">
      <c r="B69" s="144"/>
      <c r="C69" s="145"/>
      <c r="D69" s="146" t="s">
        <v>896</v>
      </c>
      <c r="E69" s="147"/>
      <c r="F69" s="147"/>
      <c r="G69" s="147"/>
      <c r="H69" s="147"/>
      <c r="I69" s="148"/>
      <c r="J69" s="149">
        <f>J430</f>
        <v>0</v>
      </c>
      <c r="K69" s="150"/>
    </row>
    <row r="70" spans="2:11" s="9" customFormat="1" ht="19.899999999999999" customHeight="1">
      <c r="B70" s="151"/>
      <c r="C70" s="152"/>
      <c r="D70" s="153" t="s">
        <v>897</v>
      </c>
      <c r="E70" s="154"/>
      <c r="F70" s="154"/>
      <c r="G70" s="154"/>
      <c r="H70" s="154"/>
      <c r="I70" s="155"/>
      <c r="J70" s="156">
        <f>J431</f>
        <v>0</v>
      </c>
      <c r="K70" s="157"/>
    </row>
    <row r="71" spans="2:11" s="9" customFormat="1" ht="19.899999999999999" customHeight="1">
      <c r="B71" s="151"/>
      <c r="C71" s="152"/>
      <c r="D71" s="153" t="s">
        <v>898</v>
      </c>
      <c r="E71" s="154"/>
      <c r="F71" s="154"/>
      <c r="G71" s="154"/>
      <c r="H71" s="154"/>
      <c r="I71" s="155"/>
      <c r="J71" s="156">
        <f>J479</f>
        <v>0</v>
      </c>
      <c r="K71" s="157"/>
    </row>
    <row r="72" spans="2:11" s="9" customFormat="1" ht="19.899999999999999" customHeight="1">
      <c r="B72" s="151"/>
      <c r="C72" s="152"/>
      <c r="D72" s="153" t="s">
        <v>899</v>
      </c>
      <c r="E72" s="154"/>
      <c r="F72" s="154"/>
      <c r="G72" s="154"/>
      <c r="H72" s="154"/>
      <c r="I72" s="155"/>
      <c r="J72" s="156">
        <f>J497</f>
        <v>0</v>
      </c>
      <c r="K72" s="157"/>
    </row>
    <row r="73" spans="2:11" s="9" customFormat="1" ht="19.899999999999999" customHeight="1">
      <c r="B73" s="151"/>
      <c r="C73" s="152"/>
      <c r="D73" s="153" t="s">
        <v>900</v>
      </c>
      <c r="E73" s="154"/>
      <c r="F73" s="154"/>
      <c r="G73" s="154"/>
      <c r="H73" s="154"/>
      <c r="I73" s="155"/>
      <c r="J73" s="156">
        <f>J504</f>
        <v>0</v>
      </c>
      <c r="K73" s="157"/>
    </row>
    <row r="74" spans="2:11" s="9" customFormat="1" ht="19.899999999999999" customHeight="1">
      <c r="B74" s="151"/>
      <c r="C74" s="152"/>
      <c r="D74" s="153" t="s">
        <v>901</v>
      </c>
      <c r="E74" s="154"/>
      <c r="F74" s="154"/>
      <c r="G74" s="154"/>
      <c r="H74" s="154"/>
      <c r="I74" s="155"/>
      <c r="J74" s="156">
        <f>J528</f>
        <v>0</v>
      </c>
      <c r="K74" s="157"/>
    </row>
    <row r="75" spans="2:11" s="9" customFormat="1" ht="19.899999999999999" customHeight="1">
      <c r="B75" s="151"/>
      <c r="C75" s="152"/>
      <c r="D75" s="153" t="s">
        <v>902</v>
      </c>
      <c r="E75" s="154"/>
      <c r="F75" s="154"/>
      <c r="G75" s="154"/>
      <c r="H75" s="154"/>
      <c r="I75" s="155"/>
      <c r="J75" s="156">
        <f>J548</f>
        <v>0</v>
      </c>
      <c r="K75" s="157"/>
    </row>
    <row r="76" spans="2:11" s="9" customFormat="1" ht="19.899999999999999" customHeight="1">
      <c r="B76" s="151"/>
      <c r="C76" s="152"/>
      <c r="D76" s="153" t="s">
        <v>903</v>
      </c>
      <c r="E76" s="154"/>
      <c r="F76" s="154"/>
      <c r="G76" s="154"/>
      <c r="H76" s="154"/>
      <c r="I76" s="155"/>
      <c r="J76" s="156">
        <f>J558</f>
        <v>0</v>
      </c>
      <c r="K76" s="157"/>
    </row>
    <row r="77" spans="2:11" s="9" customFormat="1" ht="19.899999999999999" customHeight="1">
      <c r="B77" s="151"/>
      <c r="C77" s="152"/>
      <c r="D77" s="153" t="s">
        <v>904</v>
      </c>
      <c r="E77" s="154"/>
      <c r="F77" s="154"/>
      <c r="G77" s="154"/>
      <c r="H77" s="154"/>
      <c r="I77" s="155"/>
      <c r="J77" s="156">
        <f>J568</f>
        <v>0</v>
      </c>
      <c r="K77" s="157"/>
    </row>
    <row r="78" spans="2:11" s="9" customFormat="1" ht="19.899999999999999" customHeight="1">
      <c r="B78" s="151"/>
      <c r="C78" s="152"/>
      <c r="D78" s="153" t="s">
        <v>905</v>
      </c>
      <c r="E78" s="154"/>
      <c r="F78" s="154"/>
      <c r="G78" s="154"/>
      <c r="H78" s="154"/>
      <c r="I78" s="155"/>
      <c r="J78" s="156">
        <f>J588</f>
        <v>0</v>
      </c>
      <c r="K78" s="157"/>
    </row>
    <row r="79" spans="2:11" s="9" customFormat="1" ht="19.899999999999999" customHeight="1">
      <c r="B79" s="151"/>
      <c r="C79" s="152"/>
      <c r="D79" s="153" t="s">
        <v>906</v>
      </c>
      <c r="E79" s="154"/>
      <c r="F79" s="154"/>
      <c r="G79" s="154"/>
      <c r="H79" s="154"/>
      <c r="I79" s="155"/>
      <c r="J79" s="156">
        <f>J602</f>
        <v>0</v>
      </c>
      <c r="K79" s="157"/>
    </row>
    <row r="80" spans="2:11" s="9" customFormat="1" ht="19.899999999999999" customHeight="1">
      <c r="B80" s="151"/>
      <c r="C80" s="152"/>
      <c r="D80" s="153" t="s">
        <v>907</v>
      </c>
      <c r="E80" s="154"/>
      <c r="F80" s="154"/>
      <c r="G80" s="154"/>
      <c r="H80" s="154"/>
      <c r="I80" s="155"/>
      <c r="J80" s="156">
        <f>J622</f>
        <v>0</v>
      </c>
      <c r="K80" s="157"/>
    </row>
    <row r="81" spans="2:12" s="9" customFormat="1" ht="19.899999999999999" customHeight="1">
      <c r="B81" s="151"/>
      <c r="C81" s="152"/>
      <c r="D81" s="153" t="s">
        <v>908</v>
      </c>
      <c r="E81" s="154"/>
      <c r="F81" s="154"/>
      <c r="G81" s="154"/>
      <c r="H81" s="154"/>
      <c r="I81" s="155"/>
      <c r="J81" s="156">
        <f>J655</f>
        <v>0</v>
      </c>
      <c r="K81" s="157"/>
    </row>
    <row r="82" spans="2:12" s="9" customFormat="1" ht="19.899999999999999" customHeight="1">
      <c r="B82" s="151"/>
      <c r="C82" s="152"/>
      <c r="D82" s="153" t="s">
        <v>909</v>
      </c>
      <c r="E82" s="154"/>
      <c r="F82" s="154"/>
      <c r="G82" s="154"/>
      <c r="H82" s="154"/>
      <c r="I82" s="155"/>
      <c r="J82" s="156">
        <f>J681</f>
        <v>0</v>
      </c>
      <c r="K82" s="157"/>
    </row>
    <row r="83" spans="2:12" s="9" customFormat="1" ht="19.899999999999999" customHeight="1">
      <c r="B83" s="151"/>
      <c r="C83" s="152"/>
      <c r="D83" s="153" t="s">
        <v>910</v>
      </c>
      <c r="E83" s="154"/>
      <c r="F83" s="154"/>
      <c r="G83" s="154"/>
      <c r="H83" s="154"/>
      <c r="I83" s="155"/>
      <c r="J83" s="156">
        <f>J691</f>
        <v>0</v>
      </c>
      <c r="K83" s="157"/>
    </row>
    <row r="84" spans="2:12" s="9" customFormat="1" ht="19.899999999999999" customHeight="1">
      <c r="B84" s="151"/>
      <c r="C84" s="152"/>
      <c r="D84" s="153" t="s">
        <v>911</v>
      </c>
      <c r="E84" s="154"/>
      <c r="F84" s="154"/>
      <c r="G84" s="154"/>
      <c r="H84" s="154"/>
      <c r="I84" s="155"/>
      <c r="J84" s="156">
        <f>J705</f>
        <v>0</v>
      </c>
      <c r="K84" s="157"/>
    </row>
    <row r="85" spans="2:12" s="9" customFormat="1" ht="19.899999999999999" customHeight="1">
      <c r="B85" s="151"/>
      <c r="C85" s="152"/>
      <c r="D85" s="153" t="s">
        <v>912</v>
      </c>
      <c r="E85" s="154"/>
      <c r="F85" s="154"/>
      <c r="G85" s="154"/>
      <c r="H85" s="154"/>
      <c r="I85" s="155"/>
      <c r="J85" s="156">
        <f>J710</f>
        <v>0</v>
      </c>
      <c r="K85" s="157"/>
    </row>
    <row r="86" spans="2:12" s="9" customFormat="1" ht="19.899999999999999" customHeight="1">
      <c r="B86" s="151"/>
      <c r="C86" s="152"/>
      <c r="D86" s="153" t="s">
        <v>913</v>
      </c>
      <c r="E86" s="154"/>
      <c r="F86" s="154"/>
      <c r="G86" s="154"/>
      <c r="H86" s="154"/>
      <c r="I86" s="155"/>
      <c r="J86" s="156">
        <f>J728</f>
        <v>0</v>
      </c>
      <c r="K86" s="157"/>
    </row>
    <row r="87" spans="2:12" s="8" customFormat="1" ht="24.95" customHeight="1">
      <c r="B87" s="144"/>
      <c r="C87" s="145"/>
      <c r="D87" s="146" t="s">
        <v>914</v>
      </c>
      <c r="E87" s="147"/>
      <c r="F87" s="147"/>
      <c r="G87" s="147"/>
      <c r="H87" s="147"/>
      <c r="I87" s="148"/>
      <c r="J87" s="149">
        <f>J731</f>
        <v>0</v>
      </c>
      <c r="K87" s="150"/>
    </row>
    <row r="88" spans="2:12" s="9" customFormat="1" ht="19.899999999999999" customHeight="1">
      <c r="B88" s="151"/>
      <c r="C88" s="152"/>
      <c r="D88" s="153" t="s">
        <v>915</v>
      </c>
      <c r="E88" s="154"/>
      <c r="F88" s="154"/>
      <c r="G88" s="154"/>
      <c r="H88" s="154"/>
      <c r="I88" s="155"/>
      <c r="J88" s="156">
        <f>J732</f>
        <v>0</v>
      </c>
      <c r="K88" s="157"/>
    </row>
    <row r="89" spans="2:12" s="9" customFormat="1" ht="19.899999999999999" customHeight="1">
      <c r="B89" s="151"/>
      <c r="C89" s="152"/>
      <c r="D89" s="153" t="s">
        <v>916</v>
      </c>
      <c r="E89" s="154"/>
      <c r="F89" s="154"/>
      <c r="G89" s="154"/>
      <c r="H89" s="154"/>
      <c r="I89" s="155"/>
      <c r="J89" s="156">
        <f>J737</f>
        <v>0</v>
      </c>
      <c r="K89" s="157"/>
    </row>
    <row r="90" spans="2:12" s="9" customFormat="1" ht="19.899999999999999" customHeight="1">
      <c r="B90" s="151"/>
      <c r="C90" s="152"/>
      <c r="D90" s="153" t="s">
        <v>917</v>
      </c>
      <c r="E90" s="154"/>
      <c r="F90" s="154"/>
      <c r="G90" s="154"/>
      <c r="H90" s="154"/>
      <c r="I90" s="155"/>
      <c r="J90" s="156">
        <f>J742</f>
        <v>0</v>
      </c>
      <c r="K90" s="157"/>
    </row>
    <row r="91" spans="2:12" s="1" customFormat="1" ht="21.75" customHeight="1">
      <c r="B91" s="42"/>
      <c r="C91" s="43"/>
      <c r="D91" s="43"/>
      <c r="E91" s="43"/>
      <c r="F91" s="43"/>
      <c r="G91" s="43"/>
      <c r="H91" s="43"/>
      <c r="I91" s="114"/>
      <c r="J91" s="43"/>
      <c r="K91" s="46"/>
    </row>
    <row r="92" spans="2:12" s="1" customFormat="1" ht="6.95" customHeight="1">
      <c r="B92" s="57"/>
      <c r="C92" s="58"/>
      <c r="D92" s="58"/>
      <c r="E92" s="58"/>
      <c r="F92" s="58"/>
      <c r="G92" s="58"/>
      <c r="H92" s="58"/>
      <c r="I92" s="136"/>
      <c r="J92" s="58"/>
      <c r="K92" s="59"/>
    </row>
    <row r="96" spans="2:12" s="1" customFormat="1" ht="6.95" customHeight="1">
      <c r="B96" s="60"/>
      <c r="C96" s="61"/>
      <c r="D96" s="61"/>
      <c r="E96" s="61"/>
      <c r="F96" s="61"/>
      <c r="G96" s="61"/>
      <c r="H96" s="61"/>
      <c r="I96" s="137"/>
      <c r="J96" s="61"/>
      <c r="K96" s="61"/>
      <c r="L96" s="42"/>
    </row>
    <row r="97" spans="2:63" s="1" customFormat="1" ht="36.950000000000003" customHeight="1">
      <c r="B97" s="42"/>
      <c r="C97" s="62" t="s">
        <v>158</v>
      </c>
      <c r="L97" s="42"/>
    </row>
    <row r="98" spans="2:63" s="1" customFormat="1" ht="6.95" customHeight="1">
      <c r="B98" s="42"/>
      <c r="L98" s="42"/>
    </row>
    <row r="99" spans="2:63" s="1" customFormat="1" ht="14.45" customHeight="1">
      <c r="B99" s="42"/>
      <c r="C99" s="64" t="s">
        <v>19</v>
      </c>
      <c r="L99" s="42"/>
    </row>
    <row r="100" spans="2:63" s="1" customFormat="1" ht="16.5" customHeight="1">
      <c r="B100" s="42"/>
      <c r="E100" s="365" t="str">
        <f>E7</f>
        <v>Kanalizace a ČOV Jankov</v>
      </c>
      <c r="F100" s="366"/>
      <c r="G100" s="366"/>
      <c r="H100" s="366"/>
      <c r="L100" s="42"/>
    </row>
    <row r="101" spans="2:63">
      <c r="B101" s="28"/>
      <c r="C101" s="64" t="s">
        <v>146</v>
      </c>
      <c r="L101" s="28"/>
    </row>
    <row r="102" spans="2:63" s="1" customFormat="1" ht="16.5" customHeight="1">
      <c r="B102" s="42"/>
      <c r="E102" s="365" t="s">
        <v>890</v>
      </c>
      <c r="F102" s="367"/>
      <c r="G102" s="367"/>
      <c r="H102" s="367"/>
      <c r="L102" s="42"/>
    </row>
    <row r="103" spans="2:63" s="1" customFormat="1" ht="14.45" customHeight="1">
      <c r="B103" s="42"/>
      <c r="C103" s="64" t="s">
        <v>891</v>
      </c>
      <c r="L103" s="42"/>
    </row>
    <row r="104" spans="2:63" s="1" customFormat="1" ht="17.25" customHeight="1">
      <c r="B104" s="42"/>
      <c r="E104" s="337" t="str">
        <f>E11</f>
        <v>SO-03.1 - ČOV</v>
      </c>
      <c r="F104" s="367"/>
      <c r="G104" s="367"/>
      <c r="H104" s="367"/>
      <c r="L104" s="42"/>
    </row>
    <row r="105" spans="2:63" s="1" customFormat="1" ht="6.95" customHeight="1">
      <c r="B105" s="42"/>
      <c r="L105" s="42"/>
    </row>
    <row r="106" spans="2:63" s="1" customFormat="1" ht="18" customHeight="1">
      <c r="B106" s="42"/>
      <c r="C106" s="64" t="s">
        <v>25</v>
      </c>
      <c r="F106" s="158" t="str">
        <f>F14</f>
        <v>Jankov u Českých Budějovic</v>
      </c>
      <c r="I106" s="159" t="s">
        <v>27</v>
      </c>
      <c r="J106" s="68" t="str">
        <f>IF(J14="","",J14)</f>
        <v>19. 2. 2018</v>
      </c>
      <c r="L106" s="42"/>
    </row>
    <row r="107" spans="2:63" s="1" customFormat="1" ht="6.95" customHeight="1">
      <c r="B107" s="42"/>
      <c r="L107" s="42"/>
    </row>
    <row r="108" spans="2:63" s="1" customFormat="1">
      <c r="B108" s="42"/>
      <c r="C108" s="64" t="s">
        <v>33</v>
      </c>
      <c r="F108" s="158" t="str">
        <f>E17</f>
        <v>Obec Jankov</v>
      </c>
      <c r="I108" s="159" t="s">
        <v>40</v>
      </c>
      <c r="J108" s="158" t="str">
        <f>E23</f>
        <v>VAK projekt s.r.o.</v>
      </c>
      <c r="L108" s="42"/>
    </row>
    <row r="109" spans="2:63" s="1" customFormat="1" ht="14.45" customHeight="1">
      <c r="B109" s="42"/>
      <c r="C109" s="64" t="s">
        <v>38</v>
      </c>
      <c r="F109" s="158" t="str">
        <f>IF(E20="","",E20)</f>
        <v/>
      </c>
      <c r="L109" s="42"/>
    </row>
    <row r="110" spans="2:63" s="1" customFormat="1" ht="10.35" customHeight="1">
      <c r="B110" s="42"/>
      <c r="L110" s="42"/>
    </row>
    <row r="111" spans="2:63" s="10" customFormat="1" ht="29.25" customHeight="1">
      <c r="B111" s="160"/>
      <c r="C111" s="161" t="s">
        <v>159</v>
      </c>
      <c r="D111" s="162" t="s">
        <v>66</v>
      </c>
      <c r="E111" s="162" t="s">
        <v>62</v>
      </c>
      <c r="F111" s="162" t="s">
        <v>160</v>
      </c>
      <c r="G111" s="162" t="s">
        <v>161</v>
      </c>
      <c r="H111" s="162" t="s">
        <v>162</v>
      </c>
      <c r="I111" s="163" t="s">
        <v>163</v>
      </c>
      <c r="J111" s="162" t="s">
        <v>151</v>
      </c>
      <c r="K111" s="164" t="s">
        <v>164</v>
      </c>
      <c r="L111" s="160"/>
      <c r="M111" s="74" t="s">
        <v>165</v>
      </c>
      <c r="N111" s="75" t="s">
        <v>51</v>
      </c>
      <c r="O111" s="75" t="s">
        <v>166</v>
      </c>
      <c r="P111" s="75" t="s">
        <v>167</v>
      </c>
      <c r="Q111" s="75" t="s">
        <v>168</v>
      </c>
      <c r="R111" s="75" t="s">
        <v>169</v>
      </c>
      <c r="S111" s="75" t="s">
        <v>170</v>
      </c>
      <c r="T111" s="76" t="s">
        <v>171</v>
      </c>
    </row>
    <row r="112" spans="2:63" s="1" customFormat="1" ht="29.25" customHeight="1">
      <c r="B112" s="42"/>
      <c r="C112" s="78" t="s">
        <v>152</v>
      </c>
      <c r="J112" s="165">
        <f>BK112</f>
        <v>0</v>
      </c>
      <c r="L112" s="42"/>
      <c r="M112" s="77"/>
      <c r="N112" s="69"/>
      <c r="O112" s="69"/>
      <c r="P112" s="166">
        <f>P113+P430+P731</f>
        <v>0</v>
      </c>
      <c r="Q112" s="69"/>
      <c r="R112" s="166">
        <f>R113+R430+R731</f>
        <v>454.96980427</v>
      </c>
      <c r="S112" s="69"/>
      <c r="T112" s="167">
        <f>T113+T430+T731</f>
        <v>0.66243999999999992</v>
      </c>
      <c r="AT112" s="24" t="s">
        <v>80</v>
      </c>
      <c r="AU112" s="24" t="s">
        <v>153</v>
      </c>
      <c r="BK112" s="168">
        <f>BK113+BK430+BK731</f>
        <v>0</v>
      </c>
    </row>
    <row r="113" spans="2:65" s="11" customFormat="1" ht="37.35" customHeight="1">
      <c r="B113" s="169"/>
      <c r="D113" s="170" t="s">
        <v>80</v>
      </c>
      <c r="E113" s="171" t="s">
        <v>257</v>
      </c>
      <c r="F113" s="171" t="s">
        <v>258</v>
      </c>
      <c r="I113" s="172"/>
      <c r="J113" s="173">
        <f>BK113</f>
        <v>0</v>
      </c>
      <c r="L113" s="169"/>
      <c r="M113" s="174"/>
      <c r="N113" s="175"/>
      <c r="O113" s="175"/>
      <c r="P113" s="176">
        <f>P114+P170+P208+P262+P303+P351+P428</f>
        <v>0</v>
      </c>
      <c r="Q113" s="175"/>
      <c r="R113" s="176">
        <f>R114+R170+R208+R262+R303+R351+R428</f>
        <v>433.64813743000002</v>
      </c>
      <c r="S113" s="175"/>
      <c r="T113" s="177">
        <f>T114+T170+T208+T262+T303+T351+T428</f>
        <v>0.66243999999999992</v>
      </c>
      <c r="AR113" s="170" t="s">
        <v>89</v>
      </c>
      <c r="AT113" s="178" t="s">
        <v>80</v>
      </c>
      <c r="AU113" s="178" t="s">
        <v>81</v>
      </c>
      <c r="AY113" s="170" t="s">
        <v>174</v>
      </c>
      <c r="BK113" s="179">
        <f>BK114+BK170+BK208+BK262+BK303+BK351+BK428</f>
        <v>0</v>
      </c>
    </row>
    <row r="114" spans="2:65" s="11" customFormat="1" ht="19.899999999999999" customHeight="1">
      <c r="B114" s="169"/>
      <c r="D114" s="170" t="s">
        <v>80</v>
      </c>
      <c r="E114" s="180" t="s">
        <v>89</v>
      </c>
      <c r="F114" s="180" t="s">
        <v>259</v>
      </c>
      <c r="I114" s="172"/>
      <c r="J114" s="181">
        <f>BK114</f>
        <v>0</v>
      </c>
      <c r="L114" s="169"/>
      <c r="M114" s="174"/>
      <c r="N114" s="175"/>
      <c r="O114" s="175"/>
      <c r="P114" s="176">
        <f>SUM(P115:P169)</f>
        <v>0</v>
      </c>
      <c r="Q114" s="175"/>
      <c r="R114" s="176">
        <f>SUM(R115:R169)</f>
        <v>49.338609630000001</v>
      </c>
      <c r="S114" s="175"/>
      <c r="T114" s="177">
        <f>SUM(T115:T169)</f>
        <v>0</v>
      </c>
      <c r="AR114" s="170" t="s">
        <v>89</v>
      </c>
      <c r="AT114" s="178" t="s">
        <v>80</v>
      </c>
      <c r="AU114" s="178" t="s">
        <v>89</v>
      </c>
      <c r="AY114" s="170" t="s">
        <v>174</v>
      </c>
      <c r="BK114" s="179">
        <f>SUM(BK115:BK169)</f>
        <v>0</v>
      </c>
    </row>
    <row r="115" spans="2:65" s="1" customFormat="1" ht="25.5" customHeight="1">
      <c r="B115" s="182"/>
      <c r="C115" s="183" t="s">
        <v>89</v>
      </c>
      <c r="D115" s="183" t="s">
        <v>177</v>
      </c>
      <c r="E115" s="184" t="s">
        <v>275</v>
      </c>
      <c r="F115" s="185" t="s">
        <v>276</v>
      </c>
      <c r="G115" s="186" t="s">
        <v>277</v>
      </c>
      <c r="H115" s="187">
        <v>480</v>
      </c>
      <c r="I115" s="188"/>
      <c r="J115" s="189">
        <f>ROUND(I115*H115,2)</f>
        <v>0</v>
      </c>
      <c r="K115" s="185" t="s">
        <v>181</v>
      </c>
      <c r="L115" s="42"/>
      <c r="M115" s="190" t="s">
        <v>5</v>
      </c>
      <c r="N115" s="191" t="s">
        <v>52</v>
      </c>
      <c r="O115" s="43"/>
      <c r="P115" s="192">
        <f>O115*H115</f>
        <v>0</v>
      </c>
      <c r="Q115" s="192">
        <v>0</v>
      </c>
      <c r="R115" s="192">
        <f>Q115*H115</f>
        <v>0</v>
      </c>
      <c r="S115" s="192">
        <v>0</v>
      </c>
      <c r="T115" s="193">
        <f>S115*H115</f>
        <v>0</v>
      </c>
      <c r="AR115" s="24" t="s">
        <v>194</v>
      </c>
      <c r="AT115" s="24" t="s">
        <v>177</v>
      </c>
      <c r="AU115" s="24" t="s">
        <v>24</v>
      </c>
      <c r="AY115" s="24" t="s">
        <v>174</v>
      </c>
      <c r="BE115" s="194">
        <f>IF(N115="základní",J115,0)</f>
        <v>0</v>
      </c>
      <c r="BF115" s="194">
        <f>IF(N115="snížená",J115,0)</f>
        <v>0</v>
      </c>
      <c r="BG115" s="194">
        <f>IF(N115="zákl. přenesená",J115,0)</f>
        <v>0</v>
      </c>
      <c r="BH115" s="194">
        <f>IF(N115="sníž. přenesená",J115,0)</f>
        <v>0</v>
      </c>
      <c r="BI115" s="194">
        <f>IF(N115="nulová",J115,0)</f>
        <v>0</v>
      </c>
      <c r="BJ115" s="24" t="s">
        <v>89</v>
      </c>
      <c r="BK115" s="194">
        <f>ROUND(I115*H115,2)</f>
        <v>0</v>
      </c>
      <c r="BL115" s="24" t="s">
        <v>194</v>
      </c>
      <c r="BM115" s="24" t="s">
        <v>918</v>
      </c>
    </row>
    <row r="116" spans="2:65" s="12" customFormat="1" ht="13.5">
      <c r="B116" s="195"/>
      <c r="D116" s="196" t="s">
        <v>184</v>
      </c>
      <c r="E116" s="197" t="s">
        <v>5</v>
      </c>
      <c r="F116" s="198" t="s">
        <v>919</v>
      </c>
      <c r="H116" s="199">
        <v>480</v>
      </c>
      <c r="I116" s="200"/>
      <c r="L116" s="195"/>
      <c r="M116" s="201"/>
      <c r="N116" s="202"/>
      <c r="O116" s="202"/>
      <c r="P116" s="202"/>
      <c r="Q116" s="202"/>
      <c r="R116" s="202"/>
      <c r="S116" s="202"/>
      <c r="T116" s="203"/>
      <c r="AT116" s="197" t="s">
        <v>184</v>
      </c>
      <c r="AU116" s="197" t="s">
        <v>24</v>
      </c>
      <c r="AV116" s="12" t="s">
        <v>24</v>
      </c>
      <c r="AW116" s="12" t="s">
        <v>44</v>
      </c>
      <c r="AX116" s="12" t="s">
        <v>89</v>
      </c>
      <c r="AY116" s="197" t="s">
        <v>174</v>
      </c>
    </row>
    <row r="117" spans="2:65" s="1" customFormat="1" ht="25.5" customHeight="1">
      <c r="B117" s="182"/>
      <c r="C117" s="183" t="s">
        <v>24</v>
      </c>
      <c r="D117" s="183" t="s">
        <v>177</v>
      </c>
      <c r="E117" s="184" t="s">
        <v>280</v>
      </c>
      <c r="F117" s="185" t="s">
        <v>281</v>
      </c>
      <c r="G117" s="186" t="s">
        <v>282</v>
      </c>
      <c r="H117" s="187">
        <v>24</v>
      </c>
      <c r="I117" s="188"/>
      <c r="J117" s="189">
        <f>ROUND(I117*H117,2)</f>
        <v>0</v>
      </c>
      <c r="K117" s="185" t="s">
        <v>181</v>
      </c>
      <c r="L117" s="42"/>
      <c r="M117" s="190" t="s">
        <v>5</v>
      </c>
      <c r="N117" s="191" t="s">
        <v>52</v>
      </c>
      <c r="O117" s="43"/>
      <c r="P117" s="192">
        <f>O117*H117</f>
        <v>0</v>
      </c>
      <c r="Q117" s="192">
        <v>0</v>
      </c>
      <c r="R117" s="192">
        <f>Q117*H117</f>
        <v>0</v>
      </c>
      <c r="S117" s="192">
        <v>0</v>
      </c>
      <c r="T117" s="193">
        <f>S117*H117</f>
        <v>0</v>
      </c>
      <c r="AR117" s="24" t="s">
        <v>194</v>
      </c>
      <c r="AT117" s="24" t="s">
        <v>177</v>
      </c>
      <c r="AU117" s="24" t="s">
        <v>24</v>
      </c>
      <c r="AY117" s="24" t="s">
        <v>174</v>
      </c>
      <c r="BE117" s="194">
        <f>IF(N117="základní",J117,0)</f>
        <v>0</v>
      </c>
      <c r="BF117" s="194">
        <f>IF(N117="snížená",J117,0)</f>
        <v>0</v>
      </c>
      <c r="BG117" s="194">
        <f>IF(N117="zákl. přenesená",J117,0)</f>
        <v>0</v>
      </c>
      <c r="BH117" s="194">
        <f>IF(N117="sníž. přenesená",J117,0)</f>
        <v>0</v>
      </c>
      <c r="BI117" s="194">
        <f>IF(N117="nulová",J117,0)</f>
        <v>0</v>
      </c>
      <c r="BJ117" s="24" t="s">
        <v>89</v>
      </c>
      <c r="BK117" s="194">
        <f>ROUND(I117*H117,2)</f>
        <v>0</v>
      </c>
      <c r="BL117" s="24" t="s">
        <v>194</v>
      </c>
      <c r="BM117" s="24" t="s">
        <v>920</v>
      </c>
    </row>
    <row r="118" spans="2:65" s="12" customFormat="1" ht="13.5">
      <c r="B118" s="195"/>
      <c r="D118" s="196" t="s">
        <v>184</v>
      </c>
      <c r="E118" s="197" t="s">
        <v>5</v>
      </c>
      <c r="F118" s="198" t="s">
        <v>385</v>
      </c>
      <c r="H118" s="199">
        <v>24</v>
      </c>
      <c r="I118" s="200"/>
      <c r="L118" s="195"/>
      <c r="M118" s="201"/>
      <c r="N118" s="202"/>
      <c r="O118" s="202"/>
      <c r="P118" s="202"/>
      <c r="Q118" s="202"/>
      <c r="R118" s="202"/>
      <c r="S118" s="202"/>
      <c r="T118" s="203"/>
      <c r="AT118" s="197" t="s">
        <v>184</v>
      </c>
      <c r="AU118" s="197" t="s">
        <v>24</v>
      </c>
      <c r="AV118" s="12" t="s">
        <v>24</v>
      </c>
      <c r="AW118" s="12" t="s">
        <v>44</v>
      </c>
      <c r="AX118" s="12" t="s">
        <v>89</v>
      </c>
      <c r="AY118" s="197" t="s">
        <v>174</v>
      </c>
    </row>
    <row r="119" spans="2:65" s="1" customFormat="1" ht="25.5" customHeight="1">
      <c r="B119" s="182"/>
      <c r="C119" s="183" t="s">
        <v>190</v>
      </c>
      <c r="D119" s="183" t="s">
        <v>177</v>
      </c>
      <c r="E119" s="184" t="s">
        <v>921</v>
      </c>
      <c r="F119" s="185" t="s">
        <v>922</v>
      </c>
      <c r="G119" s="186" t="s">
        <v>311</v>
      </c>
      <c r="H119" s="187">
        <v>197.904</v>
      </c>
      <c r="I119" s="188"/>
      <c r="J119" s="189">
        <f>ROUND(I119*H119,2)</f>
        <v>0</v>
      </c>
      <c r="K119" s="185" t="s">
        <v>181</v>
      </c>
      <c r="L119" s="42"/>
      <c r="M119" s="190" t="s">
        <v>5</v>
      </c>
      <c r="N119" s="191" t="s">
        <v>52</v>
      </c>
      <c r="O119" s="43"/>
      <c r="P119" s="192">
        <f>O119*H119</f>
        <v>0</v>
      </c>
      <c r="Q119" s="192">
        <v>0</v>
      </c>
      <c r="R119" s="192">
        <f>Q119*H119</f>
        <v>0</v>
      </c>
      <c r="S119" s="192">
        <v>0</v>
      </c>
      <c r="T119" s="193">
        <f>S119*H119</f>
        <v>0</v>
      </c>
      <c r="AR119" s="24" t="s">
        <v>194</v>
      </c>
      <c r="AT119" s="24" t="s">
        <v>177</v>
      </c>
      <c r="AU119" s="24" t="s">
        <v>24</v>
      </c>
      <c r="AY119" s="24" t="s">
        <v>174</v>
      </c>
      <c r="BE119" s="194">
        <f>IF(N119="základní",J119,0)</f>
        <v>0</v>
      </c>
      <c r="BF119" s="194">
        <f>IF(N119="snížená",J119,0)</f>
        <v>0</v>
      </c>
      <c r="BG119" s="194">
        <f>IF(N119="zákl. přenesená",J119,0)</f>
        <v>0</v>
      </c>
      <c r="BH119" s="194">
        <f>IF(N119="sníž. přenesená",J119,0)</f>
        <v>0</v>
      </c>
      <c r="BI119" s="194">
        <f>IF(N119="nulová",J119,0)</f>
        <v>0</v>
      </c>
      <c r="BJ119" s="24" t="s">
        <v>89</v>
      </c>
      <c r="BK119" s="194">
        <f>ROUND(I119*H119,2)</f>
        <v>0</v>
      </c>
      <c r="BL119" s="24" t="s">
        <v>194</v>
      </c>
      <c r="BM119" s="24" t="s">
        <v>923</v>
      </c>
    </row>
    <row r="120" spans="2:65" s="12" customFormat="1" ht="13.5">
      <c r="B120" s="195"/>
      <c r="D120" s="196" t="s">
        <v>184</v>
      </c>
      <c r="E120" s="197" t="s">
        <v>5</v>
      </c>
      <c r="F120" s="198" t="s">
        <v>924</v>
      </c>
      <c r="H120" s="199">
        <v>197.904</v>
      </c>
      <c r="I120" s="200"/>
      <c r="L120" s="195"/>
      <c r="M120" s="201"/>
      <c r="N120" s="202"/>
      <c r="O120" s="202"/>
      <c r="P120" s="202"/>
      <c r="Q120" s="202"/>
      <c r="R120" s="202"/>
      <c r="S120" s="202"/>
      <c r="T120" s="203"/>
      <c r="AT120" s="197" t="s">
        <v>184</v>
      </c>
      <c r="AU120" s="197" t="s">
        <v>24</v>
      </c>
      <c r="AV120" s="12" t="s">
        <v>24</v>
      </c>
      <c r="AW120" s="12" t="s">
        <v>44</v>
      </c>
      <c r="AX120" s="12" t="s">
        <v>89</v>
      </c>
      <c r="AY120" s="197" t="s">
        <v>174</v>
      </c>
    </row>
    <row r="121" spans="2:65" s="1" customFormat="1" ht="25.5" customHeight="1">
      <c r="B121" s="182"/>
      <c r="C121" s="183" t="s">
        <v>194</v>
      </c>
      <c r="D121" s="183" t="s">
        <v>177</v>
      </c>
      <c r="E121" s="184" t="s">
        <v>925</v>
      </c>
      <c r="F121" s="185" t="s">
        <v>926</v>
      </c>
      <c r="G121" s="186" t="s">
        <v>311</v>
      </c>
      <c r="H121" s="187">
        <v>39.581000000000003</v>
      </c>
      <c r="I121" s="188"/>
      <c r="J121" s="189">
        <f>ROUND(I121*H121,2)</f>
        <v>0</v>
      </c>
      <c r="K121" s="185" t="s">
        <v>181</v>
      </c>
      <c r="L121" s="42"/>
      <c r="M121" s="190" t="s">
        <v>5</v>
      </c>
      <c r="N121" s="191" t="s">
        <v>52</v>
      </c>
      <c r="O121" s="43"/>
      <c r="P121" s="192">
        <f>O121*H121</f>
        <v>0</v>
      </c>
      <c r="Q121" s="192">
        <v>0</v>
      </c>
      <c r="R121" s="192">
        <f>Q121*H121</f>
        <v>0</v>
      </c>
      <c r="S121" s="192">
        <v>0</v>
      </c>
      <c r="T121" s="193">
        <f>S121*H121</f>
        <v>0</v>
      </c>
      <c r="AR121" s="24" t="s">
        <v>194</v>
      </c>
      <c r="AT121" s="24" t="s">
        <v>177</v>
      </c>
      <c r="AU121" s="24" t="s">
        <v>24</v>
      </c>
      <c r="AY121" s="24" t="s">
        <v>174</v>
      </c>
      <c r="BE121" s="194">
        <f>IF(N121="základní",J121,0)</f>
        <v>0</v>
      </c>
      <c r="BF121" s="194">
        <f>IF(N121="snížená",J121,0)</f>
        <v>0</v>
      </c>
      <c r="BG121" s="194">
        <f>IF(N121="zákl. přenesená",J121,0)</f>
        <v>0</v>
      </c>
      <c r="BH121" s="194">
        <f>IF(N121="sníž. přenesená",J121,0)</f>
        <v>0</v>
      </c>
      <c r="BI121" s="194">
        <f>IF(N121="nulová",J121,0)</f>
        <v>0</v>
      </c>
      <c r="BJ121" s="24" t="s">
        <v>89</v>
      </c>
      <c r="BK121" s="194">
        <f>ROUND(I121*H121,2)</f>
        <v>0</v>
      </c>
      <c r="BL121" s="24" t="s">
        <v>194</v>
      </c>
      <c r="BM121" s="24" t="s">
        <v>927</v>
      </c>
    </row>
    <row r="122" spans="2:65" s="12" customFormat="1" ht="13.5">
      <c r="B122" s="195"/>
      <c r="D122" s="196" t="s">
        <v>184</v>
      </c>
      <c r="E122" s="197" t="s">
        <v>5</v>
      </c>
      <c r="F122" s="198" t="s">
        <v>928</v>
      </c>
      <c r="H122" s="199">
        <v>39.581000000000003</v>
      </c>
      <c r="I122" s="200"/>
      <c r="L122" s="195"/>
      <c r="M122" s="201"/>
      <c r="N122" s="202"/>
      <c r="O122" s="202"/>
      <c r="P122" s="202"/>
      <c r="Q122" s="202"/>
      <c r="R122" s="202"/>
      <c r="S122" s="202"/>
      <c r="T122" s="203"/>
      <c r="AT122" s="197" t="s">
        <v>184</v>
      </c>
      <c r="AU122" s="197" t="s">
        <v>24</v>
      </c>
      <c r="AV122" s="12" t="s">
        <v>24</v>
      </c>
      <c r="AW122" s="12" t="s">
        <v>44</v>
      </c>
      <c r="AX122" s="12" t="s">
        <v>89</v>
      </c>
      <c r="AY122" s="197" t="s">
        <v>174</v>
      </c>
    </row>
    <row r="123" spans="2:65" s="1" customFormat="1" ht="25.5" customHeight="1">
      <c r="B123" s="182"/>
      <c r="C123" s="183" t="s">
        <v>173</v>
      </c>
      <c r="D123" s="183" t="s">
        <v>177</v>
      </c>
      <c r="E123" s="184" t="s">
        <v>929</v>
      </c>
      <c r="F123" s="185" t="s">
        <v>930</v>
      </c>
      <c r="G123" s="186" t="s">
        <v>311</v>
      </c>
      <c r="H123" s="187">
        <v>197.904</v>
      </c>
      <c r="I123" s="188"/>
      <c r="J123" s="189">
        <f>ROUND(I123*H123,2)</f>
        <v>0</v>
      </c>
      <c r="K123" s="185" t="s">
        <v>181</v>
      </c>
      <c r="L123" s="42"/>
      <c r="M123" s="190" t="s">
        <v>5</v>
      </c>
      <c r="N123" s="191" t="s">
        <v>52</v>
      </c>
      <c r="O123" s="43"/>
      <c r="P123" s="192">
        <f>O123*H123</f>
        <v>0</v>
      </c>
      <c r="Q123" s="192">
        <v>0</v>
      </c>
      <c r="R123" s="192">
        <f>Q123*H123</f>
        <v>0</v>
      </c>
      <c r="S123" s="192">
        <v>0</v>
      </c>
      <c r="T123" s="193">
        <f>S123*H123</f>
        <v>0</v>
      </c>
      <c r="AR123" s="24" t="s">
        <v>194</v>
      </c>
      <c r="AT123" s="24" t="s">
        <v>177</v>
      </c>
      <c r="AU123" s="24" t="s">
        <v>24</v>
      </c>
      <c r="AY123" s="24" t="s">
        <v>174</v>
      </c>
      <c r="BE123" s="194">
        <f>IF(N123="základní",J123,0)</f>
        <v>0</v>
      </c>
      <c r="BF123" s="194">
        <f>IF(N123="snížená",J123,0)</f>
        <v>0</v>
      </c>
      <c r="BG123" s="194">
        <f>IF(N123="zákl. přenesená",J123,0)</f>
        <v>0</v>
      </c>
      <c r="BH123" s="194">
        <f>IF(N123="sníž. přenesená",J123,0)</f>
        <v>0</v>
      </c>
      <c r="BI123" s="194">
        <f>IF(N123="nulová",J123,0)</f>
        <v>0</v>
      </c>
      <c r="BJ123" s="24" t="s">
        <v>89</v>
      </c>
      <c r="BK123" s="194">
        <f>ROUND(I123*H123,2)</f>
        <v>0</v>
      </c>
      <c r="BL123" s="24" t="s">
        <v>194</v>
      </c>
      <c r="BM123" s="24" t="s">
        <v>931</v>
      </c>
    </row>
    <row r="124" spans="2:65" s="12" customFormat="1" ht="13.5">
      <c r="B124" s="195"/>
      <c r="D124" s="196" t="s">
        <v>184</v>
      </c>
      <c r="E124" s="197" t="s">
        <v>5</v>
      </c>
      <c r="F124" s="198" t="s">
        <v>924</v>
      </c>
      <c r="H124" s="199">
        <v>197.904</v>
      </c>
      <c r="I124" s="200"/>
      <c r="L124" s="195"/>
      <c r="M124" s="201"/>
      <c r="N124" s="202"/>
      <c r="O124" s="202"/>
      <c r="P124" s="202"/>
      <c r="Q124" s="202"/>
      <c r="R124" s="202"/>
      <c r="S124" s="202"/>
      <c r="T124" s="203"/>
      <c r="AT124" s="197" t="s">
        <v>184</v>
      </c>
      <c r="AU124" s="197" t="s">
        <v>24</v>
      </c>
      <c r="AV124" s="12" t="s">
        <v>24</v>
      </c>
      <c r="AW124" s="12" t="s">
        <v>44</v>
      </c>
      <c r="AX124" s="12" t="s">
        <v>89</v>
      </c>
      <c r="AY124" s="197" t="s">
        <v>174</v>
      </c>
    </row>
    <row r="125" spans="2:65" s="1" customFormat="1" ht="25.5" customHeight="1">
      <c r="B125" s="182"/>
      <c r="C125" s="183" t="s">
        <v>201</v>
      </c>
      <c r="D125" s="183" t="s">
        <v>177</v>
      </c>
      <c r="E125" s="184" t="s">
        <v>932</v>
      </c>
      <c r="F125" s="185" t="s">
        <v>933</v>
      </c>
      <c r="G125" s="186" t="s">
        <v>311</v>
      </c>
      <c r="H125" s="187">
        <v>39.581000000000003</v>
      </c>
      <c r="I125" s="188"/>
      <c r="J125" s="189">
        <f>ROUND(I125*H125,2)</f>
        <v>0</v>
      </c>
      <c r="K125" s="185" t="s">
        <v>181</v>
      </c>
      <c r="L125" s="42"/>
      <c r="M125" s="190" t="s">
        <v>5</v>
      </c>
      <c r="N125" s="191" t="s">
        <v>52</v>
      </c>
      <c r="O125" s="43"/>
      <c r="P125" s="192">
        <f>O125*H125</f>
        <v>0</v>
      </c>
      <c r="Q125" s="192">
        <v>0</v>
      </c>
      <c r="R125" s="192">
        <f>Q125*H125</f>
        <v>0</v>
      </c>
      <c r="S125" s="192">
        <v>0</v>
      </c>
      <c r="T125" s="193">
        <f>S125*H125</f>
        <v>0</v>
      </c>
      <c r="AR125" s="24" t="s">
        <v>194</v>
      </c>
      <c r="AT125" s="24" t="s">
        <v>177</v>
      </c>
      <c r="AU125" s="24" t="s">
        <v>24</v>
      </c>
      <c r="AY125" s="24" t="s">
        <v>174</v>
      </c>
      <c r="BE125" s="194">
        <f>IF(N125="základní",J125,0)</f>
        <v>0</v>
      </c>
      <c r="BF125" s="194">
        <f>IF(N125="snížená",J125,0)</f>
        <v>0</v>
      </c>
      <c r="BG125" s="194">
        <f>IF(N125="zákl. přenesená",J125,0)</f>
        <v>0</v>
      </c>
      <c r="BH125" s="194">
        <f>IF(N125="sníž. přenesená",J125,0)</f>
        <v>0</v>
      </c>
      <c r="BI125" s="194">
        <f>IF(N125="nulová",J125,0)</f>
        <v>0</v>
      </c>
      <c r="BJ125" s="24" t="s">
        <v>89</v>
      </c>
      <c r="BK125" s="194">
        <f>ROUND(I125*H125,2)</f>
        <v>0</v>
      </c>
      <c r="BL125" s="24" t="s">
        <v>194</v>
      </c>
      <c r="BM125" s="24" t="s">
        <v>934</v>
      </c>
    </row>
    <row r="126" spans="2:65" s="12" customFormat="1" ht="13.5">
      <c r="B126" s="195"/>
      <c r="D126" s="196" t="s">
        <v>184</v>
      </c>
      <c r="E126" s="197" t="s">
        <v>5</v>
      </c>
      <c r="F126" s="198" t="s">
        <v>928</v>
      </c>
      <c r="H126" s="199">
        <v>39.581000000000003</v>
      </c>
      <c r="I126" s="200"/>
      <c r="L126" s="195"/>
      <c r="M126" s="201"/>
      <c r="N126" s="202"/>
      <c r="O126" s="202"/>
      <c r="P126" s="202"/>
      <c r="Q126" s="202"/>
      <c r="R126" s="202"/>
      <c r="S126" s="202"/>
      <c r="T126" s="203"/>
      <c r="AT126" s="197" t="s">
        <v>184</v>
      </c>
      <c r="AU126" s="197" t="s">
        <v>24</v>
      </c>
      <c r="AV126" s="12" t="s">
        <v>24</v>
      </c>
      <c r="AW126" s="12" t="s">
        <v>44</v>
      </c>
      <c r="AX126" s="12" t="s">
        <v>89</v>
      </c>
      <c r="AY126" s="197" t="s">
        <v>174</v>
      </c>
    </row>
    <row r="127" spans="2:65" s="1" customFormat="1" ht="25.5" customHeight="1">
      <c r="B127" s="182"/>
      <c r="C127" s="183" t="s">
        <v>206</v>
      </c>
      <c r="D127" s="183" t="s">
        <v>177</v>
      </c>
      <c r="E127" s="184" t="s">
        <v>935</v>
      </c>
      <c r="F127" s="185" t="s">
        <v>936</v>
      </c>
      <c r="G127" s="186" t="s">
        <v>488</v>
      </c>
      <c r="H127" s="187">
        <v>115.75</v>
      </c>
      <c r="I127" s="188"/>
      <c r="J127" s="189">
        <f>ROUND(I127*H127,2)</f>
        <v>0</v>
      </c>
      <c r="K127" s="185" t="s">
        <v>181</v>
      </c>
      <c r="L127" s="42"/>
      <c r="M127" s="190" t="s">
        <v>5</v>
      </c>
      <c r="N127" s="191" t="s">
        <v>52</v>
      </c>
      <c r="O127" s="43"/>
      <c r="P127" s="192">
        <f>O127*H127</f>
        <v>0</v>
      </c>
      <c r="Q127" s="192">
        <v>2.0000000000000001E-4</v>
      </c>
      <c r="R127" s="192">
        <f>Q127*H127</f>
        <v>2.315E-2</v>
      </c>
      <c r="S127" s="192">
        <v>0</v>
      </c>
      <c r="T127" s="193">
        <f>S127*H127</f>
        <v>0</v>
      </c>
      <c r="AR127" s="24" t="s">
        <v>194</v>
      </c>
      <c r="AT127" s="24" t="s">
        <v>177</v>
      </c>
      <c r="AU127" s="24" t="s">
        <v>24</v>
      </c>
      <c r="AY127" s="24" t="s">
        <v>174</v>
      </c>
      <c r="BE127" s="194">
        <f>IF(N127="základní",J127,0)</f>
        <v>0</v>
      </c>
      <c r="BF127" s="194">
        <f>IF(N127="snížená",J127,0)</f>
        <v>0</v>
      </c>
      <c r="BG127" s="194">
        <f>IF(N127="zákl. přenesená",J127,0)</f>
        <v>0</v>
      </c>
      <c r="BH127" s="194">
        <f>IF(N127="sníž. přenesená",J127,0)</f>
        <v>0</v>
      </c>
      <c r="BI127" s="194">
        <f>IF(N127="nulová",J127,0)</f>
        <v>0</v>
      </c>
      <c r="BJ127" s="24" t="s">
        <v>89</v>
      </c>
      <c r="BK127" s="194">
        <f>ROUND(I127*H127,2)</f>
        <v>0</v>
      </c>
      <c r="BL127" s="24" t="s">
        <v>194</v>
      </c>
      <c r="BM127" s="24" t="s">
        <v>937</v>
      </c>
    </row>
    <row r="128" spans="2:65" s="12" customFormat="1" ht="13.5">
      <c r="B128" s="195"/>
      <c r="D128" s="196" t="s">
        <v>184</v>
      </c>
      <c r="E128" s="197" t="s">
        <v>5</v>
      </c>
      <c r="F128" s="198" t="s">
        <v>938</v>
      </c>
      <c r="H128" s="199">
        <v>115.75</v>
      </c>
      <c r="I128" s="200"/>
      <c r="L128" s="195"/>
      <c r="M128" s="201"/>
      <c r="N128" s="202"/>
      <c r="O128" s="202"/>
      <c r="P128" s="202"/>
      <c r="Q128" s="202"/>
      <c r="R128" s="202"/>
      <c r="S128" s="202"/>
      <c r="T128" s="203"/>
      <c r="AT128" s="197" t="s">
        <v>184</v>
      </c>
      <c r="AU128" s="197" t="s">
        <v>24</v>
      </c>
      <c r="AV128" s="12" t="s">
        <v>24</v>
      </c>
      <c r="AW128" s="12" t="s">
        <v>44</v>
      </c>
      <c r="AX128" s="12" t="s">
        <v>89</v>
      </c>
      <c r="AY128" s="197" t="s">
        <v>174</v>
      </c>
    </row>
    <row r="129" spans="2:65" s="1" customFormat="1" ht="25.5" customHeight="1">
      <c r="B129" s="182"/>
      <c r="C129" s="183" t="s">
        <v>211</v>
      </c>
      <c r="D129" s="183" t="s">
        <v>177</v>
      </c>
      <c r="E129" s="184" t="s">
        <v>939</v>
      </c>
      <c r="F129" s="185" t="s">
        <v>940</v>
      </c>
      <c r="G129" s="186" t="s">
        <v>488</v>
      </c>
      <c r="H129" s="187">
        <v>115.75</v>
      </c>
      <c r="I129" s="188"/>
      <c r="J129" s="189">
        <f>ROUND(I129*H129,2)</f>
        <v>0</v>
      </c>
      <c r="K129" s="185" t="s">
        <v>181</v>
      </c>
      <c r="L129" s="42"/>
      <c r="M129" s="190" t="s">
        <v>5</v>
      </c>
      <c r="N129" s="191" t="s">
        <v>52</v>
      </c>
      <c r="O129" s="43"/>
      <c r="P129" s="192">
        <f>O129*H129</f>
        <v>0</v>
      </c>
      <c r="Q129" s="192">
        <v>2.0000000000000001E-4</v>
      </c>
      <c r="R129" s="192">
        <f>Q129*H129</f>
        <v>2.315E-2</v>
      </c>
      <c r="S129" s="192">
        <v>0</v>
      </c>
      <c r="T129" s="193">
        <f>S129*H129</f>
        <v>0</v>
      </c>
      <c r="AR129" s="24" t="s">
        <v>194</v>
      </c>
      <c r="AT129" s="24" t="s">
        <v>177</v>
      </c>
      <c r="AU129" s="24" t="s">
        <v>24</v>
      </c>
      <c r="AY129" s="24" t="s">
        <v>174</v>
      </c>
      <c r="BE129" s="194">
        <f>IF(N129="základní",J129,0)</f>
        <v>0</v>
      </c>
      <c r="BF129" s="194">
        <f>IF(N129="snížená",J129,0)</f>
        <v>0</v>
      </c>
      <c r="BG129" s="194">
        <f>IF(N129="zákl. přenesená",J129,0)</f>
        <v>0</v>
      </c>
      <c r="BH129" s="194">
        <f>IF(N129="sníž. přenesená",J129,0)</f>
        <v>0</v>
      </c>
      <c r="BI129" s="194">
        <f>IF(N129="nulová",J129,0)</f>
        <v>0</v>
      </c>
      <c r="BJ129" s="24" t="s">
        <v>89</v>
      </c>
      <c r="BK129" s="194">
        <f>ROUND(I129*H129,2)</f>
        <v>0</v>
      </c>
      <c r="BL129" s="24" t="s">
        <v>194</v>
      </c>
      <c r="BM129" s="24" t="s">
        <v>941</v>
      </c>
    </row>
    <row r="130" spans="2:65" s="12" customFormat="1" ht="13.5">
      <c r="B130" s="195"/>
      <c r="D130" s="196" t="s">
        <v>184</v>
      </c>
      <c r="E130" s="197" t="s">
        <v>5</v>
      </c>
      <c r="F130" s="198" t="s">
        <v>942</v>
      </c>
      <c r="H130" s="199">
        <v>115.75</v>
      </c>
      <c r="I130" s="200"/>
      <c r="L130" s="195"/>
      <c r="M130" s="201"/>
      <c r="N130" s="202"/>
      <c r="O130" s="202"/>
      <c r="P130" s="202"/>
      <c r="Q130" s="202"/>
      <c r="R130" s="202"/>
      <c r="S130" s="202"/>
      <c r="T130" s="203"/>
      <c r="AT130" s="197" t="s">
        <v>184</v>
      </c>
      <c r="AU130" s="197" t="s">
        <v>24</v>
      </c>
      <c r="AV130" s="12" t="s">
        <v>24</v>
      </c>
      <c r="AW130" s="12" t="s">
        <v>44</v>
      </c>
      <c r="AX130" s="12" t="s">
        <v>89</v>
      </c>
      <c r="AY130" s="197" t="s">
        <v>174</v>
      </c>
    </row>
    <row r="131" spans="2:65" s="1" customFormat="1" ht="25.5" customHeight="1">
      <c r="B131" s="182"/>
      <c r="C131" s="183" t="s">
        <v>215</v>
      </c>
      <c r="D131" s="183" t="s">
        <v>177</v>
      </c>
      <c r="E131" s="184" t="s">
        <v>943</v>
      </c>
      <c r="F131" s="185" t="s">
        <v>944</v>
      </c>
      <c r="G131" s="186" t="s">
        <v>262</v>
      </c>
      <c r="H131" s="187">
        <v>256.96499999999997</v>
      </c>
      <c r="I131" s="188"/>
      <c r="J131" s="189">
        <f>ROUND(I131*H131,2)</f>
        <v>0</v>
      </c>
      <c r="K131" s="185" t="s">
        <v>181</v>
      </c>
      <c r="L131" s="42"/>
      <c r="M131" s="190" t="s">
        <v>5</v>
      </c>
      <c r="N131" s="191" t="s">
        <v>52</v>
      </c>
      <c r="O131" s="43"/>
      <c r="P131" s="192">
        <f>O131*H131</f>
        <v>0</v>
      </c>
      <c r="Q131" s="192">
        <v>1.4999999999999999E-4</v>
      </c>
      <c r="R131" s="192">
        <f>Q131*H131</f>
        <v>3.8544749999999996E-2</v>
      </c>
      <c r="S131" s="192">
        <v>0</v>
      </c>
      <c r="T131" s="193">
        <f>S131*H131</f>
        <v>0</v>
      </c>
      <c r="AR131" s="24" t="s">
        <v>194</v>
      </c>
      <c r="AT131" s="24" t="s">
        <v>177</v>
      </c>
      <c r="AU131" s="24" t="s">
        <v>24</v>
      </c>
      <c r="AY131" s="24" t="s">
        <v>174</v>
      </c>
      <c r="BE131" s="194">
        <f>IF(N131="základní",J131,0)</f>
        <v>0</v>
      </c>
      <c r="BF131" s="194">
        <f>IF(N131="snížená",J131,0)</f>
        <v>0</v>
      </c>
      <c r="BG131" s="194">
        <f>IF(N131="zákl. přenesená",J131,0)</f>
        <v>0</v>
      </c>
      <c r="BH131" s="194">
        <f>IF(N131="sníž. přenesená",J131,0)</f>
        <v>0</v>
      </c>
      <c r="BI131" s="194">
        <f>IF(N131="nulová",J131,0)</f>
        <v>0</v>
      </c>
      <c r="BJ131" s="24" t="s">
        <v>89</v>
      </c>
      <c r="BK131" s="194">
        <f>ROUND(I131*H131,2)</f>
        <v>0</v>
      </c>
      <c r="BL131" s="24" t="s">
        <v>194</v>
      </c>
      <c r="BM131" s="24" t="s">
        <v>945</v>
      </c>
    </row>
    <row r="132" spans="2:65" s="12" customFormat="1" ht="27">
      <c r="B132" s="195"/>
      <c r="D132" s="196" t="s">
        <v>184</v>
      </c>
      <c r="E132" s="197" t="s">
        <v>5</v>
      </c>
      <c r="F132" s="198" t="s">
        <v>946</v>
      </c>
      <c r="H132" s="199">
        <v>256.96499999999997</v>
      </c>
      <c r="I132" s="200"/>
      <c r="L132" s="195"/>
      <c r="M132" s="201"/>
      <c r="N132" s="202"/>
      <c r="O132" s="202"/>
      <c r="P132" s="202"/>
      <c r="Q132" s="202"/>
      <c r="R132" s="202"/>
      <c r="S132" s="202"/>
      <c r="T132" s="203"/>
      <c r="AT132" s="197" t="s">
        <v>184</v>
      </c>
      <c r="AU132" s="197" t="s">
        <v>24</v>
      </c>
      <c r="AV132" s="12" t="s">
        <v>24</v>
      </c>
      <c r="AW132" s="12" t="s">
        <v>44</v>
      </c>
      <c r="AX132" s="12" t="s">
        <v>81</v>
      </c>
      <c r="AY132" s="197" t="s">
        <v>174</v>
      </c>
    </row>
    <row r="133" spans="2:65" s="13" customFormat="1" ht="13.5">
      <c r="B133" s="211"/>
      <c r="D133" s="196" t="s">
        <v>184</v>
      </c>
      <c r="E133" s="212" t="s">
        <v>5</v>
      </c>
      <c r="F133" s="213" t="s">
        <v>274</v>
      </c>
      <c r="H133" s="214">
        <v>256.96499999999997</v>
      </c>
      <c r="I133" s="215"/>
      <c r="L133" s="211"/>
      <c r="M133" s="216"/>
      <c r="N133" s="217"/>
      <c r="O133" s="217"/>
      <c r="P133" s="217"/>
      <c r="Q133" s="217"/>
      <c r="R133" s="217"/>
      <c r="S133" s="217"/>
      <c r="T133" s="218"/>
      <c r="AT133" s="212" t="s">
        <v>184</v>
      </c>
      <c r="AU133" s="212" t="s">
        <v>24</v>
      </c>
      <c r="AV133" s="13" t="s">
        <v>194</v>
      </c>
      <c r="AW133" s="13" t="s">
        <v>44</v>
      </c>
      <c r="AX133" s="13" t="s">
        <v>89</v>
      </c>
      <c r="AY133" s="212" t="s">
        <v>174</v>
      </c>
    </row>
    <row r="134" spans="2:65" s="1" customFormat="1" ht="25.5" customHeight="1">
      <c r="B134" s="182"/>
      <c r="C134" s="183" t="s">
        <v>219</v>
      </c>
      <c r="D134" s="183" t="s">
        <v>177</v>
      </c>
      <c r="E134" s="184" t="s">
        <v>947</v>
      </c>
      <c r="F134" s="185" t="s">
        <v>948</v>
      </c>
      <c r="G134" s="186" t="s">
        <v>262</v>
      </c>
      <c r="H134" s="187">
        <v>256.96499999999997</v>
      </c>
      <c r="I134" s="188"/>
      <c r="J134" s="189">
        <f>ROUND(I134*H134,2)</f>
        <v>0</v>
      </c>
      <c r="K134" s="185" t="s">
        <v>181</v>
      </c>
      <c r="L134" s="42"/>
      <c r="M134" s="190" t="s">
        <v>5</v>
      </c>
      <c r="N134" s="191" t="s">
        <v>52</v>
      </c>
      <c r="O134" s="43"/>
      <c r="P134" s="192">
        <f>O134*H134</f>
        <v>0</v>
      </c>
      <c r="Q134" s="192">
        <v>0</v>
      </c>
      <c r="R134" s="192">
        <f>Q134*H134</f>
        <v>0</v>
      </c>
      <c r="S134" s="192">
        <v>0</v>
      </c>
      <c r="T134" s="193">
        <f>S134*H134</f>
        <v>0</v>
      </c>
      <c r="AR134" s="24" t="s">
        <v>194</v>
      </c>
      <c r="AT134" s="24" t="s">
        <v>177</v>
      </c>
      <c r="AU134" s="24" t="s">
        <v>24</v>
      </c>
      <c r="AY134" s="24" t="s">
        <v>174</v>
      </c>
      <c r="BE134" s="194">
        <f>IF(N134="základní",J134,0)</f>
        <v>0</v>
      </c>
      <c r="BF134" s="194">
        <f>IF(N134="snížená",J134,0)</f>
        <v>0</v>
      </c>
      <c r="BG134" s="194">
        <f>IF(N134="zákl. přenesená",J134,0)</f>
        <v>0</v>
      </c>
      <c r="BH134" s="194">
        <f>IF(N134="sníž. přenesená",J134,0)</f>
        <v>0</v>
      </c>
      <c r="BI134" s="194">
        <f>IF(N134="nulová",J134,0)</f>
        <v>0</v>
      </c>
      <c r="BJ134" s="24" t="s">
        <v>89</v>
      </c>
      <c r="BK134" s="194">
        <f>ROUND(I134*H134,2)</f>
        <v>0</v>
      </c>
      <c r="BL134" s="24" t="s">
        <v>194</v>
      </c>
      <c r="BM134" s="24" t="s">
        <v>949</v>
      </c>
    </row>
    <row r="135" spans="2:65" s="1" customFormat="1" ht="67.5">
      <c r="B135" s="42"/>
      <c r="D135" s="196" t="s">
        <v>188</v>
      </c>
      <c r="F135" s="204" t="s">
        <v>950</v>
      </c>
      <c r="I135" s="205"/>
      <c r="L135" s="42"/>
      <c r="M135" s="206"/>
      <c r="N135" s="43"/>
      <c r="O135" s="43"/>
      <c r="P135" s="43"/>
      <c r="Q135" s="43"/>
      <c r="R135" s="43"/>
      <c r="S135" s="43"/>
      <c r="T135" s="71"/>
      <c r="AT135" s="24" t="s">
        <v>188</v>
      </c>
      <c r="AU135" s="24" t="s">
        <v>24</v>
      </c>
    </row>
    <row r="136" spans="2:65" s="12" customFormat="1" ht="27">
      <c r="B136" s="195"/>
      <c r="D136" s="196" t="s">
        <v>184</v>
      </c>
      <c r="E136" s="197" t="s">
        <v>5</v>
      </c>
      <c r="F136" s="198" t="s">
        <v>946</v>
      </c>
      <c r="H136" s="199">
        <v>256.96499999999997</v>
      </c>
      <c r="I136" s="200"/>
      <c r="L136" s="195"/>
      <c r="M136" s="201"/>
      <c r="N136" s="202"/>
      <c r="O136" s="202"/>
      <c r="P136" s="202"/>
      <c r="Q136" s="202"/>
      <c r="R136" s="202"/>
      <c r="S136" s="202"/>
      <c r="T136" s="203"/>
      <c r="AT136" s="197" t="s">
        <v>184</v>
      </c>
      <c r="AU136" s="197" t="s">
        <v>24</v>
      </c>
      <c r="AV136" s="12" t="s">
        <v>24</v>
      </c>
      <c r="AW136" s="12" t="s">
        <v>44</v>
      </c>
      <c r="AX136" s="12" t="s">
        <v>81</v>
      </c>
      <c r="AY136" s="197" t="s">
        <v>174</v>
      </c>
    </row>
    <row r="137" spans="2:65" s="13" customFormat="1" ht="13.5">
      <c r="B137" s="211"/>
      <c r="D137" s="196" t="s">
        <v>184</v>
      </c>
      <c r="E137" s="212" t="s">
        <v>5</v>
      </c>
      <c r="F137" s="213" t="s">
        <v>274</v>
      </c>
      <c r="H137" s="214">
        <v>256.96499999999997</v>
      </c>
      <c r="I137" s="215"/>
      <c r="L137" s="211"/>
      <c r="M137" s="216"/>
      <c r="N137" s="217"/>
      <c r="O137" s="217"/>
      <c r="P137" s="217"/>
      <c r="Q137" s="217"/>
      <c r="R137" s="217"/>
      <c r="S137" s="217"/>
      <c r="T137" s="218"/>
      <c r="AT137" s="212" t="s">
        <v>184</v>
      </c>
      <c r="AU137" s="212" t="s">
        <v>24</v>
      </c>
      <c r="AV137" s="13" t="s">
        <v>194</v>
      </c>
      <c r="AW137" s="13" t="s">
        <v>44</v>
      </c>
      <c r="AX137" s="13" t="s">
        <v>89</v>
      </c>
      <c r="AY137" s="212" t="s">
        <v>174</v>
      </c>
    </row>
    <row r="138" spans="2:65" s="1" customFormat="1" ht="16.5" customHeight="1">
      <c r="B138" s="182"/>
      <c r="C138" s="219" t="s">
        <v>223</v>
      </c>
      <c r="D138" s="219" t="s">
        <v>447</v>
      </c>
      <c r="E138" s="220" t="s">
        <v>951</v>
      </c>
      <c r="F138" s="221" t="s">
        <v>952</v>
      </c>
      <c r="G138" s="222" t="s">
        <v>421</v>
      </c>
      <c r="H138" s="223">
        <v>39.957999999999998</v>
      </c>
      <c r="I138" s="224"/>
      <c r="J138" s="225">
        <f>ROUND(I138*H138,2)</f>
        <v>0</v>
      </c>
      <c r="K138" s="221" t="s">
        <v>181</v>
      </c>
      <c r="L138" s="226"/>
      <c r="M138" s="227" t="s">
        <v>5</v>
      </c>
      <c r="N138" s="228" t="s">
        <v>52</v>
      </c>
      <c r="O138" s="43"/>
      <c r="P138" s="192">
        <f>O138*H138</f>
        <v>0</v>
      </c>
      <c r="Q138" s="192">
        <v>1</v>
      </c>
      <c r="R138" s="192">
        <f>Q138*H138</f>
        <v>39.957999999999998</v>
      </c>
      <c r="S138" s="192">
        <v>0</v>
      </c>
      <c r="T138" s="193">
        <f>S138*H138</f>
        <v>0</v>
      </c>
      <c r="AR138" s="24" t="s">
        <v>211</v>
      </c>
      <c r="AT138" s="24" t="s">
        <v>447</v>
      </c>
      <c r="AU138" s="24" t="s">
        <v>24</v>
      </c>
      <c r="AY138" s="24" t="s">
        <v>174</v>
      </c>
      <c r="BE138" s="194">
        <f>IF(N138="základní",J138,0)</f>
        <v>0</v>
      </c>
      <c r="BF138" s="194">
        <f>IF(N138="snížená",J138,0)</f>
        <v>0</v>
      </c>
      <c r="BG138" s="194">
        <f>IF(N138="zákl. přenesená",J138,0)</f>
        <v>0</v>
      </c>
      <c r="BH138" s="194">
        <f>IF(N138="sníž. přenesená",J138,0)</f>
        <v>0</v>
      </c>
      <c r="BI138" s="194">
        <f>IF(N138="nulová",J138,0)</f>
        <v>0</v>
      </c>
      <c r="BJ138" s="24" t="s">
        <v>89</v>
      </c>
      <c r="BK138" s="194">
        <f>ROUND(I138*H138,2)</f>
        <v>0</v>
      </c>
      <c r="BL138" s="24" t="s">
        <v>194</v>
      </c>
      <c r="BM138" s="24" t="s">
        <v>953</v>
      </c>
    </row>
    <row r="139" spans="2:65" s="12" customFormat="1" ht="27">
      <c r="B139" s="195"/>
      <c r="D139" s="196" t="s">
        <v>184</v>
      </c>
      <c r="E139" s="197" t="s">
        <v>5</v>
      </c>
      <c r="F139" s="198" t="s">
        <v>954</v>
      </c>
      <c r="H139" s="199">
        <v>39.957999999999998</v>
      </c>
      <c r="I139" s="200"/>
      <c r="L139" s="195"/>
      <c r="M139" s="201"/>
      <c r="N139" s="202"/>
      <c r="O139" s="202"/>
      <c r="P139" s="202"/>
      <c r="Q139" s="202"/>
      <c r="R139" s="202"/>
      <c r="S139" s="202"/>
      <c r="T139" s="203"/>
      <c r="AT139" s="197" t="s">
        <v>184</v>
      </c>
      <c r="AU139" s="197" t="s">
        <v>24</v>
      </c>
      <c r="AV139" s="12" t="s">
        <v>24</v>
      </c>
      <c r="AW139" s="12" t="s">
        <v>44</v>
      </c>
      <c r="AX139" s="12" t="s">
        <v>89</v>
      </c>
      <c r="AY139" s="197" t="s">
        <v>174</v>
      </c>
    </row>
    <row r="140" spans="2:65" s="1" customFormat="1" ht="25.5" customHeight="1">
      <c r="B140" s="182"/>
      <c r="C140" s="183" t="s">
        <v>322</v>
      </c>
      <c r="D140" s="183" t="s">
        <v>177</v>
      </c>
      <c r="E140" s="184" t="s">
        <v>955</v>
      </c>
      <c r="F140" s="185" t="s">
        <v>956</v>
      </c>
      <c r="G140" s="186" t="s">
        <v>262</v>
      </c>
      <c r="H140" s="187">
        <v>256.96499999999997</v>
      </c>
      <c r="I140" s="188"/>
      <c r="J140" s="189">
        <f>ROUND(I140*H140,2)</f>
        <v>0</v>
      </c>
      <c r="K140" s="185" t="s">
        <v>181</v>
      </c>
      <c r="L140" s="42"/>
      <c r="M140" s="190" t="s">
        <v>5</v>
      </c>
      <c r="N140" s="191" t="s">
        <v>52</v>
      </c>
      <c r="O140" s="43"/>
      <c r="P140" s="192">
        <f>O140*H140</f>
        <v>0</v>
      </c>
      <c r="Q140" s="192">
        <v>0</v>
      </c>
      <c r="R140" s="192">
        <f>Q140*H140</f>
        <v>0</v>
      </c>
      <c r="S140" s="192">
        <v>0</v>
      </c>
      <c r="T140" s="193">
        <f>S140*H140</f>
        <v>0</v>
      </c>
      <c r="AR140" s="24" t="s">
        <v>194</v>
      </c>
      <c r="AT140" s="24" t="s">
        <v>177</v>
      </c>
      <c r="AU140" s="24" t="s">
        <v>24</v>
      </c>
      <c r="AY140" s="24" t="s">
        <v>174</v>
      </c>
      <c r="BE140" s="194">
        <f>IF(N140="základní",J140,0)</f>
        <v>0</v>
      </c>
      <c r="BF140" s="194">
        <f>IF(N140="snížená",J140,0)</f>
        <v>0</v>
      </c>
      <c r="BG140" s="194">
        <f>IF(N140="zákl. přenesená",J140,0)</f>
        <v>0</v>
      </c>
      <c r="BH140" s="194">
        <f>IF(N140="sníž. přenesená",J140,0)</f>
        <v>0</v>
      </c>
      <c r="BI140" s="194">
        <f>IF(N140="nulová",J140,0)</f>
        <v>0</v>
      </c>
      <c r="BJ140" s="24" t="s">
        <v>89</v>
      </c>
      <c r="BK140" s="194">
        <f>ROUND(I140*H140,2)</f>
        <v>0</v>
      </c>
      <c r="BL140" s="24" t="s">
        <v>194</v>
      </c>
      <c r="BM140" s="24" t="s">
        <v>957</v>
      </c>
    </row>
    <row r="141" spans="2:65" s="12" customFormat="1" ht="13.5">
      <c r="B141" s="195"/>
      <c r="D141" s="196" t="s">
        <v>184</v>
      </c>
      <c r="E141" s="197" t="s">
        <v>5</v>
      </c>
      <c r="F141" s="198" t="s">
        <v>958</v>
      </c>
      <c r="H141" s="199">
        <v>256.96499999999997</v>
      </c>
      <c r="I141" s="200"/>
      <c r="L141" s="195"/>
      <c r="M141" s="201"/>
      <c r="N141" s="202"/>
      <c r="O141" s="202"/>
      <c r="P141" s="202"/>
      <c r="Q141" s="202"/>
      <c r="R141" s="202"/>
      <c r="S141" s="202"/>
      <c r="T141" s="203"/>
      <c r="AT141" s="197" t="s">
        <v>184</v>
      </c>
      <c r="AU141" s="197" t="s">
        <v>24</v>
      </c>
      <c r="AV141" s="12" t="s">
        <v>24</v>
      </c>
      <c r="AW141" s="12" t="s">
        <v>44</v>
      </c>
      <c r="AX141" s="12" t="s">
        <v>89</v>
      </c>
      <c r="AY141" s="197" t="s">
        <v>174</v>
      </c>
    </row>
    <row r="142" spans="2:65" s="1" customFormat="1" ht="25.5" customHeight="1">
      <c r="B142" s="182"/>
      <c r="C142" s="183" t="s">
        <v>332</v>
      </c>
      <c r="D142" s="183" t="s">
        <v>177</v>
      </c>
      <c r="E142" s="184" t="s">
        <v>959</v>
      </c>
      <c r="F142" s="185" t="s">
        <v>960</v>
      </c>
      <c r="G142" s="186" t="s">
        <v>421</v>
      </c>
      <c r="H142" s="187">
        <v>14.727</v>
      </c>
      <c r="I142" s="188"/>
      <c r="J142" s="189">
        <f>ROUND(I142*H142,2)</f>
        <v>0</v>
      </c>
      <c r="K142" s="185" t="s">
        <v>181</v>
      </c>
      <c r="L142" s="42"/>
      <c r="M142" s="190" t="s">
        <v>5</v>
      </c>
      <c r="N142" s="191" t="s">
        <v>52</v>
      </c>
      <c r="O142" s="43"/>
      <c r="P142" s="192">
        <f>O142*H142</f>
        <v>0</v>
      </c>
      <c r="Q142" s="192">
        <v>2.0999999999999999E-3</v>
      </c>
      <c r="R142" s="192">
        <f>Q142*H142</f>
        <v>3.0926699999999998E-2</v>
      </c>
      <c r="S142" s="192">
        <v>0</v>
      </c>
      <c r="T142" s="193">
        <f>S142*H142</f>
        <v>0</v>
      </c>
      <c r="AR142" s="24" t="s">
        <v>194</v>
      </c>
      <c r="AT142" s="24" t="s">
        <v>177</v>
      </c>
      <c r="AU142" s="24" t="s">
        <v>24</v>
      </c>
      <c r="AY142" s="24" t="s">
        <v>174</v>
      </c>
      <c r="BE142" s="194">
        <f>IF(N142="základní",J142,0)</f>
        <v>0</v>
      </c>
      <c r="BF142" s="194">
        <f>IF(N142="snížená",J142,0)</f>
        <v>0</v>
      </c>
      <c r="BG142" s="194">
        <f>IF(N142="zákl. přenesená",J142,0)</f>
        <v>0</v>
      </c>
      <c r="BH142" s="194">
        <f>IF(N142="sníž. přenesená",J142,0)</f>
        <v>0</v>
      </c>
      <c r="BI142" s="194">
        <f>IF(N142="nulová",J142,0)</f>
        <v>0</v>
      </c>
      <c r="BJ142" s="24" t="s">
        <v>89</v>
      </c>
      <c r="BK142" s="194">
        <f>ROUND(I142*H142,2)</f>
        <v>0</v>
      </c>
      <c r="BL142" s="24" t="s">
        <v>194</v>
      </c>
      <c r="BM142" s="24" t="s">
        <v>961</v>
      </c>
    </row>
    <row r="143" spans="2:65" s="1" customFormat="1" ht="67.5">
      <c r="B143" s="42"/>
      <c r="D143" s="196" t="s">
        <v>188</v>
      </c>
      <c r="F143" s="204" t="s">
        <v>962</v>
      </c>
      <c r="I143" s="205"/>
      <c r="L143" s="42"/>
      <c r="M143" s="206"/>
      <c r="N143" s="43"/>
      <c r="O143" s="43"/>
      <c r="P143" s="43"/>
      <c r="Q143" s="43"/>
      <c r="R143" s="43"/>
      <c r="S143" s="43"/>
      <c r="T143" s="71"/>
      <c r="AT143" s="24" t="s">
        <v>188</v>
      </c>
      <c r="AU143" s="24" t="s">
        <v>24</v>
      </c>
    </row>
    <row r="144" spans="2:65" s="12" customFormat="1" ht="27">
      <c r="B144" s="195"/>
      <c r="D144" s="196" t="s">
        <v>184</v>
      </c>
      <c r="E144" s="197" t="s">
        <v>5</v>
      </c>
      <c r="F144" s="198" t="s">
        <v>963</v>
      </c>
      <c r="H144" s="199">
        <v>14.727</v>
      </c>
      <c r="I144" s="200"/>
      <c r="L144" s="195"/>
      <c r="M144" s="201"/>
      <c r="N144" s="202"/>
      <c r="O144" s="202"/>
      <c r="P144" s="202"/>
      <c r="Q144" s="202"/>
      <c r="R144" s="202"/>
      <c r="S144" s="202"/>
      <c r="T144" s="203"/>
      <c r="AT144" s="197" t="s">
        <v>184</v>
      </c>
      <c r="AU144" s="197" t="s">
        <v>24</v>
      </c>
      <c r="AV144" s="12" t="s">
        <v>24</v>
      </c>
      <c r="AW144" s="12" t="s">
        <v>44</v>
      </c>
      <c r="AX144" s="12" t="s">
        <v>89</v>
      </c>
      <c r="AY144" s="197" t="s">
        <v>174</v>
      </c>
    </row>
    <row r="145" spans="2:65" s="1" customFormat="1" ht="25.5" customHeight="1">
      <c r="B145" s="182"/>
      <c r="C145" s="183" t="s">
        <v>337</v>
      </c>
      <c r="D145" s="183" t="s">
        <v>177</v>
      </c>
      <c r="E145" s="184" t="s">
        <v>964</v>
      </c>
      <c r="F145" s="185" t="s">
        <v>965</v>
      </c>
      <c r="G145" s="186" t="s">
        <v>421</v>
      </c>
      <c r="H145" s="187">
        <v>14.727</v>
      </c>
      <c r="I145" s="188"/>
      <c r="J145" s="189">
        <f>ROUND(I145*H145,2)</f>
        <v>0</v>
      </c>
      <c r="K145" s="185" t="s">
        <v>181</v>
      </c>
      <c r="L145" s="42"/>
      <c r="M145" s="190" t="s">
        <v>5</v>
      </c>
      <c r="N145" s="191" t="s">
        <v>52</v>
      </c>
      <c r="O145" s="43"/>
      <c r="P145" s="192">
        <f>O145*H145</f>
        <v>0</v>
      </c>
      <c r="Q145" s="192">
        <v>5.77E-3</v>
      </c>
      <c r="R145" s="192">
        <f>Q145*H145</f>
        <v>8.4974789999999994E-2</v>
      </c>
      <c r="S145" s="192">
        <v>0</v>
      </c>
      <c r="T145" s="193">
        <f>S145*H145</f>
        <v>0</v>
      </c>
      <c r="AR145" s="24" t="s">
        <v>194</v>
      </c>
      <c r="AT145" s="24" t="s">
        <v>177</v>
      </c>
      <c r="AU145" s="24" t="s">
        <v>24</v>
      </c>
      <c r="AY145" s="24" t="s">
        <v>174</v>
      </c>
      <c r="BE145" s="194">
        <f>IF(N145="základní",J145,0)</f>
        <v>0</v>
      </c>
      <c r="BF145" s="194">
        <f>IF(N145="snížená",J145,0)</f>
        <v>0</v>
      </c>
      <c r="BG145" s="194">
        <f>IF(N145="zákl. přenesená",J145,0)</f>
        <v>0</v>
      </c>
      <c r="BH145" s="194">
        <f>IF(N145="sníž. přenesená",J145,0)</f>
        <v>0</v>
      </c>
      <c r="BI145" s="194">
        <f>IF(N145="nulová",J145,0)</f>
        <v>0</v>
      </c>
      <c r="BJ145" s="24" t="s">
        <v>89</v>
      </c>
      <c r="BK145" s="194">
        <f>ROUND(I145*H145,2)</f>
        <v>0</v>
      </c>
      <c r="BL145" s="24" t="s">
        <v>194</v>
      </c>
      <c r="BM145" s="24" t="s">
        <v>966</v>
      </c>
    </row>
    <row r="146" spans="2:65" s="12" customFormat="1" ht="27">
      <c r="B146" s="195"/>
      <c r="D146" s="196" t="s">
        <v>184</v>
      </c>
      <c r="E146" s="197" t="s">
        <v>5</v>
      </c>
      <c r="F146" s="198" t="s">
        <v>963</v>
      </c>
      <c r="H146" s="199">
        <v>14.727</v>
      </c>
      <c r="I146" s="200"/>
      <c r="L146" s="195"/>
      <c r="M146" s="201"/>
      <c r="N146" s="202"/>
      <c r="O146" s="202"/>
      <c r="P146" s="202"/>
      <c r="Q146" s="202"/>
      <c r="R146" s="202"/>
      <c r="S146" s="202"/>
      <c r="T146" s="203"/>
      <c r="AT146" s="197" t="s">
        <v>184</v>
      </c>
      <c r="AU146" s="197" t="s">
        <v>24</v>
      </c>
      <c r="AV146" s="12" t="s">
        <v>24</v>
      </c>
      <c r="AW146" s="12" t="s">
        <v>44</v>
      </c>
      <c r="AX146" s="12" t="s">
        <v>89</v>
      </c>
      <c r="AY146" s="197" t="s">
        <v>174</v>
      </c>
    </row>
    <row r="147" spans="2:65" s="1" customFormat="1" ht="16.5" customHeight="1">
      <c r="B147" s="182"/>
      <c r="C147" s="219" t="s">
        <v>11</v>
      </c>
      <c r="D147" s="219" t="s">
        <v>447</v>
      </c>
      <c r="E147" s="220" t="s">
        <v>967</v>
      </c>
      <c r="F147" s="221" t="s">
        <v>968</v>
      </c>
      <c r="G147" s="222" t="s">
        <v>421</v>
      </c>
      <c r="H147" s="223">
        <v>8.6120000000000001</v>
      </c>
      <c r="I147" s="224"/>
      <c r="J147" s="225">
        <f>ROUND(I147*H147,2)</f>
        <v>0</v>
      </c>
      <c r="K147" s="221" t="s">
        <v>181</v>
      </c>
      <c r="L147" s="226"/>
      <c r="M147" s="227" t="s">
        <v>5</v>
      </c>
      <c r="N147" s="228" t="s">
        <v>52</v>
      </c>
      <c r="O147" s="43"/>
      <c r="P147" s="192">
        <f>O147*H147</f>
        <v>0</v>
      </c>
      <c r="Q147" s="192">
        <v>1</v>
      </c>
      <c r="R147" s="192">
        <f>Q147*H147</f>
        <v>8.6120000000000001</v>
      </c>
      <c r="S147" s="192">
        <v>0</v>
      </c>
      <c r="T147" s="193">
        <f>S147*H147</f>
        <v>0</v>
      </c>
      <c r="AR147" s="24" t="s">
        <v>211</v>
      </c>
      <c r="AT147" s="24" t="s">
        <v>447</v>
      </c>
      <c r="AU147" s="24" t="s">
        <v>24</v>
      </c>
      <c r="AY147" s="24" t="s">
        <v>174</v>
      </c>
      <c r="BE147" s="194">
        <f>IF(N147="základní",J147,0)</f>
        <v>0</v>
      </c>
      <c r="BF147" s="194">
        <f>IF(N147="snížená",J147,0)</f>
        <v>0</v>
      </c>
      <c r="BG147" s="194">
        <f>IF(N147="zákl. přenesená",J147,0)</f>
        <v>0</v>
      </c>
      <c r="BH147" s="194">
        <f>IF(N147="sníž. přenesená",J147,0)</f>
        <v>0</v>
      </c>
      <c r="BI147" s="194">
        <f>IF(N147="nulová",J147,0)</f>
        <v>0</v>
      </c>
      <c r="BJ147" s="24" t="s">
        <v>89</v>
      </c>
      <c r="BK147" s="194">
        <f>ROUND(I147*H147,2)</f>
        <v>0</v>
      </c>
      <c r="BL147" s="24" t="s">
        <v>194</v>
      </c>
      <c r="BM147" s="24" t="s">
        <v>969</v>
      </c>
    </row>
    <row r="148" spans="2:65" s="1" customFormat="1" ht="54">
      <c r="B148" s="42"/>
      <c r="D148" s="196" t="s">
        <v>188</v>
      </c>
      <c r="F148" s="204" t="s">
        <v>970</v>
      </c>
      <c r="I148" s="205"/>
      <c r="L148" s="42"/>
      <c r="M148" s="206"/>
      <c r="N148" s="43"/>
      <c r="O148" s="43"/>
      <c r="P148" s="43"/>
      <c r="Q148" s="43"/>
      <c r="R148" s="43"/>
      <c r="S148" s="43"/>
      <c r="T148" s="71"/>
      <c r="AT148" s="24" t="s">
        <v>188</v>
      </c>
      <c r="AU148" s="24" t="s">
        <v>24</v>
      </c>
    </row>
    <row r="149" spans="2:65" s="12" customFormat="1" ht="13.5">
      <c r="B149" s="195"/>
      <c r="D149" s="196" t="s">
        <v>184</v>
      </c>
      <c r="E149" s="197" t="s">
        <v>5</v>
      </c>
      <c r="F149" s="198" t="s">
        <v>971</v>
      </c>
      <c r="H149" s="199">
        <v>8.6120000000000001</v>
      </c>
      <c r="I149" s="200"/>
      <c r="L149" s="195"/>
      <c r="M149" s="201"/>
      <c r="N149" s="202"/>
      <c r="O149" s="202"/>
      <c r="P149" s="202"/>
      <c r="Q149" s="202"/>
      <c r="R149" s="202"/>
      <c r="S149" s="202"/>
      <c r="T149" s="203"/>
      <c r="AT149" s="197" t="s">
        <v>184</v>
      </c>
      <c r="AU149" s="197" t="s">
        <v>24</v>
      </c>
      <c r="AV149" s="12" t="s">
        <v>24</v>
      </c>
      <c r="AW149" s="12" t="s">
        <v>44</v>
      </c>
      <c r="AX149" s="12" t="s">
        <v>89</v>
      </c>
      <c r="AY149" s="197" t="s">
        <v>174</v>
      </c>
    </row>
    <row r="150" spans="2:65" s="1" customFormat="1" ht="16.5" customHeight="1">
      <c r="B150" s="182"/>
      <c r="C150" s="219" t="s">
        <v>234</v>
      </c>
      <c r="D150" s="219" t="s">
        <v>447</v>
      </c>
      <c r="E150" s="220" t="s">
        <v>972</v>
      </c>
      <c r="F150" s="221" t="s">
        <v>973</v>
      </c>
      <c r="G150" s="222" t="s">
        <v>287</v>
      </c>
      <c r="H150" s="223">
        <v>6.1150000000000002</v>
      </c>
      <c r="I150" s="224"/>
      <c r="J150" s="225">
        <f>ROUND(I150*H150,2)</f>
        <v>0</v>
      </c>
      <c r="K150" s="221" t="s">
        <v>5</v>
      </c>
      <c r="L150" s="226"/>
      <c r="M150" s="227" t="s">
        <v>5</v>
      </c>
      <c r="N150" s="228" t="s">
        <v>52</v>
      </c>
      <c r="O150" s="43"/>
      <c r="P150" s="192">
        <f>O150*H150</f>
        <v>0</v>
      </c>
      <c r="Q150" s="192">
        <v>9.1130000000000003E-2</v>
      </c>
      <c r="R150" s="192">
        <f>Q150*H150</f>
        <v>0.55725995000000006</v>
      </c>
      <c r="S150" s="192">
        <v>0</v>
      </c>
      <c r="T150" s="193">
        <f>S150*H150</f>
        <v>0</v>
      </c>
      <c r="AR150" s="24" t="s">
        <v>211</v>
      </c>
      <c r="AT150" s="24" t="s">
        <v>447</v>
      </c>
      <c r="AU150" s="24" t="s">
        <v>24</v>
      </c>
      <c r="AY150" s="24" t="s">
        <v>174</v>
      </c>
      <c r="BE150" s="194">
        <f>IF(N150="základní",J150,0)</f>
        <v>0</v>
      </c>
      <c r="BF150" s="194">
        <f>IF(N150="snížená",J150,0)</f>
        <v>0</v>
      </c>
      <c r="BG150" s="194">
        <f>IF(N150="zákl. přenesená",J150,0)</f>
        <v>0</v>
      </c>
      <c r="BH150" s="194">
        <f>IF(N150="sníž. přenesená",J150,0)</f>
        <v>0</v>
      </c>
      <c r="BI150" s="194">
        <f>IF(N150="nulová",J150,0)</f>
        <v>0</v>
      </c>
      <c r="BJ150" s="24" t="s">
        <v>89</v>
      </c>
      <c r="BK150" s="194">
        <f>ROUND(I150*H150,2)</f>
        <v>0</v>
      </c>
      <c r="BL150" s="24" t="s">
        <v>194</v>
      </c>
      <c r="BM150" s="24" t="s">
        <v>974</v>
      </c>
    </row>
    <row r="151" spans="2:65" s="1" customFormat="1" ht="54">
      <c r="B151" s="42"/>
      <c r="D151" s="196" t="s">
        <v>188</v>
      </c>
      <c r="F151" s="204" t="s">
        <v>975</v>
      </c>
      <c r="I151" s="205"/>
      <c r="L151" s="42"/>
      <c r="M151" s="206"/>
      <c r="N151" s="43"/>
      <c r="O151" s="43"/>
      <c r="P151" s="43"/>
      <c r="Q151" s="43"/>
      <c r="R151" s="43"/>
      <c r="S151" s="43"/>
      <c r="T151" s="71"/>
      <c r="AT151" s="24" t="s">
        <v>188</v>
      </c>
      <c r="AU151" s="24" t="s">
        <v>24</v>
      </c>
    </row>
    <row r="152" spans="2:65" s="12" customFormat="1" ht="13.5">
      <c r="B152" s="195"/>
      <c r="D152" s="196" t="s">
        <v>184</v>
      </c>
      <c r="E152" s="197" t="s">
        <v>5</v>
      </c>
      <c r="F152" s="198" t="s">
        <v>976</v>
      </c>
      <c r="H152" s="199">
        <v>6.1150000000000002</v>
      </c>
      <c r="I152" s="200"/>
      <c r="L152" s="195"/>
      <c r="M152" s="201"/>
      <c r="N152" s="202"/>
      <c r="O152" s="202"/>
      <c r="P152" s="202"/>
      <c r="Q152" s="202"/>
      <c r="R152" s="202"/>
      <c r="S152" s="202"/>
      <c r="T152" s="203"/>
      <c r="AT152" s="197" t="s">
        <v>184</v>
      </c>
      <c r="AU152" s="197" t="s">
        <v>24</v>
      </c>
      <c r="AV152" s="12" t="s">
        <v>24</v>
      </c>
      <c r="AW152" s="12" t="s">
        <v>44</v>
      </c>
      <c r="AX152" s="12" t="s">
        <v>89</v>
      </c>
      <c r="AY152" s="197" t="s">
        <v>174</v>
      </c>
    </row>
    <row r="153" spans="2:65" s="1" customFormat="1" ht="25.5" customHeight="1">
      <c r="B153" s="182"/>
      <c r="C153" s="183" t="s">
        <v>229</v>
      </c>
      <c r="D153" s="183" t="s">
        <v>177</v>
      </c>
      <c r="E153" s="184" t="s">
        <v>977</v>
      </c>
      <c r="F153" s="185" t="s">
        <v>978</v>
      </c>
      <c r="G153" s="186" t="s">
        <v>421</v>
      </c>
      <c r="H153" s="187">
        <v>14.727</v>
      </c>
      <c r="I153" s="188"/>
      <c r="J153" s="189">
        <f>ROUND(I153*H153,2)</f>
        <v>0</v>
      </c>
      <c r="K153" s="185" t="s">
        <v>181</v>
      </c>
      <c r="L153" s="42"/>
      <c r="M153" s="190" t="s">
        <v>5</v>
      </c>
      <c r="N153" s="191" t="s">
        <v>52</v>
      </c>
      <c r="O153" s="43"/>
      <c r="P153" s="192">
        <f>O153*H153</f>
        <v>0</v>
      </c>
      <c r="Q153" s="192">
        <v>7.2000000000000005E-4</v>
      </c>
      <c r="R153" s="192">
        <f>Q153*H153</f>
        <v>1.060344E-2</v>
      </c>
      <c r="S153" s="192">
        <v>0</v>
      </c>
      <c r="T153" s="193">
        <f>S153*H153</f>
        <v>0</v>
      </c>
      <c r="AR153" s="24" t="s">
        <v>194</v>
      </c>
      <c r="AT153" s="24" t="s">
        <v>177</v>
      </c>
      <c r="AU153" s="24" t="s">
        <v>24</v>
      </c>
      <c r="AY153" s="24" t="s">
        <v>174</v>
      </c>
      <c r="BE153" s="194">
        <f>IF(N153="základní",J153,0)</f>
        <v>0</v>
      </c>
      <c r="BF153" s="194">
        <f>IF(N153="snížená",J153,0)</f>
        <v>0</v>
      </c>
      <c r="BG153" s="194">
        <f>IF(N153="zákl. přenesená",J153,0)</f>
        <v>0</v>
      </c>
      <c r="BH153" s="194">
        <f>IF(N153="sníž. přenesená",J153,0)</f>
        <v>0</v>
      </c>
      <c r="BI153" s="194">
        <f>IF(N153="nulová",J153,0)</f>
        <v>0</v>
      </c>
      <c r="BJ153" s="24" t="s">
        <v>89</v>
      </c>
      <c r="BK153" s="194">
        <f>ROUND(I153*H153,2)</f>
        <v>0</v>
      </c>
      <c r="BL153" s="24" t="s">
        <v>194</v>
      </c>
      <c r="BM153" s="24" t="s">
        <v>979</v>
      </c>
    </row>
    <row r="154" spans="2:65" s="12" customFormat="1" ht="27">
      <c r="B154" s="195"/>
      <c r="D154" s="196" t="s">
        <v>184</v>
      </c>
      <c r="E154" s="197" t="s">
        <v>5</v>
      </c>
      <c r="F154" s="198" t="s">
        <v>963</v>
      </c>
      <c r="H154" s="199">
        <v>14.727</v>
      </c>
      <c r="I154" s="200"/>
      <c r="L154" s="195"/>
      <c r="M154" s="201"/>
      <c r="N154" s="202"/>
      <c r="O154" s="202"/>
      <c r="P154" s="202"/>
      <c r="Q154" s="202"/>
      <c r="R154" s="202"/>
      <c r="S154" s="202"/>
      <c r="T154" s="203"/>
      <c r="AT154" s="197" t="s">
        <v>184</v>
      </c>
      <c r="AU154" s="197" t="s">
        <v>24</v>
      </c>
      <c r="AV154" s="12" t="s">
        <v>24</v>
      </c>
      <c r="AW154" s="12" t="s">
        <v>44</v>
      </c>
      <c r="AX154" s="12" t="s">
        <v>89</v>
      </c>
      <c r="AY154" s="197" t="s">
        <v>174</v>
      </c>
    </row>
    <row r="155" spans="2:65" s="1" customFormat="1" ht="38.25" customHeight="1">
      <c r="B155" s="182"/>
      <c r="C155" s="183" t="s">
        <v>354</v>
      </c>
      <c r="D155" s="183" t="s">
        <v>177</v>
      </c>
      <c r="E155" s="184" t="s">
        <v>980</v>
      </c>
      <c r="F155" s="185" t="s">
        <v>981</v>
      </c>
      <c r="G155" s="186" t="s">
        <v>311</v>
      </c>
      <c r="H155" s="187">
        <v>63.329000000000001</v>
      </c>
      <c r="I155" s="188"/>
      <c r="J155" s="189">
        <f>ROUND(I155*H155,2)</f>
        <v>0</v>
      </c>
      <c r="K155" s="185" t="s">
        <v>181</v>
      </c>
      <c r="L155" s="42"/>
      <c r="M155" s="190" t="s">
        <v>5</v>
      </c>
      <c r="N155" s="191" t="s">
        <v>52</v>
      </c>
      <c r="O155" s="43"/>
      <c r="P155" s="192">
        <f>O155*H155</f>
        <v>0</v>
      </c>
      <c r="Q155" s="192">
        <v>0</v>
      </c>
      <c r="R155" s="192">
        <f>Q155*H155</f>
        <v>0</v>
      </c>
      <c r="S155" s="192">
        <v>0</v>
      </c>
      <c r="T155" s="193">
        <f>S155*H155</f>
        <v>0</v>
      </c>
      <c r="AR155" s="24" t="s">
        <v>194</v>
      </c>
      <c r="AT155" s="24" t="s">
        <v>177</v>
      </c>
      <c r="AU155" s="24" t="s">
        <v>24</v>
      </c>
      <c r="AY155" s="24" t="s">
        <v>174</v>
      </c>
      <c r="BE155" s="194">
        <f>IF(N155="základní",J155,0)</f>
        <v>0</v>
      </c>
      <c r="BF155" s="194">
        <f>IF(N155="snížená",J155,0)</f>
        <v>0</v>
      </c>
      <c r="BG155" s="194">
        <f>IF(N155="zákl. přenesená",J155,0)</f>
        <v>0</v>
      </c>
      <c r="BH155" s="194">
        <f>IF(N155="sníž. přenesená",J155,0)</f>
        <v>0</v>
      </c>
      <c r="BI155" s="194">
        <f>IF(N155="nulová",J155,0)</f>
        <v>0</v>
      </c>
      <c r="BJ155" s="24" t="s">
        <v>89</v>
      </c>
      <c r="BK155" s="194">
        <f>ROUND(I155*H155,2)</f>
        <v>0</v>
      </c>
      <c r="BL155" s="24" t="s">
        <v>194</v>
      </c>
      <c r="BM155" s="24" t="s">
        <v>982</v>
      </c>
    </row>
    <row r="156" spans="2:65" s="12" customFormat="1" ht="13.5">
      <c r="B156" s="195"/>
      <c r="D156" s="196" t="s">
        <v>184</v>
      </c>
      <c r="E156" s="197" t="s">
        <v>5</v>
      </c>
      <c r="F156" s="198" t="s">
        <v>983</v>
      </c>
      <c r="H156" s="199">
        <v>63.329000000000001</v>
      </c>
      <c r="I156" s="200"/>
      <c r="L156" s="195"/>
      <c r="M156" s="201"/>
      <c r="N156" s="202"/>
      <c r="O156" s="202"/>
      <c r="P156" s="202"/>
      <c r="Q156" s="202"/>
      <c r="R156" s="202"/>
      <c r="S156" s="202"/>
      <c r="T156" s="203"/>
      <c r="AT156" s="197" t="s">
        <v>184</v>
      </c>
      <c r="AU156" s="197" t="s">
        <v>24</v>
      </c>
      <c r="AV156" s="12" t="s">
        <v>24</v>
      </c>
      <c r="AW156" s="12" t="s">
        <v>44</v>
      </c>
      <c r="AX156" s="12" t="s">
        <v>89</v>
      </c>
      <c r="AY156" s="197" t="s">
        <v>174</v>
      </c>
    </row>
    <row r="157" spans="2:65" s="1" customFormat="1" ht="38.25" customHeight="1">
      <c r="B157" s="182"/>
      <c r="C157" s="183" t="s">
        <v>359</v>
      </c>
      <c r="D157" s="183" t="s">
        <v>177</v>
      </c>
      <c r="E157" s="184" t="s">
        <v>391</v>
      </c>
      <c r="F157" s="185" t="s">
        <v>392</v>
      </c>
      <c r="G157" s="186" t="s">
        <v>311</v>
      </c>
      <c r="H157" s="187">
        <v>791.61599999999999</v>
      </c>
      <c r="I157" s="188"/>
      <c r="J157" s="189">
        <f>ROUND(I157*H157,2)</f>
        <v>0</v>
      </c>
      <c r="K157" s="185" t="s">
        <v>181</v>
      </c>
      <c r="L157" s="42"/>
      <c r="M157" s="190" t="s">
        <v>5</v>
      </c>
      <c r="N157" s="191" t="s">
        <v>52</v>
      </c>
      <c r="O157" s="43"/>
      <c r="P157" s="192">
        <f>O157*H157</f>
        <v>0</v>
      </c>
      <c r="Q157" s="192">
        <v>0</v>
      </c>
      <c r="R157" s="192">
        <f>Q157*H157</f>
        <v>0</v>
      </c>
      <c r="S157" s="192">
        <v>0</v>
      </c>
      <c r="T157" s="193">
        <f>S157*H157</f>
        <v>0</v>
      </c>
      <c r="AR157" s="24" t="s">
        <v>194</v>
      </c>
      <c r="AT157" s="24" t="s">
        <v>177</v>
      </c>
      <c r="AU157" s="24" t="s">
        <v>24</v>
      </c>
      <c r="AY157" s="24" t="s">
        <v>174</v>
      </c>
      <c r="BE157" s="194">
        <f>IF(N157="základní",J157,0)</f>
        <v>0</v>
      </c>
      <c r="BF157" s="194">
        <f>IF(N157="snížená",J157,0)</f>
        <v>0</v>
      </c>
      <c r="BG157" s="194">
        <f>IF(N157="zákl. přenesená",J157,0)</f>
        <v>0</v>
      </c>
      <c r="BH157" s="194">
        <f>IF(N157="sníž. přenesená",J157,0)</f>
        <v>0</v>
      </c>
      <c r="BI157" s="194">
        <f>IF(N157="nulová",J157,0)</f>
        <v>0</v>
      </c>
      <c r="BJ157" s="24" t="s">
        <v>89</v>
      </c>
      <c r="BK157" s="194">
        <f>ROUND(I157*H157,2)</f>
        <v>0</v>
      </c>
      <c r="BL157" s="24" t="s">
        <v>194</v>
      </c>
      <c r="BM157" s="24" t="s">
        <v>984</v>
      </c>
    </row>
    <row r="158" spans="2:65" s="12" customFormat="1" ht="13.5">
      <c r="B158" s="195"/>
      <c r="D158" s="196" t="s">
        <v>184</v>
      </c>
      <c r="E158" s="197" t="s">
        <v>5</v>
      </c>
      <c r="F158" s="198" t="s">
        <v>985</v>
      </c>
      <c r="H158" s="199">
        <v>791.61599999999999</v>
      </c>
      <c r="I158" s="200"/>
      <c r="L158" s="195"/>
      <c r="M158" s="201"/>
      <c r="N158" s="202"/>
      <c r="O158" s="202"/>
      <c r="P158" s="202"/>
      <c r="Q158" s="202"/>
      <c r="R158" s="202"/>
      <c r="S158" s="202"/>
      <c r="T158" s="203"/>
      <c r="AT158" s="197" t="s">
        <v>184</v>
      </c>
      <c r="AU158" s="197" t="s">
        <v>24</v>
      </c>
      <c r="AV158" s="12" t="s">
        <v>24</v>
      </c>
      <c r="AW158" s="12" t="s">
        <v>44</v>
      </c>
      <c r="AX158" s="12" t="s">
        <v>89</v>
      </c>
      <c r="AY158" s="197" t="s">
        <v>174</v>
      </c>
    </row>
    <row r="159" spans="2:65" s="1" customFormat="1" ht="25.5" customHeight="1">
      <c r="B159" s="182"/>
      <c r="C159" s="183" t="s">
        <v>364</v>
      </c>
      <c r="D159" s="183" t="s">
        <v>177</v>
      </c>
      <c r="E159" s="184" t="s">
        <v>406</v>
      </c>
      <c r="F159" s="185" t="s">
        <v>407</v>
      </c>
      <c r="G159" s="186" t="s">
        <v>311</v>
      </c>
      <c r="H159" s="187">
        <v>395.80799999999999</v>
      </c>
      <c r="I159" s="188"/>
      <c r="J159" s="189">
        <f>ROUND(I159*H159,2)</f>
        <v>0</v>
      </c>
      <c r="K159" s="185" t="s">
        <v>181</v>
      </c>
      <c r="L159" s="42"/>
      <c r="M159" s="190" t="s">
        <v>5</v>
      </c>
      <c r="N159" s="191" t="s">
        <v>52</v>
      </c>
      <c r="O159" s="43"/>
      <c r="P159" s="192">
        <f>O159*H159</f>
        <v>0</v>
      </c>
      <c r="Q159" s="192">
        <v>0</v>
      </c>
      <c r="R159" s="192">
        <f>Q159*H159</f>
        <v>0</v>
      </c>
      <c r="S159" s="192">
        <v>0</v>
      </c>
      <c r="T159" s="193">
        <f>S159*H159</f>
        <v>0</v>
      </c>
      <c r="AR159" s="24" t="s">
        <v>194</v>
      </c>
      <c r="AT159" s="24" t="s">
        <v>177</v>
      </c>
      <c r="AU159" s="24" t="s">
        <v>24</v>
      </c>
      <c r="AY159" s="24" t="s">
        <v>174</v>
      </c>
      <c r="BE159" s="194">
        <f>IF(N159="základní",J159,0)</f>
        <v>0</v>
      </c>
      <c r="BF159" s="194">
        <f>IF(N159="snížená",J159,0)</f>
        <v>0</v>
      </c>
      <c r="BG159" s="194">
        <f>IF(N159="zákl. přenesená",J159,0)</f>
        <v>0</v>
      </c>
      <c r="BH159" s="194">
        <f>IF(N159="sníž. přenesená",J159,0)</f>
        <v>0</v>
      </c>
      <c r="BI159" s="194">
        <f>IF(N159="nulová",J159,0)</f>
        <v>0</v>
      </c>
      <c r="BJ159" s="24" t="s">
        <v>89</v>
      </c>
      <c r="BK159" s="194">
        <f>ROUND(I159*H159,2)</f>
        <v>0</v>
      </c>
      <c r="BL159" s="24" t="s">
        <v>194</v>
      </c>
      <c r="BM159" s="24" t="s">
        <v>986</v>
      </c>
    </row>
    <row r="160" spans="2:65" s="12" customFormat="1" ht="13.5">
      <c r="B160" s="195"/>
      <c r="D160" s="196" t="s">
        <v>184</v>
      </c>
      <c r="E160" s="197" t="s">
        <v>5</v>
      </c>
      <c r="F160" s="198" t="s">
        <v>987</v>
      </c>
      <c r="H160" s="199">
        <v>395.80799999999999</v>
      </c>
      <c r="I160" s="200"/>
      <c r="L160" s="195"/>
      <c r="M160" s="201"/>
      <c r="N160" s="202"/>
      <c r="O160" s="202"/>
      <c r="P160" s="202"/>
      <c r="Q160" s="202"/>
      <c r="R160" s="202"/>
      <c r="S160" s="202"/>
      <c r="T160" s="203"/>
      <c r="AT160" s="197" t="s">
        <v>184</v>
      </c>
      <c r="AU160" s="197" t="s">
        <v>24</v>
      </c>
      <c r="AV160" s="12" t="s">
        <v>24</v>
      </c>
      <c r="AW160" s="12" t="s">
        <v>44</v>
      </c>
      <c r="AX160" s="12" t="s">
        <v>89</v>
      </c>
      <c r="AY160" s="197" t="s">
        <v>174</v>
      </c>
    </row>
    <row r="161" spans="2:65" s="1" customFormat="1" ht="25.5" customHeight="1">
      <c r="B161" s="182"/>
      <c r="C161" s="183" t="s">
        <v>10</v>
      </c>
      <c r="D161" s="183" t="s">
        <v>177</v>
      </c>
      <c r="E161" s="184" t="s">
        <v>988</v>
      </c>
      <c r="F161" s="185" t="s">
        <v>989</v>
      </c>
      <c r="G161" s="186" t="s">
        <v>311</v>
      </c>
      <c r="H161" s="187">
        <v>395.80799999999999</v>
      </c>
      <c r="I161" s="188"/>
      <c r="J161" s="189">
        <f>ROUND(I161*H161,2)</f>
        <v>0</v>
      </c>
      <c r="K161" s="185" t="s">
        <v>181</v>
      </c>
      <c r="L161" s="42"/>
      <c r="M161" s="190" t="s">
        <v>5</v>
      </c>
      <c r="N161" s="191" t="s">
        <v>52</v>
      </c>
      <c r="O161" s="43"/>
      <c r="P161" s="192">
        <f>O161*H161</f>
        <v>0</v>
      </c>
      <c r="Q161" s="192">
        <v>0</v>
      </c>
      <c r="R161" s="192">
        <f>Q161*H161</f>
        <v>0</v>
      </c>
      <c r="S161" s="192">
        <v>0</v>
      </c>
      <c r="T161" s="193">
        <f>S161*H161</f>
        <v>0</v>
      </c>
      <c r="AR161" s="24" t="s">
        <v>194</v>
      </c>
      <c r="AT161" s="24" t="s">
        <v>177</v>
      </c>
      <c r="AU161" s="24" t="s">
        <v>24</v>
      </c>
      <c r="AY161" s="24" t="s">
        <v>174</v>
      </c>
      <c r="BE161" s="194">
        <f>IF(N161="základní",J161,0)</f>
        <v>0</v>
      </c>
      <c r="BF161" s="194">
        <f>IF(N161="snížená",J161,0)</f>
        <v>0</v>
      </c>
      <c r="BG161" s="194">
        <f>IF(N161="zákl. přenesená",J161,0)</f>
        <v>0</v>
      </c>
      <c r="BH161" s="194">
        <f>IF(N161="sníž. přenesená",J161,0)</f>
        <v>0</v>
      </c>
      <c r="BI161" s="194">
        <f>IF(N161="nulová",J161,0)</f>
        <v>0</v>
      </c>
      <c r="BJ161" s="24" t="s">
        <v>89</v>
      </c>
      <c r="BK161" s="194">
        <f>ROUND(I161*H161,2)</f>
        <v>0</v>
      </c>
      <c r="BL161" s="24" t="s">
        <v>194</v>
      </c>
      <c r="BM161" s="24" t="s">
        <v>990</v>
      </c>
    </row>
    <row r="162" spans="2:65" s="12" customFormat="1" ht="13.5">
      <c r="B162" s="195"/>
      <c r="D162" s="196" t="s">
        <v>184</v>
      </c>
      <c r="E162" s="197" t="s">
        <v>5</v>
      </c>
      <c r="F162" s="198" t="s">
        <v>991</v>
      </c>
      <c r="H162" s="199">
        <v>395.80799999999999</v>
      </c>
      <c r="I162" s="200"/>
      <c r="L162" s="195"/>
      <c r="M162" s="201"/>
      <c r="N162" s="202"/>
      <c r="O162" s="202"/>
      <c r="P162" s="202"/>
      <c r="Q162" s="202"/>
      <c r="R162" s="202"/>
      <c r="S162" s="202"/>
      <c r="T162" s="203"/>
      <c r="AT162" s="197" t="s">
        <v>184</v>
      </c>
      <c r="AU162" s="197" t="s">
        <v>24</v>
      </c>
      <c r="AV162" s="12" t="s">
        <v>24</v>
      </c>
      <c r="AW162" s="12" t="s">
        <v>44</v>
      </c>
      <c r="AX162" s="12" t="s">
        <v>81</v>
      </c>
      <c r="AY162" s="197" t="s">
        <v>174</v>
      </c>
    </row>
    <row r="163" spans="2:65" s="12" customFormat="1" ht="13.5">
      <c r="B163" s="195"/>
      <c r="D163" s="196" t="s">
        <v>184</v>
      </c>
      <c r="E163" s="197" t="s">
        <v>5</v>
      </c>
      <c r="F163" s="198" t="s">
        <v>992</v>
      </c>
      <c r="H163" s="199">
        <v>-27.018000000000001</v>
      </c>
      <c r="I163" s="200"/>
      <c r="L163" s="195"/>
      <c r="M163" s="201"/>
      <c r="N163" s="202"/>
      <c r="O163" s="202"/>
      <c r="P163" s="202"/>
      <c r="Q163" s="202"/>
      <c r="R163" s="202"/>
      <c r="S163" s="202"/>
      <c r="T163" s="203"/>
      <c r="AT163" s="197" t="s">
        <v>184</v>
      </c>
      <c r="AU163" s="197" t="s">
        <v>24</v>
      </c>
      <c r="AV163" s="12" t="s">
        <v>24</v>
      </c>
      <c r="AW163" s="12" t="s">
        <v>44</v>
      </c>
      <c r="AX163" s="12" t="s">
        <v>81</v>
      </c>
      <c r="AY163" s="197" t="s">
        <v>174</v>
      </c>
    </row>
    <row r="164" spans="2:65" s="12" customFormat="1" ht="13.5">
      <c r="B164" s="195"/>
      <c r="D164" s="196" t="s">
        <v>184</v>
      </c>
      <c r="E164" s="197" t="s">
        <v>5</v>
      </c>
      <c r="F164" s="198" t="s">
        <v>993</v>
      </c>
      <c r="H164" s="199">
        <v>-186.99199999999999</v>
      </c>
      <c r="I164" s="200"/>
      <c r="L164" s="195"/>
      <c r="M164" s="201"/>
      <c r="N164" s="202"/>
      <c r="O164" s="202"/>
      <c r="P164" s="202"/>
      <c r="Q164" s="202"/>
      <c r="R164" s="202"/>
      <c r="S164" s="202"/>
      <c r="T164" s="203"/>
      <c r="AT164" s="197" t="s">
        <v>184</v>
      </c>
      <c r="AU164" s="197" t="s">
        <v>24</v>
      </c>
      <c r="AV164" s="12" t="s">
        <v>24</v>
      </c>
      <c r="AW164" s="12" t="s">
        <v>44</v>
      </c>
      <c r="AX164" s="12" t="s">
        <v>81</v>
      </c>
      <c r="AY164" s="197" t="s">
        <v>174</v>
      </c>
    </row>
    <row r="165" spans="2:65" s="12" customFormat="1" ht="13.5">
      <c r="B165" s="195"/>
      <c r="D165" s="196" t="s">
        <v>184</v>
      </c>
      <c r="E165" s="197" t="s">
        <v>5</v>
      </c>
      <c r="F165" s="198" t="s">
        <v>994</v>
      </c>
      <c r="H165" s="199">
        <v>-12.422000000000001</v>
      </c>
      <c r="I165" s="200"/>
      <c r="L165" s="195"/>
      <c r="M165" s="201"/>
      <c r="N165" s="202"/>
      <c r="O165" s="202"/>
      <c r="P165" s="202"/>
      <c r="Q165" s="202"/>
      <c r="R165" s="202"/>
      <c r="S165" s="202"/>
      <c r="T165" s="203"/>
      <c r="AT165" s="197" t="s">
        <v>184</v>
      </c>
      <c r="AU165" s="197" t="s">
        <v>24</v>
      </c>
      <c r="AV165" s="12" t="s">
        <v>24</v>
      </c>
      <c r="AW165" s="12" t="s">
        <v>44</v>
      </c>
      <c r="AX165" s="12" t="s">
        <v>81</v>
      </c>
      <c r="AY165" s="197" t="s">
        <v>174</v>
      </c>
    </row>
    <row r="166" spans="2:65" s="12" customFormat="1" ht="13.5">
      <c r="B166" s="195"/>
      <c r="D166" s="196" t="s">
        <v>184</v>
      </c>
      <c r="E166" s="197" t="s">
        <v>5</v>
      </c>
      <c r="F166" s="198" t="s">
        <v>995</v>
      </c>
      <c r="H166" s="199">
        <v>226.43199999999999</v>
      </c>
      <c r="I166" s="200"/>
      <c r="L166" s="195"/>
      <c r="M166" s="201"/>
      <c r="N166" s="202"/>
      <c r="O166" s="202"/>
      <c r="P166" s="202"/>
      <c r="Q166" s="202"/>
      <c r="R166" s="202"/>
      <c r="S166" s="202"/>
      <c r="T166" s="203"/>
      <c r="AT166" s="197" t="s">
        <v>184</v>
      </c>
      <c r="AU166" s="197" t="s">
        <v>24</v>
      </c>
      <c r="AV166" s="12" t="s">
        <v>24</v>
      </c>
      <c r="AW166" s="12" t="s">
        <v>44</v>
      </c>
      <c r="AX166" s="12" t="s">
        <v>81</v>
      </c>
      <c r="AY166" s="197" t="s">
        <v>174</v>
      </c>
    </row>
    <row r="167" spans="2:65" s="13" customFormat="1" ht="13.5">
      <c r="B167" s="211"/>
      <c r="D167" s="196" t="s">
        <v>184</v>
      </c>
      <c r="E167" s="212" t="s">
        <v>5</v>
      </c>
      <c r="F167" s="213" t="s">
        <v>274</v>
      </c>
      <c r="H167" s="214">
        <v>395.80799999999999</v>
      </c>
      <c r="I167" s="215"/>
      <c r="L167" s="211"/>
      <c r="M167" s="216"/>
      <c r="N167" s="217"/>
      <c r="O167" s="217"/>
      <c r="P167" s="217"/>
      <c r="Q167" s="217"/>
      <c r="R167" s="217"/>
      <c r="S167" s="217"/>
      <c r="T167" s="218"/>
      <c r="AT167" s="212" t="s">
        <v>184</v>
      </c>
      <c r="AU167" s="212" t="s">
        <v>24</v>
      </c>
      <c r="AV167" s="13" t="s">
        <v>194</v>
      </c>
      <c r="AW167" s="13" t="s">
        <v>44</v>
      </c>
      <c r="AX167" s="13" t="s">
        <v>89</v>
      </c>
      <c r="AY167" s="212" t="s">
        <v>174</v>
      </c>
    </row>
    <row r="168" spans="2:65" s="1" customFormat="1" ht="25.5" customHeight="1">
      <c r="B168" s="182"/>
      <c r="C168" s="183" t="s">
        <v>148</v>
      </c>
      <c r="D168" s="183" t="s">
        <v>177</v>
      </c>
      <c r="E168" s="184" t="s">
        <v>996</v>
      </c>
      <c r="F168" s="185" t="s">
        <v>997</v>
      </c>
      <c r="G168" s="186" t="s">
        <v>262</v>
      </c>
      <c r="H168" s="187">
        <v>46.5</v>
      </c>
      <c r="I168" s="188"/>
      <c r="J168" s="189">
        <f>ROUND(I168*H168,2)</f>
        <v>0</v>
      </c>
      <c r="K168" s="185" t="s">
        <v>181</v>
      </c>
      <c r="L168" s="42"/>
      <c r="M168" s="190" t="s">
        <v>5</v>
      </c>
      <c r="N168" s="191" t="s">
        <v>52</v>
      </c>
      <c r="O168" s="43"/>
      <c r="P168" s="192">
        <f>O168*H168</f>
        <v>0</v>
      </c>
      <c r="Q168" s="192">
        <v>0</v>
      </c>
      <c r="R168" s="192">
        <f>Q168*H168</f>
        <v>0</v>
      </c>
      <c r="S168" s="192">
        <v>0</v>
      </c>
      <c r="T168" s="193">
        <f>S168*H168</f>
        <v>0</v>
      </c>
      <c r="AR168" s="24" t="s">
        <v>194</v>
      </c>
      <c r="AT168" s="24" t="s">
        <v>177</v>
      </c>
      <c r="AU168" s="24" t="s">
        <v>24</v>
      </c>
      <c r="AY168" s="24" t="s">
        <v>174</v>
      </c>
      <c r="BE168" s="194">
        <f>IF(N168="základní",J168,0)</f>
        <v>0</v>
      </c>
      <c r="BF168" s="194">
        <f>IF(N168="snížená",J168,0)</f>
        <v>0</v>
      </c>
      <c r="BG168" s="194">
        <f>IF(N168="zákl. přenesená",J168,0)</f>
        <v>0</v>
      </c>
      <c r="BH168" s="194">
        <f>IF(N168="sníž. přenesená",J168,0)</f>
        <v>0</v>
      </c>
      <c r="BI168" s="194">
        <f>IF(N168="nulová",J168,0)</f>
        <v>0</v>
      </c>
      <c r="BJ168" s="24" t="s">
        <v>89</v>
      </c>
      <c r="BK168" s="194">
        <f>ROUND(I168*H168,2)</f>
        <v>0</v>
      </c>
      <c r="BL168" s="24" t="s">
        <v>194</v>
      </c>
      <c r="BM168" s="24" t="s">
        <v>998</v>
      </c>
    </row>
    <row r="169" spans="2:65" s="12" customFormat="1" ht="13.5">
      <c r="B169" s="195"/>
      <c r="D169" s="196" t="s">
        <v>184</v>
      </c>
      <c r="E169" s="197" t="s">
        <v>5</v>
      </c>
      <c r="F169" s="198" t="s">
        <v>999</v>
      </c>
      <c r="H169" s="199">
        <v>46.5</v>
      </c>
      <c r="I169" s="200"/>
      <c r="L169" s="195"/>
      <c r="M169" s="201"/>
      <c r="N169" s="202"/>
      <c r="O169" s="202"/>
      <c r="P169" s="202"/>
      <c r="Q169" s="202"/>
      <c r="R169" s="202"/>
      <c r="S169" s="202"/>
      <c r="T169" s="203"/>
      <c r="AT169" s="197" t="s">
        <v>184</v>
      </c>
      <c r="AU169" s="197" t="s">
        <v>24</v>
      </c>
      <c r="AV169" s="12" t="s">
        <v>24</v>
      </c>
      <c r="AW169" s="12" t="s">
        <v>44</v>
      </c>
      <c r="AX169" s="12" t="s">
        <v>89</v>
      </c>
      <c r="AY169" s="197" t="s">
        <v>174</v>
      </c>
    </row>
    <row r="170" spans="2:65" s="11" customFormat="1" ht="29.85" customHeight="1">
      <c r="B170" s="169"/>
      <c r="D170" s="170" t="s">
        <v>80</v>
      </c>
      <c r="E170" s="180" t="s">
        <v>24</v>
      </c>
      <c r="F170" s="180" t="s">
        <v>467</v>
      </c>
      <c r="I170" s="172"/>
      <c r="J170" s="181">
        <f>BK170</f>
        <v>0</v>
      </c>
      <c r="L170" s="169"/>
      <c r="M170" s="174"/>
      <c r="N170" s="175"/>
      <c r="O170" s="175"/>
      <c r="P170" s="176">
        <f>SUM(P171:P207)</f>
        <v>0</v>
      </c>
      <c r="Q170" s="175"/>
      <c r="R170" s="176">
        <f>SUM(R171:R207)</f>
        <v>106.22711945</v>
      </c>
      <c r="S170" s="175"/>
      <c r="T170" s="177">
        <f>SUM(T171:T207)</f>
        <v>0</v>
      </c>
      <c r="AR170" s="170" t="s">
        <v>89</v>
      </c>
      <c r="AT170" s="178" t="s">
        <v>80</v>
      </c>
      <c r="AU170" s="178" t="s">
        <v>89</v>
      </c>
      <c r="AY170" s="170" t="s">
        <v>174</v>
      </c>
      <c r="BK170" s="179">
        <f>SUM(BK171:BK207)</f>
        <v>0</v>
      </c>
    </row>
    <row r="171" spans="2:65" s="1" customFormat="1" ht="38.25" customHeight="1">
      <c r="B171" s="182"/>
      <c r="C171" s="183" t="s">
        <v>380</v>
      </c>
      <c r="D171" s="183" t="s">
        <v>177</v>
      </c>
      <c r="E171" s="184" t="s">
        <v>1000</v>
      </c>
      <c r="F171" s="185" t="s">
        <v>1001</v>
      </c>
      <c r="G171" s="186" t="s">
        <v>287</v>
      </c>
      <c r="H171" s="187">
        <v>31.6</v>
      </c>
      <c r="I171" s="188"/>
      <c r="J171" s="189">
        <f>ROUND(I171*H171,2)</f>
        <v>0</v>
      </c>
      <c r="K171" s="185" t="s">
        <v>181</v>
      </c>
      <c r="L171" s="42"/>
      <c r="M171" s="190" t="s">
        <v>5</v>
      </c>
      <c r="N171" s="191" t="s">
        <v>52</v>
      </c>
      <c r="O171" s="43"/>
      <c r="P171" s="192">
        <f>O171*H171</f>
        <v>0</v>
      </c>
      <c r="Q171" s="192">
        <v>0.22656999999999999</v>
      </c>
      <c r="R171" s="192">
        <f>Q171*H171</f>
        <v>7.1596120000000001</v>
      </c>
      <c r="S171" s="192">
        <v>0</v>
      </c>
      <c r="T171" s="193">
        <f>S171*H171</f>
        <v>0</v>
      </c>
      <c r="AR171" s="24" t="s">
        <v>194</v>
      </c>
      <c r="AT171" s="24" t="s">
        <v>177</v>
      </c>
      <c r="AU171" s="24" t="s">
        <v>24</v>
      </c>
      <c r="AY171" s="24" t="s">
        <v>174</v>
      </c>
      <c r="BE171" s="194">
        <f>IF(N171="základní",J171,0)</f>
        <v>0</v>
      </c>
      <c r="BF171" s="194">
        <f>IF(N171="snížená",J171,0)</f>
        <v>0</v>
      </c>
      <c r="BG171" s="194">
        <f>IF(N171="zákl. přenesená",J171,0)</f>
        <v>0</v>
      </c>
      <c r="BH171" s="194">
        <f>IF(N171="sníž. přenesená",J171,0)</f>
        <v>0</v>
      </c>
      <c r="BI171" s="194">
        <f>IF(N171="nulová",J171,0)</f>
        <v>0</v>
      </c>
      <c r="BJ171" s="24" t="s">
        <v>89</v>
      </c>
      <c r="BK171" s="194">
        <f>ROUND(I171*H171,2)</f>
        <v>0</v>
      </c>
      <c r="BL171" s="24" t="s">
        <v>194</v>
      </c>
      <c r="BM171" s="24" t="s">
        <v>1002</v>
      </c>
    </row>
    <row r="172" spans="2:65" s="12" customFormat="1" ht="13.5">
      <c r="B172" s="195"/>
      <c r="D172" s="196" t="s">
        <v>184</v>
      </c>
      <c r="E172" s="197" t="s">
        <v>5</v>
      </c>
      <c r="F172" s="198" t="s">
        <v>1003</v>
      </c>
      <c r="H172" s="199">
        <v>31.6</v>
      </c>
      <c r="I172" s="200"/>
      <c r="L172" s="195"/>
      <c r="M172" s="201"/>
      <c r="N172" s="202"/>
      <c r="O172" s="202"/>
      <c r="P172" s="202"/>
      <c r="Q172" s="202"/>
      <c r="R172" s="202"/>
      <c r="S172" s="202"/>
      <c r="T172" s="203"/>
      <c r="AT172" s="197" t="s">
        <v>184</v>
      </c>
      <c r="AU172" s="197" t="s">
        <v>24</v>
      </c>
      <c r="AV172" s="12" t="s">
        <v>24</v>
      </c>
      <c r="AW172" s="12" t="s">
        <v>44</v>
      </c>
      <c r="AX172" s="12" t="s">
        <v>89</v>
      </c>
      <c r="AY172" s="197" t="s">
        <v>174</v>
      </c>
    </row>
    <row r="173" spans="2:65" s="1" customFormat="1" ht="25.5" customHeight="1">
      <c r="B173" s="182"/>
      <c r="C173" s="183" t="s">
        <v>385</v>
      </c>
      <c r="D173" s="183" t="s">
        <v>177</v>
      </c>
      <c r="E173" s="184" t="s">
        <v>1004</v>
      </c>
      <c r="F173" s="185" t="s">
        <v>1005</v>
      </c>
      <c r="G173" s="186" t="s">
        <v>311</v>
      </c>
      <c r="H173" s="187">
        <v>27.527999999999999</v>
      </c>
      <c r="I173" s="188"/>
      <c r="J173" s="189">
        <f>ROUND(I173*H173,2)</f>
        <v>0</v>
      </c>
      <c r="K173" s="185" t="s">
        <v>181</v>
      </c>
      <c r="L173" s="42"/>
      <c r="M173" s="190" t="s">
        <v>5</v>
      </c>
      <c r="N173" s="191" t="s">
        <v>52</v>
      </c>
      <c r="O173" s="43"/>
      <c r="P173" s="192">
        <f>O173*H173</f>
        <v>0</v>
      </c>
      <c r="Q173" s="192">
        <v>2.16</v>
      </c>
      <c r="R173" s="192">
        <f>Q173*H173</f>
        <v>59.460480000000004</v>
      </c>
      <c r="S173" s="192">
        <v>0</v>
      </c>
      <c r="T173" s="193">
        <f>S173*H173</f>
        <v>0</v>
      </c>
      <c r="AR173" s="24" t="s">
        <v>194</v>
      </c>
      <c r="AT173" s="24" t="s">
        <v>177</v>
      </c>
      <c r="AU173" s="24" t="s">
        <v>24</v>
      </c>
      <c r="AY173" s="24" t="s">
        <v>174</v>
      </c>
      <c r="BE173" s="194">
        <f>IF(N173="základní",J173,0)</f>
        <v>0</v>
      </c>
      <c r="BF173" s="194">
        <f>IF(N173="snížená",J173,0)</f>
        <v>0</v>
      </c>
      <c r="BG173" s="194">
        <f>IF(N173="zákl. přenesená",J173,0)</f>
        <v>0</v>
      </c>
      <c r="BH173" s="194">
        <f>IF(N173="sníž. přenesená",J173,0)</f>
        <v>0</v>
      </c>
      <c r="BI173" s="194">
        <f>IF(N173="nulová",J173,0)</f>
        <v>0</v>
      </c>
      <c r="BJ173" s="24" t="s">
        <v>89</v>
      </c>
      <c r="BK173" s="194">
        <f>ROUND(I173*H173,2)</f>
        <v>0</v>
      </c>
      <c r="BL173" s="24" t="s">
        <v>194</v>
      </c>
      <c r="BM173" s="24" t="s">
        <v>1006</v>
      </c>
    </row>
    <row r="174" spans="2:65" s="12" customFormat="1" ht="13.5">
      <c r="B174" s="195"/>
      <c r="D174" s="196" t="s">
        <v>184</v>
      </c>
      <c r="E174" s="197" t="s">
        <v>5</v>
      </c>
      <c r="F174" s="198" t="s">
        <v>1007</v>
      </c>
      <c r="H174" s="199">
        <v>27.018000000000001</v>
      </c>
      <c r="I174" s="200"/>
      <c r="L174" s="195"/>
      <c r="M174" s="201"/>
      <c r="N174" s="202"/>
      <c r="O174" s="202"/>
      <c r="P174" s="202"/>
      <c r="Q174" s="202"/>
      <c r="R174" s="202"/>
      <c r="S174" s="202"/>
      <c r="T174" s="203"/>
      <c r="AT174" s="197" t="s">
        <v>184</v>
      </c>
      <c r="AU174" s="197" t="s">
        <v>24</v>
      </c>
      <c r="AV174" s="12" t="s">
        <v>24</v>
      </c>
      <c r="AW174" s="12" t="s">
        <v>44</v>
      </c>
      <c r="AX174" s="12" t="s">
        <v>81</v>
      </c>
      <c r="AY174" s="197" t="s">
        <v>174</v>
      </c>
    </row>
    <row r="175" spans="2:65" s="12" customFormat="1" ht="13.5">
      <c r="B175" s="195"/>
      <c r="D175" s="196" t="s">
        <v>184</v>
      </c>
      <c r="E175" s="197" t="s">
        <v>5</v>
      </c>
      <c r="F175" s="198" t="s">
        <v>1008</v>
      </c>
      <c r="H175" s="199">
        <v>0.51</v>
      </c>
      <c r="I175" s="200"/>
      <c r="L175" s="195"/>
      <c r="M175" s="201"/>
      <c r="N175" s="202"/>
      <c r="O175" s="202"/>
      <c r="P175" s="202"/>
      <c r="Q175" s="202"/>
      <c r="R175" s="202"/>
      <c r="S175" s="202"/>
      <c r="T175" s="203"/>
      <c r="AT175" s="197" t="s">
        <v>184</v>
      </c>
      <c r="AU175" s="197" t="s">
        <v>24</v>
      </c>
      <c r="AV175" s="12" t="s">
        <v>24</v>
      </c>
      <c r="AW175" s="12" t="s">
        <v>44</v>
      </c>
      <c r="AX175" s="12" t="s">
        <v>81</v>
      </c>
      <c r="AY175" s="197" t="s">
        <v>174</v>
      </c>
    </row>
    <row r="176" spans="2:65" s="13" customFormat="1" ht="13.5">
      <c r="B176" s="211"/>
      <c r="D176" s="196" t="s">
        <v>184</v>
      </c>
      <c r="E176" s="212" t="s">
        <v>5</v>
      </c>
      <c r="F176" s="213" t="s">
        <v>274</v>
      </c>
      <c r="H176" s="214">
        <v>27.527999999999999</v>
      </c>
      <c r="I176" s="215"/>
      <c r="L176" s="211"/>
      <c r="M176" s="216"/>
      <c r="N176" s="217"/>
      <c r="O176" s="217"/>
      <c r="P176" s="217"/>
      <c r="Q176" s="217"/>
      <c r="R176" s="217"/>
      <c r="S176" s="217"/>
      <c r="T176" s="218"/>
      <c r="AT176" s="212" t="s">
        <v>184</v>
      </c>
      <c r="AU176" s="212" t="s">
        <v>24</v>
      </c>
      <c r="AV176" s="13" t="s">
        <v>194</v>
      </c>
      <c r="AW176" s="13" t="s">
        <v>44</v>
      </c>
      <c r="AX176" s="13" t="s">
        <v>89</v>
      </c>
      <c r="AY176" s="212" t="s">
        <v>174</v>
      </c>
    </row>
    <row r="177" spans="2:65" s="1" customFormat="1" ht="25.5" customHeight="1">
      <c r="B177" s="182"/>
      <c r="C177" s="183" t="s">
        <v>390</v>
      </c>
      <c r="D177" s="183" t="s">
        <v>177</v>
      </c>
      <c r="E177" s="184" t="s">
        <v>1009</v>
      </c>
      <c r="F177" s="185" t="s">
        <v>1010</v>
      </c>
      <c r="G177" s="186" t="s">
        <v>287</v>
      </c>
      <c r="H177" s="187">
        <v>4.5</v>
      </c>
      <c r="I177" s="188"/>
      <c r="J177" s="189">
        <f>ROUND(I177*H177,2)</f>
        <v>0</v>
      </c>
      <c r="K177" s="185" t="s">
        <v>181</v>
      </c>
      <c r="L177" s="42"/>
      <c r="M177" s="190" t="s">
        <v>5</v>
      </c>
      <c r="N177" s="191" t="s">
        <v>52</v>
      </c>
      <c r="O177" s="43"/>
      <c r="P177" s="192">
        <f>O177*H177</f>
        <v>0</v>
      </c>
      <c r="Q177" s="192">
        <v>2.4639999999999999E-2</v>
      </c>
      <c r="R177" s="192">
        <f>Q177*H177</f>
        <v>0.11087999999999999</v>
      </c>
      <c r="S177" s="192">
        <v>0</v>
      </c>
      <c r="T177" s="193">
        <f>S177*H177</f>
        <v>0</v>
      </c>
      <c r="AR177" s="24" t="s">
        <v>194</v>
      </c>
      <c r="AT177" s="24" t="s">
        <v>177</v>
      </c>
      <c r="AU177" s="24" t="s">
        <v>24</v>
      </c>
      <c r="AY177" s="24" t="s">
        <v>174</v>
      </c>
      <c r="BE177" s="194">
        <f>IF(N177="základní",J177,0)</f>
        <v>0</v>
      </c>
      <c r="BF177" s="194">
        <f>IF(N177="snížená",J177,0)</f>
        <v>0</v>
      </c>
      <c r="BG177" s="194">
        <f>IF(N177="zákl. přenesená",J177,0)</f>
        <v>0</v>
      </c>
      <c r="BH177" s="194">
        <f>IF(N177="sníž. přenesená",J177,0)</f>
        <v>0</v>
      </c>
      <c r="BI177" s="194">
        <f>IF(N177="nulová",J177,0)</f>
        <v>0</v>
      </c>
      <c r="BJ177" s="24" t="s">
        <v>89</v>
      </c>
      <c r="BK177" s="194">
        <f>ROUND(I177*H177,2)</f>
        <v>0</v>
      </c>
      <c r="BL177" s="24" t="s">
        <v>194</v>
      </c>
      <c r="BM177" s="24" t="s">
        <v>1011</v>
      </c>
    </row>
    <row r="178" spans="2:65" s="12" customFormat="1" ht="13.5">
      <c r="B178" s="195"/>
      <c r="D178" s="196" t="s">
        <v>184</v>
      </c>
      <c r="E178" s="197" t="s">
        <v>5</v>
      </c>
      <c r="F178" s="198" t="s">
        <v>1012</v>
      </c>
      <c r="H178" s="199">
        <v>4.5</v>
      </c>
      <c r="I178" s="200"/>
      <c r="L178" s="195"/>
      <c r="M178" s="201"/>
      <c r="N178" s="202"/>
      <c r="O178" s="202"/>
      <c r="P178" s="202"/>
      <c r="Q178" s="202"/>
      <c r="R178" s="202"/>
      <c r="S178" s="202"/>
      <c r="T178" s="203"/>
      <c r="AT178" s="197" t="s">
        <v>184</v>
      </c>
      <c r="AU178" s="197" t="s">
        <v>24</v>
      </c>
      <c r="AV178" s="12" t="s">
        <v>24</v>
      </c>
      <c r="AW178" s="12" t="s">
        <v>44</v>
      </c>
      <c r="AX178" s="12" t="s">
        <v>89</v>
      </c>
      <c r="AY178" s="197" t="s">
        <v>174</v>
      </c>
    </row>
    <row r="179" spans="2:65" s="1" customFormat="1" ht="16.5" customHeight="1">
      <c r="B179" s="182"/>
      <c r="C179" s="219" t="s">
        <v>395</v>
      </c>
      <c r="D179" s="219" t="s">
        <v>447</v>
      </c>
      <c r="E179" s="220" t="s">
        <v>1013</v>
      </c>
      <c r="F179" s="221" t="s">
        <v>1014</v>
      </c>
      <c r="G179" s="222" t="s">
        <v>488</v>
      </c>
      <c r="H179" s="223">
        <v>4.04</v>
      </c>
      <c r="I179" s="224"/>
      <c r="J179" s="225">
        <f>ROUND(I179*H179,2)</f>
        <v>0</v>
      </c>
      <c r="K179" s="221" t="s">
        <v>181</v>
      </c>
      <c r="L179" s="226"/>
      <c r="M179" s="227" t="s">
        <v>5</v>
      </c>
      <c r="N179" s="228" t="s">
        <v>52</v>
      </c>
      <c r="O179" s="43"/>
      <c r="P179" s="192">
        <f>O179*H179</f>
        <v>0</v>
      </c>
      <c r="Q179" s="192">
        <v>0.79</v>
      </c>
      <c r="R179" s="192">
        <f>Q179*H179</f>
        <v>3.1916000000000002</v>
      </c>
      <c r="S179" s="192">
        <v>0</v>
      </c>
      <c r="T179" s="193">
        <f>S179*H179</f>
        <v>0</v>
      </c>
      <c r="AR179" s="24" t="s">
        <v>211</v>
      </c>
      <c r="AT179" s="24" t="s">
        <v>447</v>
      </c>
      <c r="AU179" s="24" t="s">
        <v>24</v>
      </c>
      <c r="AY179" s="24" t="s">
        <v>174</v>
      </c>
      <c r="BE179" s="194">
        <f>IF(N179="základní",J179,0)</f>
        <v>0</v>
      </c>
      <c r="BF179" s="194">
        <f>IF(N179="snížená",J179,0)</f>
        <v>0</v>
      </c>
      <c r="BG179" s="194">
        <f>IF(N179="zákl. přenesená",J179,0)</f>
        <v>0</v>
      </c>
      <c r="BH179" s="194">
        <f>IF(N179="sníž. přenesená",J179,0)</f>
        <v>0</v>
      </c>
      <c r="BI179" s="194">
        <f>IF(N179="nulová",J179,0)</f>
        <v>0</v>
      </c>
      <c r="BJ179" s="24" t="s">
        <v>89</v>
      </c>
      <c r="BK179" s="194">
        <f>ROUND(I179*H179,2)</f>
        <v>0</v>
      </c>
      <c r="BL179" s="24" t="s">
        <v>194</v>
      </c>
      <c r="BM179" s="24" t="s">
        <v>1015</v>
      </c>
    </row>
    <row r="180" spans="2:65" s="12" customFormat="1" ht="13.5">
      <c r="B180" s="195"/>
      <c r="D180" s="196" t="s">
        <v>184</v>
      </c>
      <c r="E180" s="197" t="s">
        <v>5</v>
      </c>
      <c r="F180" s="198" t="s">
        <v>494</v>
      </c>
      <c r="H180" s="199">
        <v>4.04</v>
      </c>
      <c r="I180" s="200"/>
      <c r="L180" s="195"/>
      <c r="M180" s="201"/>
      <c r="N180" s="202"/>
      <c r="O180" s="202"/>
      <c r="P180" s="202"/>
      <c r="Q180" s="202"/>
      <c r="R180" s="202"/>
      <c r="S180" s="202"/>
      <c r="T180" s="203"/>
      <c r="AT180" s="197" t="s">
        <v>184</v>
      </c>
      <c r="AU180" s="197" t="s">
        <v>24</v>
      </c>
      <c r="AV180" s="12" t="s">
        <v>24</v>
      </c>
      <c r="AW180" s="12" t="s">
        <v>44</v>
      </c>
      <c r="AX180" s="12" t="s">
        <v>89</v>
      </c>
      <c r="AY180" s="197" t="s">
        <v>174</v>
      </c>
    </row>
    <row r="181" spans="2:65" s="1" customFormat="1" ht="16.5" customHeight="1">
      <c r="B181" s="182"/>
      <c r="C181" s="219" t="s">
        <v>401</v>
      </c>
      <c r="D181" s="219" t="s">
        <v>447</v>
      </c>
      <c r="E181" s="220" t="s">
        <v>1016</v>
      </c>
      <c r="F181" s="221" t="s">
        <v>1017</v>
      </c>
      <c r="G181" s="222" t="s">
        <v>488</v>
      </c>
      <c r="H181" s="223">
        <v>1.01</v>
      </c>
      <c r="I181" s="224"/>
      <c r="J181" s="225">
        <f>ROUND(I181*H181,2)</f>
        <v>0</v>
      </c>
      <c r="K181" s="221" t="s">
        <v>181</v>
      </c>
      <c r="L181" s="226"/>
      <c r="M181" s="227" t="s">
        <v>5</v>
      </c>
      <c r="N181" s="228" t="s">
        <v>52</v>
      </c>
      <c r="O181" s="43"/>
      <c r="P181" s="192">
        <f>O181*H181</f>
        <v>0</v>
      </c>
      <c r="Q181" s="192">
        <v>0.35499999999999998</v>
      </c>
      <c r="R181" s="192">
        <f>Q181*H181</f>
        <v>0.35854999999999998</v>
      </c>
      <c r="S181" s="192">
        <v>0</v>
      </c>
      <c r="T181" s="193">
        <f>S181*H181</f>
        <v>0</v>
      </c>
      <c r="AR181" s="24" t="s">
        <v>211</v>
      </c>
      <c r="AT181" s="24" t="s">
        <v>447</v>
      </c>
      <c r="AU181" s="24" t="s">
        <v>24</v>
      </c>
      <c r="AY181" s="24" t="s">
        <v>174</v>
      </c>
      <c r="BE181" s="194">
        <f>IF(N181="základní",J181,0)</f>
        <v>0</v>
      </c>
      <c r="BF181" s="194">
        <f>IF(N181="snížená",J181,0)</f>
        <v>0</v>
      </c>
      <c r="BG181" s="194">
        <f>IF(N181="zákl. přenesená",J181,0)</f>
        <v>0</v>
      </c>
      <c r="BH181" s="194">
        <f>IF(N181="sníž. přenesená",J181,0)</f>
        <v>0</v>
      </c>
      <c r="BI181" s="194">
        <f>IF(N181="nulová",J181,0)</f>
        <v>0</v>
      </c>
      <c r="BJ181" s="24" t="s">
        <v>89</v>
      </c>
      <c r="BK181" s="194">
        <f>ROUND(I181*H181,2)</f>
        <v>0</v>
      </c>
      <c r="BL181" s="24" t="s">
        <v>194</v>
      </c>
      <c r="BM181" s="24" t="s">
        <v>1018</v>
      </c>
    </row>
    <row r="182" spans="2:65" s="12" customFormat="1" ht="13.5">
      <c r="B182" s="195"/>
      <c r="D182" s="196" t="s">
        <v>184</v>
      </c>
      <c r="E182" s="197" t="s">
        <v>5</v>
      </c>
      <c r="F182" s="198" t="s">
        <v>701</v>
      </c>
      <c r="H182" s="199">
        <v>1.01</v>
      </c>
      <c r="I182" s="200"/>
      <c r="L182" s="195"/>
      <c r="M182" s="201"/>
      <c r="N182" s="202"/>
      <c r="O182" s="202"/>
      <c r="P182" s="202"/>
      <c r="Q182" s="202"/>
      <c r="R182" s="202"/>
      <c r="S182" s="202"/>
      <c r="T182" s="203"/>
      <c r="AT182" s="197" t="s">
        <v>184</v>
      </c>
      <c r="AU182" s="197" t="s">
        <v>24</v>
      </c>
      <c r="AV182" s="12" t="s">
        <v>24</v>
      </c>
      <c r="AW182" s="12" t="s">
        <v>44</v>
      </c>
      <c r="AX182" s="12" t="s">
        <v>89</v>
      </c>
      <c r="AY182" s="197" t="s">
        <v>174</v>
      </c>
    </row>
    <row r="183" spans="2:65" s="1" customFormat="1" ht="25.5" customHeight="1">
      <c r="B183" s="182"/>
      <c r="C183" s="183" t="s">
        <v>405</v>
      </c>
      <c r="D183" s="183" t="s">
        <v>177</v>
      </c>
      <c r="E183" s="184" t="s">
        <v>1019</v>
      </c>
      <c r="F183" s="185" t="s">
        <v>1020</v>
      </c>
      <c r="G183" s="186" t="s">
        <v>421</v>
      </c>
      <c r="H183" s="187">
        <v>0.22800000000000001</v>
      </c>
      <c r="I183" s="188"/>
      <c r="J183" s="189">
        <f>ROUND(I183*H183,2)</f>
        <v>0</v>
      </c>
      <c r="K183" s="185" t="s">
        <v>181</v>
      </c>
      <c r="L183" s="42"/>
      <c r="M183" s="190" t="s">
        <v>5</v>
      </c>
      <c r="N183" s="191" t="s">
        <v>52</v>
      </c>
      <c r="O183" s="43"/>
      <c r="P183" s="192">
        <f>O183*H183</f>
        <v>0</v>
      </c>
      <c r="Q183" s="192">
        <v>0.10445</v>
      </c>
      <c r="R183" s="192">
        <f>Q183*H183</f>
        <v>2.3814600000000002E-2</v>
      </c>
      <c r="S183" s="192">
        <v>0</v>
      </c>
      <c r="T183" s="193">
        <f>S183*H183</f>
        <v>0</v>
      </c>
      <c r="AR183" s="24" t="s">
        <v>194</v>
      </c>
      <c r="AT183" s="24" t="s">
        <v>177</v>
      </c>
      <c r="AU183" s="24" t="s">
        <v>24</v>
      </c>
      <c r="AY183" s="24" t="s">
        <v>174</v>
      </c>
      <c r="BE183" s="194">
        <f>IF(N183="základní",J183,0)</f>
        <v>0</v>
      </c>
      <c r="BF183" s="194">
        <f>IF(N183="snížená",J183,0)</f>
        <v>0</v>
      </c>
      <c r="BG183" s="194">
        <f>IF(N183="zákl. přenesená",J183,0)</f>
        <v>0</v>
      </c>
      <c r="BH183" s="194">
        <f>IF(N183="sníž. přenesená",J183,0)</f>
        <v>0</v>
      </c>
      <c r="BI183" s="194">
        <f>IF(N183="nulová",J183,0)</f>
        <v>0</v>
      </c>
      <c r="BJ183" s="24" t="s">
        <v>89</v>
      </c>
      <c r="BK183" s="194">
        <f>ROUND(I183*H183,2)</f>
        <v>0</v>
      </c>
      <c r="BL183" s="24" t="s">
        <v>194</v>
      </c>
      <c r="BM183" s="24" t="s">
        <v>1021</v>
      </c>
    </row>
    <row r="184" spans="2:65" s="12" customFormat="1" ht="13.5">
      <c r="B184" s="195"/>
      <c r="D184" s="196" t="s">
        <v>184</v>
      </c>
      <c r="E184" s="197" t="s">
        <v>5</v>
      </c>
      <c r="F184" s="198" t="s">
        <v>1022</v>
      </c>
      <c r="H184" s="199">
        <v>0.22800000000000001</v>
      </c>
      <c r="I184" s="200"/>
      <c r="L184" s="195"/>
      <c r="M184" s="201"/>
      <c r="N184" s="202"/>
      <c r="O184" s="202"/>
      <c r="P184" s="202"/>
      <c r="Q184" s="202"/>
      <c r="R184" s="202"/>
      <c r="S184" s="202"/>
      <c r="T184" s="203"/>
      <c r="AT184" s="197" t="s">
        <v>184</v>
      </c>
      <c r="AU184" s="197" t="s">
        <v>24</v>
      </c>
      <c r="AV184" s="12" t="s">
        <v>24</v>
      </c>
      <c r="AW184" s="12" t="s">
        <v>44</v>
      </c>
      <c r="AX184" s="12" t="s">
        <v>89</v>
      </c>
      <c r="AY184" s="197" t="s">
        <v>174</v>
      </c>
    </row>
    <row r="185" spans="2:65" s="1" customFormat="1" ht="16.5" customHeight="1">
      <c r="B185" s="182"/>
      <c r="C185" s="219" t="s">
        <v>409</v>
      </c>
      <c r="D185" s="219" t="s">
        <v>447</v>
      </c>
      <c r="E185" s="220" t="s">
        <v>1023</v>
      </c>
      <c r="F185" s="221" t="s">
        <v>1024</v>
      </c>
      <c r="G185" s="222" t="s">
        <v>488</v>
      </c>
      <c r="H185" s="223">
        <v>1.02</v>
      </c>
      <c r="I185" s="224"/>
      <c r="J185" s="225">
        <f>ROUND(I185*H185,2)</f>
        <v>0</v>
      </c>
      <c r="K185" s="221" t="s">
        <v>181</v>
      </c>
      <c r="L185" s="226"/>
      <c r="M185" s="227" t="s">
        <v>5</v>
      </c>
      <c r="N185" s="228" t="s">
        <v>52</v>
      </c>
      <c r="O185" s="43"/>
      <c r="P185" s="192">
        <f>O185*H185</f>
        <v>0</v>
      </c>
      <c r="Q185" s="192">
        <v>0.22800000000000001</v>
      </c>
      <c r="R185" s="192">
        <f>Q185*H185</f>
        <v>0.23256000000000002</v>
      </c>
      <c r="S185" s="192">
        <v>0</v>
      </c>
      <c r="T185" s="193">
        <f>S185*H185</f>
        <v>0</v>
      </c>
      <c r="AR185" s="24" t="s">
        <v>211</v>
      </c>
      <c r="AT185" s="24" t="s">
        <v>447</v>
      </c>
      <c r="AU185" s="24" t="s">
        <v>24</v>
      </c>
      <c r="AY185" s="24" t="s">
        <v>174</v>
      </c>
      <c r="BE185" s="194">
        <f>IF(N185="základní",J185,0)</f>
        <v>0</v>
      </c>
      <c r="BF185" s="194">
        <f>IF(N185="snížená",J185,0)</f>
        <v>0</v>
      </c>
      <c r="BG185" s="194">
        <f>IF(N185="zákl. přenesená",J185,0)</f>
        <v>0</v>
      </c>
      <c r="BH185" s="194">
        <f>IF(N185="sníž. přenesená",J185,0)</f>
        <v>0</v>
      </c>
      <c r="BI185" s="194">
        <f>IF(N185="nulová",J185,0)</f>
        <v>0</v>
      </c>
      <c r="BJ185" s="24" t="s">
        <v>89</v>
      </c>
      <c r="BK185" s="194">
        <f>ROUND(I185*H185,2)</f>
        <v>0</v>
      </c>
      <c r="BL185" s="24" t="s">
        <v>194</v>
      </c>
      <c r="BM185" s="24" t="s">
        <v>1025</v>
      </c>
    </row>
    <row r="186" spans="2:65" s="12" customFormat="1" ht="13.5">
      <c r="B186" s="195"/>
      <c r="D186" s="196" t="s">
        <v>184</v>
      </c>
      <c r="E186" s="197" t="s">
        <v>5</v>
      </c>
      <c r="F186" s="198" t="s">
        <v>1026</v>
      </c>
      <c r="H186" s="199">
        <v>1.02</v>
      </c>
      <c r="I186" s="200"/>
      <c r="L186" s="195"/>
      <c r="M186" s="201"/>
      <c r="N186" s="202"/>
      <c r="O186" s="202"/>
      <c r="P186" s="202"/>
      <c r="Q186" s="202"/>
      <c r="R186" s="202"/>
      <c r="S186" s="202"/>
      <c r="T186" s="203"/>
      <c r="AT186" s="197" t="s">
        <v>184</v>
      </c>
      <c r="AU186" s="197" t="s">
        <v>24</v>
      </c>
      <c r="AV186" s="12" t="s">
        <v>24</v>
      </c>
      <c r="AW186" s="12" t="s">
        <v>44</v>
      </c>
      <c r="AX186" s="12" t="s">
        <v>89</v>
      </c>
      <c r="AY186" s="197" t="s">
        <v>174</v>
      </c>
    </row>
    <row r="187" spans="2:65" s="1" customFormat="1" ht="25.5" customHeight="1">
      <c r="B187" s="182"/>
      <c r="C187" s="183" t="s">
        <v>414</v>
      </c>
      <c r="D187" s="183" t="s">
        <v>177</v>
      </c>
      <c r="E187" s="184" t="s">
        <v>1027</v>
      </c>
      <c r="F187" s="185" t="s">
        <v>1028</v>
      </c>
      <c r="G187" s="186" t="s">
        <v>311</v>
      </c>
      <c r="H187" s="187">
        <v>9.0060000000000002</v>
      </c>
      <c r="I187" s="188"/>
      <c r="J187" s="189">
        <f>ROUND(I187*H187,2)</f>
        <v>0</v>
      </c>
      <c r="K187" s="185" t="s">
        <v>181</v>
      </c>
      <c r="L187" s="42"/>
      <c r="M187" s="190" t="s">
        <v>5</v>
      </c>
      <c r="N187" s="191" t="s">
        <v>52</v>
      </c>
      <c r="O187" s="43"/>
      <c r="P187" s="192">
        <f>O187*H187</f>
        <v>0</v>
      </c>
      <c r="Q187" s="192">
        <v>2.2563399999999998</v>
      </c>
      <c r="R187" s="192">
        <f>Q187*H187</f>
        <v>20.32059804</v>
      </c>
      <c r="S187" s="192">
        <v>0</v>
      </c>
      <c r="T187" s="193">
        <f>S187*H187</f>
        <v>0</v>
      </c>
      <c r="AR187" s="24" t="s">
        <v>194</v>
      </c>
      <c r="AT187" s="24" t="s">
        <v>177</v>
      </c>
      <c r="AU187" s="24" t="s">
        <v>24</v>
      </c>
      <c r="AY187" s="24" t="s">
        <v>174</v>
      </c>
      <c r="BE187" s="194">
        <f>IF(N187="základní",J187,0)</f>
        <v>0</v>
      </c>
      <c r="BF187" s="194">
        <f>IF(N187="snížená",J187,0)</f>
        <v>0</v>
      </c>
      <c r="BG187" s="194">
        <f>IF(N187="zákl. přenesená",J187,0)</f>
        <v>0</v>
      </c>
      <c r="BH187" s="194">
        <f>IF(N187="sníž. přenesená",J187,0)</f>
        <v>0</v>
      </c>
      <c r="BI187" s="194">
        <f>IF(N187="nulová",J187,0)</f>
        <v>0</v>
      </c>
      <c r="BJ187" s="24" t="s">
        <v>89</v>
      </c>
      <c r="BK187" s="194">
        <f>ROUND(I187*H187,2)</f>
        <v>0</v>
      </c>
      <c r="BL187" s="24" t="s">
        <v>194</v>
      </c>
      <c r="BM187" s="24" t="s">
        <v>1029</v>
      </c>
    </row>
    <row r="188" spans="2:65" s="12" customFormat="1" ht="13.5">
      <c r="B188" s="195"/>
      <c r="D188" s="196" t="s">
        <v>184</v>
      </c>
      <c r="E188" s="197" t="s">
        <v>5</v>
      </c>
      <c r="F188" s="198" t="s">
        <v>1030</v>
      </c>
      <c r="H188" s="199">
        <v>9.0060000000000002</v>
      </c>
      <c r="I188" s="200"/>
      <c r="L188" s="195"/>
      <c r="M188" s="201"/>
      <c r="N188" s="202"/>
      <c r="O188" s="202"/>
      <c r="P188" s="202"/>
      <c r="Q188" s="202"/>
      <c r="R188" s="202"/>
      <c r="S188" s="202"/>
      <c r="T188" s="203"/>
      <c r="AT188" s="197" t="s">
        <v>184</v>
      </c>
      <c r="AU188" s="197" t="s">
        <v>24</v>
      </c>
      <c r="AV188" s="12" t="s">
        <v>24</v>
      </c>
      <c r="AW188" s="12" t="s">
        <v>44</v>
      </c>
      <c r="AX188" s="12" t="s">
        <v>81</v>
      </c>
      <c r="AY188" s="197" t="s">
        <v>174</v>
      </c>
    </row>
    <row r="189" spans="2:65" s="13" customFormat="1" ht="13.5">
      <c r="B189" s="211"/>
      <c r="D189" s="196" t="s">
        <v>184</v>
      </c>
      <c r="E189" s="212" t="s">
        <v>5</v>
      </c>
      <c r="F189" s="213" t="s">
        <v>274</v>
      </c>
      <c r="H189" s="214">
        <v>9.0060000000000002</v>
      </c>
      <c r="I189" s="215"/>
      <c r="L189" s="211"/>
      <c r="M189" s="216"/>
      <c r="N189" s="217"/>
      <c r="O189" s="217"/>
      <c r="P189" s="217"/>
      <c r="Q189" s="217"/>
      <c r="R189" s="217"/>
      <c r="S189" s="217"/>
      <c r="T189" s="218"/>
      <c r="AT189" s="212" t="s">
        <v>184</v>
      </c>
      <c r="AU189" s="212" t="s">
        <v>24</v>
      </c>
      <c r="AV189" s="13" t="s">
        <v>194</v>
      </c>
      <c r="AW189" s="13" t="s">
        <v>44</v>
      </c>
      <c r="AX189" s="13" t="s">
        <v>89</v>
      </c>
      <c r="AY189" s="212" t="s">
        <v>174</v>
      </c>
    </row>
    <row r="190" spans="2:65" s="1" customFormat="1" ht="16.5" customHeight="1">
      <c r="B190" s="182"/>
      <c r="C190" s="183" t="s">
        <v>418</v>
      </c>
      <c r="D190" s="183" t="s">
        <v>177</v>
      </c>
      <c r="E190" s="184" t="s">
        <v>1031</v>
      </c>
      <c r="F190" s="185" t="s">
        <v>1032</v>
      </c>
      <c r="G190" s="186" t="s">
        <v>262</v>
      </c>
      <c r="H190" s="187">
        <v>3.89</v>
      </c>
      <c r="I190" s="188"/>
      <c r="J190" s="189">
        <f>ROUND(I190*H190,2)</f>
        <v>0</v>
      </c>
      <c r="K190" s="185" t="s">
        <v>181</v>
      </c>
      <c r="L190" s="42"/>
      <c r="M190" s="190" t="s">
        <v>5</v>
      </c>
      <c r="N190" s="191" t="s">
        <v>52</v>
      </c>
      <c r="O190" s="43"/>
      <c r="P190" s="192">
        <f>O190*H190</f>
        <v>0</v>
      </c>
      <c r="Q190" s="192">
        <v>1.4400000000000001E-3</v>
      </c>
      <c r="R190" s="192">
        <f>Q190*H190</f>
        <v>5.6016000000000008E-3</v>
      </c>
      <c r="S190" s="192">
        <v>0</v>
      </c>
      <c r="T190" s="193">
        <f>S190*H190</f>
        <v>0</v>
      </c>
      <c r="AR190" s="24" t="s">
        <v>194</v>
      </c>
      <c r="AT190" s="24" t="s">
        <v>177</v>
      </c>
      <c r="AU190" s="24" t="s">
        <v>24</v>
      </c>
      <c r="AY190" s="24" t="s">
        <v>174</v>
      </c>
      <c r="BE190" s="194">
        <f>IF(N190="základní",J190,0)</f>
        <v>0</v>
      </c>
      <c r="BF190" s="194">
        <f>IF(N190="snížená",J190,0)</f>
        <v>0</v>
      </c>
      <c r="BG190" s="194">
        <f>IF(N190="zákl. přenesená",J190,0)</f>
        <v>0</v>
      </c>
      <c r="BH190" s="194">
        <f>IF(N190="sníž. přenesená",J190,0)</f>
        <v>0</v>
      </c>
      <c r="BI190" s="194">
        <f>IF(N190="nulová",J190,0)</f>
        <v>0</v>
      </c>
      <c r="BJ190" s="24" t="s">
        <v>89</v>
      </c>
      <c r="BK190" s="194">
        <f>ROUND(I190*H190,2)</f>
        <v>0</v>
      </c>
      <c r="BL190" s="24" t="s">
        <v>194</v>
      </c>
      <c r="BM190" s="24" t="s">
        <v>1033</v>
      </c>
    </row>
    <row r="191" spans="2:65" s="12" customFormat="1" ht="13.5">
      <c r="B191" s="195"/>
      <c r="D191" s="196" t="s">
        <v>184</v>
      </c>
      <c r="E191" s="197" t="s">
        <v>5</v>
      </c>
      <c r="F191" s="198" t="s">
        <v>1034</v>
      </c>
      <c r="H191" s="199">
        <v>3.89</v>
      </c>
      <c r="I191" s="200"/>
      <c r="L191" s="195"/>
      <c r="M191" s="201"/>
      <c r="N191" s="202"/>
      <c r="O191" s="202"/>
      <c r="P191" s="202"/>
      <c r="Q191" s="202"/>
      <c r="R191" s="202"/>
      <c r="S191" s="202"/>
      <c r="T191" s="203"/>
      <c r="AT191" s="197" t="s">
        <v>184</v>
      </c>
      <c r="AU191" s="197" t="s">
        <v>24</v>
      </c>
      <c r="AV191" s="12" t="s">
        <v>24</v>
      </c>
      <c r="AW191" s="12" t="s">
        <v>44</v>
      </c>
      <c r="AX191" s="12" t="s">
        <v>81</v>
      </c>
      <c r="AY191" s="197" t="s">
        <v>174</v>
      </c>
    </row>
    <row r="192" spans="2:65" s="13" customFormat="1" ht="13.5">
      <c r="B192" s="211"/>
      <c r="D192" s="196" t="s">
        <v>184</v>
      </c>
      <c r="E192" s="212" t="s">
        <v>5</v>
      </c>
      <c r="F192" s="213" t="s">
        <v>274</v>
      </c>
      <c r="H192" s="214">
        <v>3.89</v>
      </c>
      <c r="I192" s="215"/>
      <c r="L192" s="211"/>
      <c r="M192" s="216"/>
      <c r="N192" s="217"/>
      <c r="O192" s="217"/>
      <c r="P192" s="217"/>
      <c r="Q192" s="217"/>
      <c r="R192" s="217"/>
      <c r="S192" s="217"/>
      <c r="T192" s="218"/>
      <c r="AT192" s="212" t="s">
        <v>184</v>
      </c>
      <c r="AU192" s="212" t="s">
        <v>24</v>
      </c>
      <c r="AV192" s="13" t="s">
        <v>194</v>
      </c>
      <c r="AW192" s="13" t="s">
        <v>44</v>
      </c>
      <c r="AX192" s="13" t="s">
        <v>89</v>
      </c>
      <c r="AY192" s="212" t="s">
        <v>174</v>
      </c>
    </row>
    <row r="193" spans="2:65" s="1" customFormat="1" ht="16.5" customHeight="1">
      <c r="B193" s="182"/>
      <c r="C193" s="183" t="s">
        <v>424</v>
      </c>
      <c r="D193" s="183" t="s">
        <v>177</v>
      </c>
      <c r="E193" s="184" t="s">
        <v>1035</v>
      </c>
      <c r="F193" s="185" t="s">
        <v>1036</v>
      </c>
      <c r="G193" s="186" t="s">
        <v>262</v>
      </c>
      <c r="H193" s="187">
        <v>3.89</v>
      </c>
      <c r="I193" s="188"/>
      <c r="J193" s="189">
        <f>ROUND(I193*H193,2)</f>
        <v>0</v>
      </c>
      <c r="K193" s="185" t="s">
        <v>181</v>
      </c>
      <c r="L193" s="42"/>
      <c r="M193" s="190" t="s">
        <v>5</v>
      </c>
      <c r="N193" s="191" t="s">
        <v>52</v>
      </c>
      <c r="O193" s="43"/>
      <c r="P193" s="192">
        <f>O193*H193</f>
        <v>0</v>
      </c>
      <c r="Q193" s="192">
        <v>4.0000000000000003E-5</v>
      </c>
      <c r="R193" s="192">
        <f>Q193*H193</f>
        <v>1.5560000000000001E-4</v>
      </c>
      <c r="S193" s="192">
        <v>0</v>
      </c>
      <c r="T193" s="193">
        <f>S193*H193</f>
        <v>0</v>
      </c>
      <c r="AR193" s="24" t="s">
        <v>194</v>
      </c>
      <c r="AT193" s="24" t="s">
        <v>177</v>
      </c>
      <c r="AU193" s="24" t="s">
        <v>24</v>
      </c>
      <c r="AY193" s="24" t="s">
        <v>174</v>
      </c>
      <c r="BE193" s="194">
        <f>IF(N193="základní",J193,0)</f>
        <v>0</v>
      </c>
      <c r="BF193" s="194">
        <f>IF(N193="snížená",J193,0)</f>
        <v>0</v>
      </c>
      <c r="BG193" s="194">
        <f>IF(N193="zákl. přenesená",J193,0)</f>
        <v>0</v>
      </c>
      <c r="BH193" s="194">
        <f>IF(N193="sníž. přenesená",J193,0)</f>
        <v>0</v>
      </c>
      <c r="BI193" s="194">
        <f>IF(N193="nulová",J193,0)</f>
        <v>0</v>
      </c>
      <c r="BJ193" s="24" t="s">
        <v>89</v>
      </c>
      <c r="BK193" s="194">
        <f>ROUND(I193*H193,2)</f>
        <v>0</v>
      </c>
      <c r="BL193" s="24" t="s">
        <v>194</v>
      </c>
      <c r="BM193" s="24" t="s">
        <v>1037</v>
      </c>
    </row>
    <row r="194" spans="2:65" s="12" customFormat="1" ht="13.5">
      <c r="B194" s="195"/>
      <c r="D194" s="196" t="s">
        <v>184</v>
      </c>
      <c r="E194" s="197" t="s">
        <v>5</v>
      </c>
      <c r="F194" s="198" t="s">
        <v>1034</v>
      </c>
      <c r="H194" s="199">
        <v>3.89</v>
      </c>
      <c r="I194" s="200"/>
      <c r="L194" s="195"/>
      <c r="M194" s="201"/>
      <c r="N194" s="202"/>
      <c r="O194" s="202"/>
      <c r="P194" s="202"/>
      <c r="Q194" s="202"/>
      <c r="R194" s="202"/>
      <c r="S194" s="202"/>
      <c r="T194" s="203"/>
      <c r="AT194" s="197" t="s">
        <v>184</v>
      </c>
      <c r="AU194" s="197" t="s">
        <v>24</v>
      </c>
      <c r="AV194" s="12" t="s">
        <v>24</v>
      </c>
      <c r="AW194" s="12" t="s">
        <v>44</v>
      </c>
      <c r="AX194" s="12" t="s">
        <v>81</v>
      </c>
      <c r="AY194" s="197" t="s">
        <v>174</v>
      </c>
    </row>
    <row r="195" spans="2:65" s="13" customFormat="1" ht="13.5">
      <c r="B195" s="211"/>
      <c r="D195" s="196" t="s">
        <v>184</v>
      </c>
      <c r="E195" s="212" t="s">
        <v>5</v>
      </c>
      <c r="F195" s="213" t="s">
        <v>274</v>
      </c>
      <c r="H195" s="214">
        <v>3.89</v>
      </c>
      <c r="I195" s="215"/>
      <c r="L195" s="211"/>
      <c r="M195" s="216"/>
      <c r="N195" s="217"/>
      <c r="O195" s="217"/>
      <c r="P195" s="217"/>
      <c r="Q195" s="217"/>
      <c r="R195" s="217"/>
      <c r="S195" s="217"/>
      <c r="T195" s="218"/>
      <c r="AT195" s="212" t="s">
        <v>184</v>
      </c>
      <c r="AU195" s="212" t="s">
        <v>24</v>
      </c>
      <c r="AV195" s="13" t="s">
        <v>194</v>
      </c>
      <c r="AW195" s="13" t="s">
        <v>44</v>
      </c>
      <c r="AX195" s="13" t="s">
        <v>89</v>
      </c>
      <c r="AY195" s="212" t="s">
        <v>174</v>
      </c>
    </row>
    <row r="196" spans="2:65" s="1" customFormat="1" ht="25.5" customHeight="1">
      <c r="B196" s="182"/>
      <c r="C196" s="183" t="s">
        <v>440</v>
      </c>
      <c r="D196" s="183" t="s">
        <v>177</v>
      </c>
      <c r="E196" s="184" t="s">
        <v>1038</v>
      </c>
      <c r="F196" s="185" t="s">
        <v>1039</v>
      </c>
      <c r="G196" s="186" t="s">
        <v>311</v>
      </c>
      <c r="H196" s="187">
        <v>1.1759999999999999</v>
      </c>
      <c r="I196" s="188"/>
      <c r="J196" s="189">
        <f>ROUND(I196*H196,2)</f>
        <v>0</v>
      </c>
      <c r="K196" s="185" t="s">
        <v>181</v>
      </c>
      <c r="L196" s="42"/>
      <c r="M196" s="190" t="s">
        <v>5</v>
      </c>
      <c r="N196" s="191" t="s">
        <v>52</v>
      </c>
      <c r="O196" s="43"/>
      <c r="P196" s="192">
        <f>O196*H196</f>
        <v>0</v>
      </c>
      <c r="Q196" s="192">
        <v>2.45329</v>
      </c>
      <c r="R196" s="192">
        <f>Q196*H196</f>
        <v>2.8850690399999999</v>
      </c>
      <c r="S196" s="192">
        <v>0</v>
      </c>
      <c r="T196" s="193">
        <f>S196*H196</f>
        <v>0</v>
      </c>
      <c r="AR196" s="24" t="s">
        <v>194</v>
      </c>
      <c r="AT196" s="24" t="s">
        <v>177</v>
      </c>
      <c r="AU196" s="24" t="s">
        <v>24</v>
      </c>
      <c r="AY196" s="24" t="s">
        <v>174</v>
      </c>
      <c r="BE196" s="194">
        <f>IF(N196="základní",J196,0)</f>
        <v>0</v>
      </c>
      <c r="BF196" s="194">
        <f>IF(N196="snížená",J196,0)</f>
        <v>0</v>
      </c>
      <c r="BG196" s="194">
        <f>IF(N196="zákl. přenesená",J196,0)</f>
        <v>0</v>
      </c>
      <c r="BH196" s="194">
        <f>IF(N196="sníž. přenesená",J196,0)</f>
        <v>0</v>
      </c>
      <c r="BI196" s="194">
        <f>IF(N196="nulová",J196,0)</f>
        <v>0</v>
      </c>
      <c r="BJ196" s="24" t="s">
        <v>89</v>
      </c>
      <c r="BK196" s="194">
        <f>ROUND(I196*H196,2)</f>
        <v>0</v>
      </c>
      <c r="BL196" s="24" t="s">
        <v>194</v>
      </c>
      <c r="BM196" s="24" t="s">
        <v>1040</v>
      </c>
    </row>
    <row r="197" spans="2:65" s="12" customFormat="1" ht="13.5">
      <c r="B197" s="195"/>
      <c r="D197" s="196" t="s">
        <v>184</v>
      </c>
      <c r="E197" s="197" t="s">
        <v>5</v>
      </c>
      <c r="F197" s="198" t="s">
        <v>1041</v>
      </c>
      <c r="H197" s="199">
        <v>1.1759999999999999</v>
      </c>
      <c r="I197" s="200"/>
      <c r="L197" s="195"/>
      <c r="M197" s="201"/>
      <c r="N197" s="202"/>
      <c r="O197" s="202"/>
      <c r="P197" s="202"/>
      <c r="Q197" s="202"/>
      <c r="R197" s="202"/>
      <c r="S197" s="202"/>
      <c r="T197" s="203"/>
      <c r="AT197" s="197" t="s">
        <v>184</v>
      </c>
      <c r="AU197" s="197" t="s">
        <v>24</v>
      </c>
      <c r="AV197" s="12" t="s">
        <v>24</v>
      </c>
      <c r="AW197" s="12" t="s">
        <v>44</v>
      </c>
      <c r="AX197" s="12" t="s">
        <v>89</v>
      </c>
      <c r="AY197" s="197" t="s">
        <v>174</v>
      </c>
    </row>
    <row r="198" spans="2:65" s="1" customFormat="1" ht="16.5" customHeight="1">
      <c r="B198" s="182"/>
      <c r="C198" s="183" t="s">
        <v>446</v>
      </c>
      <c r="D198" s="183" t="s">
        <v>177</v>
      </c>
      <c r="E198" s="184" t="s">
        <v>1042</v>
      </c>
      <c r="F198" s="185" t="s">
        <v>1043</v>
      </c>
      <c r="G198" s="186" t="s">
        <v>262</v>
      </c>
      <c r="H198" s="187">
        <v>3.27</v>
      </c>
      <c r="I198" s="188"/>
      <c r="J198" s="189">
        <f>ROUND(I198*H198,2)</f>
        <v>0</v>
      </c>
      <c r="K198" s="185" t="s">
        <v>181</v>
      </c>
      <c r="L198" s="42"/>
      <c r="M198" s="190" t="s">
        <v>5</v>
      </c>
      <c r="N198" s="191" t="s">
        <v>52</v>
      </c>
      <c r="O198" s="43"/>
      <c r="P198" s="192">
        <f>O198*H198</f>
        <v>0</v>
      </c>
      <c r="Q198" s="192">
        <v>2.64E-3</v>
      </c>
      <c r="R198" s="192">
        <f>Q198*H198</f>
        <v>8.6327999999999995E-3</v>
      </c>
      <c r="S198" s="192">
        <v>0</v>
      </c>
      <c r="T198" s="193">
        <f>S198*H198</f>
        <v>0</v>
      </c>
      <c r="AR198" s="24" t="s">
        <v>194</v>
      </c>
      <c r="AT198" s="24" t="s">
        <v>177</v>
      </c>
      <c r="AU198" s="24" t="s">
        <v>24</v>
      </c>
      <c r="AY198" s="24" t="s">
        <v>174</v>
      </c>
      <c r="BE198" s="194">
        <f>IF(N198="základní",J198,0)</f>
        <v>0</v>
      </c>
      <c r="BF198" s="194">
        <f>IF(N198="snížená",J198,0)</f>
        <v>0</v>
      </c>
      <c r="BG198" s="194">
        <f>IF(N198="zákl. přenesená",J198,0)</f>
        <v>0</v>
      </c>
      <c r="BH198" s="194">
        <f>IF(N198="sníž. přenesená",J198,0)</f>
        <v>0</v>
      </c>
      <c r="BI198" s="194">
        <f>IF(N198="nulová",J198,0)</f>
        <v>0</v>
      </c>
      <c r="BJ198" s="24" t="s">
        <v>89</v>
      </c>
      <c r="BK198" s="194">
        <f>ROUND(I198*H198,2)</f>
        <v>0</v>
      </c>
      <c r="BL198" s="24" t="s">
        <v>194</v>
      </c>
      <c r="BM198" s="24" t="s">
        <v>1044</v>
      </c>
    </row>
    <row r="199" spans="2:65" s="12" customFormat="1" ht="13.5">
      <c r="B199" s="195"/>
      <c r="D199" s="196" t="s">
        <v>184</v>
      </c>
      <c r="E199" s="197" t="s">
        <v>5</v>
      </c>
      <c r="F199" s="198" t="s">
        <v>1045</v>
      </c>
      <c r="H199" s="199">
        <v>3.27</v>
      </c>
      <c r="I199" s="200"/>
      <c r="L199" s="195"/>
      <c r="M199" s="201"/>
      <c r="N199" s="202"/>
      <c r="O199" s="202"/>
      <c r="P199" s="202"/>
      <c r="Q199" s="202"/>
      <c r="R199" s="202"/>
      <c r="S199" s="202"/>
      <c r="T199" s="203"/>
      <c r="AT199" s="197" t="s">
        <v>184</v>
      </c>
      <c r="AU199" s="197" t="s">
        <v>24</v>
      </c>
      <c r="AV199" s="12" t="s">
        <v>24</v>
      </c>
      <c r="AW199" s="12" t="s">
        <v>44</v>
      </c>
      <c r="AX199" s="12" t="s">
        <v>89</v>
      </c>
      <c r="AY199" s="197" t="s">
        <v>174</v>
      </c>
    </row>
    <row r="200" spans="2:65" s="1" customFormat="1" ht="16.5" customHeight="1">
      <c r="B200" s="182"/>
      <c r="C200" s="183" t="s">
        <v>452</v>
      </c>
      <c r="D200" s="183" t="s">
        <v>177</v>
      </c>
      <c r="E200" s="184" t="s">
        <v>1046</v>
      </c>
      <c r="F200" s="185" t="s">
        <v>1047</v>
      </c>
      <c r="G200" s="186" t="s">
        <v>262</v>
      </c>
      <c r="H200" s="187">
        <v>3.27</v>
      </c>
      <c r="I200" s="188"/>
      <c r="J200" s="189">
        <f>ROUND(I200*H200,2)</f>
        <v>0</v>
      </c>
      <c r="K200" s="185" t="s">
        <v>181</v>
      </c>
      <c r="L200" s="42"/>
      <c r="M200" s="190" t="s">
        <v>5</v>
      </c>
      <c r="N200" s="191" t="s">
        <v>52</v>
      </c>
      <c r="O200" s="43"/>
      <c r="P200" s="192">
        <f>O200*H200</f>
        <v>0</v>
      </c>
      <c r="Q200" s="192">
        <v>0</v>
      </c>
      <c r="R200" s="192">
        <f>Q200*H200</f>
        <v>0</v>
      </c>
      <c r="S200" s="192">
        <v>0</v>
      </c>
      <c r="T200" s="193">
        <f>S200*H200</f>
        <v>0</v>
      </c>
      <c r="AR200" s="24" t="s">
        <v>194</v>
      </c>
      <c r="AT200" s="24" t="s">
        <v>177</v>
      </c>
      <c r="AU200" s="24" t="s">
        <v>24</v>
      </c>
      <c r="AY200" s="24" t="s">
        <v>174</v>
      </c>
      <c r="BE200" s="194">
        <f>IF(N200="základní",J200,0)</f>
        <v>0</v>
      </c>
      <c r="BF200" s="194">
        <f>IF(N200="snížená",J200,0)</f>
        <v>0</v>
      </c>
      <c r="BG200" s="194">
        <f>IF(N200="zákl. přenesená",J200,0)</f>
        <v>0</v>
      </c>
      <c r="BH200" s="194">
        <f>IF(N200="sníž. přenesená",J200,0)</f>
        <v>0</v>
      </c>
      <c r="BI200" s="194">
        <f>IF(N200="nulová",J200,0)</f>
        <v>0</v>
      </c>
      <c r="BJ200" s="24" t="s">
        <v>89</v>
      </c>
      <c r="BK200" s="194">
        <f>ROUND(I200*H200,2)</f>
        <v>0</v>
      </c>
      <c r="BL200" s="24" t="s">
        <v>194</v>
      </c>
      <c r="BM200" s="24" t="s">
        <v>1048</v>
      </c>
    </row>
    <row r="201" spans="2:65" s="12" customFormat="1" ht="13.5">
      <c r="B201" s="195"/>
      <c r="D201" s="196" t="s">
        <v>184</v>
      </c>
      <c r="E201" s="197" t="s">
        <v>5</v>
      </c>
      <c r="F201" s="198" t="s">
        <v>1045</v>
      </c>
      <c r="H201" s="199">
        <v>3.27</v>
      </c>
      <c r="I201" s="200"/>
      <c r="L201" s="195"/>
      <c r="M201" s="201"/>
      <c r="N201" s="202"/>
      <c r="O201" s="202"/>
      <c r="P201" s="202"/>
      <c r="Q201" s="202"/>
      <c r="R201" s="202"/>
      <c r="S201" s="202"/>
      <c r="T201" s="203"/>
      <c r="AT201" s="197" t="s">
        <v>184</v>
      </c>
      <c r="AU201" s="197" t="s">
        <v>24</v>
      </c>
      <c r="AV201" s="12" t="s">
        <v>24</v>
      </c>
      <c r="AW201" s="12" t="s">
        <v>44</v>
      </c>
      <c r="AX201" s="12" t="s">
        <v>89</v>
      </c>
      <c r="AY201" s="197" t="s">
        <v>174</v>
      </c>
    </row>
    <row r="202" spans="2:65" s="1" customFormat="1" ht="38.25" customHeight="1">
      <c r="B202" s="182"/>
      <c r="C202" s="183" t="s">
        <v>457</v>
      </c>
      <c r="D202" s="183" t="s">
        <v>177</v>
      </c>
      <c r="E202" s="184" t="s">
        <v>1049</v>
      </c>
      <c r="F202" s="185" t="s">
        <v>1050</v>
      </c>
      <c r="G202" s="186" t="s">
        <v>262</v>
      </c>
      <c r="H202" s="187">
        <v>17.3</v>
      </c>
      <c r="I202" s="188"/>
      <c r="J202" s="189">
        <f>ROUND(I202*H202,2)</f>
        <v>0</v>
      </c>
      <c r="K202" s="185" t="s">
        <v>181</v>
      </c>
      <c r="L202" s="42"/>
      <c r="M202" s="190" t="s">
        <v>5</v>
      </c>
      <c r="N202" s="191" t="s">
        <v>52</v>
      </c>
      <c r="O202" s="43"/>
      <c r="P202" s="192">
        <f>O202*H202</f>
        <v>0</v>
      </c>
      <c r="Q202" s="192">
        <v>0.71545999999999998</v>
      </c>
      <c r="R202" s="192">
        <f>Q202*H202</f>
        <v>12.377458000000001</v>
      </c>
      <c r="S202" s="192">
        <v>0</v>
      </c>
      <c r="T202" s="193">
        <f>S202*H202</f>
        <v>0</v>
      </c>
      <c r="AR202" s="24" t="s">
        <v>194</v>
      </c>
      <c r="AT202" s="24" t="s">
        <v>177</v>
      </c>
      <c r="AU202" s="24" t="s">
        <v>24</v>
      </c>
      <c r="AY202" s="24" t="s">
        <v>174</v>
      </c>
      <c r="BE202" s="194">
        <f>IF(N202="základní",J202,0)</f>
        <v>0</v>
      </c>
      <c r="BF202" s="194">
        <f>IF(N202="snížená",J202,0)</f>
        <v>0</v>
      </c>
      <c r="BG202" s="194">
        <f>IF(N202="zákl. přenesená",J202,0)</f>
        <v>0</v>
      </c>
      <c r="BH202" s="194">
        <f>IF(N202="sníž. přenesená",J202,0)</f>
        <v>0</v>
      </c>
      <c r="BI202" s="194">
        <f>IF(N202="nulová",J202,0)</f>
        <v>0</v>
      </c>
      <c r="BJ202" s="24" t="s">
        <v>89</v>
      </c>
      <c r="BK202" s="194">
        <f>ROUND(I202*H202,2)</f>
        <v>0</v>
      </c>
      <c r="BL202" s="24" t="s">
        <v>194</v>
      </c>
      <c r="BM202" s="24" t="s">
        <v>1051</v>
      </c>
    </row>
    <row r="203" spans="2:65" s="12" customFormat="1" ht="13.5">
      <c r="B203" s="195"/>
      <c r="D203" s="196" t="s">
        <v>184</v>
      </c>
      <c r="E203" s="197" t="s">
        <v>5</v>
      </c>
      <c r="F203" s="198" t="s">
        <v>1052</v>
      </c>
      <c r="H203" s="199">
        <v>6.8</v>
      </c>
      <c r="I203" s="200"/>
      <c r="L203" s="195"/>
      <c r="M203" s="201"/>
      <c r="N203" s="202"/>
      <c r="O203" s="202"/>
      <c r="P203" s="202"/>
      <c r="Q203" s="202"/>
      <c r="R203" s="202"/>
      <c r="S203" s="202"/>
      <c r="T203" s="203"/>
      <c r="AT203" s="197" t="s">
        <v>184</v>
      </c>
      <c r="AU203" s="197" t="s">
        <v>24</v>
      </c>
      <c r="AV203" s="12" t="s">
        <v>24</v>
      </c>
      <c r="AW203" s="12" t="s">
        <v>44</v>
      </c>
      <c r="AX203" s="12" t="s">
        <v>81</v>
      </c>
      <c r="AY203" s="197" t="s">
        <v>174</v>
      </c>
    </row>
    <row r="204" spans="2:65" s="12" customFormat="1" ht="13.5">
      <c r="B204" s="195"/>
      <c r="D204" s="196" t="s">
        <v>184</v>
      </c>
      <c r="E204" s="197" t="s">
        <v>5</v>
      </c>
      <c r="F204" s="198" t="s">
        <v>1053</v>
      </c>
      <c r="H204" s="199">
        <v>10.5</v>
      </c>
      <c r="I204" s="200"/>
      <c r="L204" s="195"/>
      <c r="M204" s="201"/>
      <c r="N204" s="202"/>
      <c r="O204" s="202"/>
      <c r="P204" s="202"/>
      <c r="Q204" s="202"/>
      <c r="R204" s="202"/>
      <c r="S204" s="202"/>
      <c r="T204" s="203"/>
      <c r="AT204" s="197" t="s">
        <v>184</v>
      </c>
      <c r="AU204" s="197" t="s">
        <v>24</v>
      </c>
      <c r="AV204" s="12" t="s">
        <v>24</v>
      </c>
      <c r="AW204" s="12" t="s">
        <v>44</v>
      </c>
      <c r="AX204" s="12" t="s">
        <v>81</v>
      </c>
      <c r="AY204" s="197" t="s">
        <v>174</v>
      </c>
    </row>
    <row r="205" spans="2:65" s="13" customFormat="1" ht="13.5">
      <c r="B205" s="211"/>
      <c r="D205" s="196" t="s">
        <v>184</v>
      </c>
      <c r="E205" s="212" t="s">
        <v>5</v>
      </c>
      <c r="F205" s="213" t="s">
        <v>274</v>
      </c>
      <c r="H205" s="214">
        <v>17.3</v>
      </c>
      <c r="I205" s="215"/>
      <c r="L205" s="211"/>
      <c r="M205" s="216"/>
      <c r="N205" s="217"/>
      <c r="O205" s="217"/>
      <c r="P205" s="217"/>
      <c r="Q205" s="217"/>
      <c r="R205" s="217"/>
      <c r="S205" s="217"/>
      <c r="T205" s="218"/>
      <c r="AT205" s="212" t="s">
        <v>184</v>
      </c>
      <c r="AU205" s="212" t="s">
        <v>24</v>
      </c>
      <c r="AV205" s="13" t="s">
        <v>194</v>
      </c>
      <c r="AW205" s="13" t="s">
        <v>44</v>
      </c>
      <c r="AX205" s="13" t="s">
        <v>89</v>
      </c>
      <c r="AY205" s="212" t="s">
        <v>174</v>
      </c>
    </row>
    <row r="206" spans="2:65" s="1" customFormat="1" ht="38.25" customHeight="1">
      <c r="B206" s="182"/>
      <c r="C206" s="183" t="s">
        <v>461</v>
      </c>
      <c r="D206" s="183" t="s">
        <v>177</v>
      </c>
      <c r="E206" s="184" t="s">
        <v>1054</v>
      </c>
      <c r="F206" s="185" t="s">
        <v>1055</v>
      </c>
      <c r="G206" s="186" t="s">
        <v>421</v>
      </c>
      <c r="H206" s="187">
        <v>8.6999999999999994E-2</v>
      </c>
      <c r="I206" s="188"/>
      <c r="J206" s="189">
        <f>ROUND(I206*H206,2)</f>
        <v>0</v>
      </c>
      <c r="K206" s="185" t="s">
        <v>181</v>
      </c>
      <c r="L206" s="42"/>
      <c r="M206" s="190" t="s">
        <v>5</v>
      </c>
      <c r="N206" s="191" t="s">
        <v>52</v>
      </c>
      <c r="O206" s="43"/>
      <c r="P206" s="192">
        <f>O206*H206</f>
        <v>0</v>
      </c>
      <c r="Q206" s="192">
        <v>1.05871</v>
      </c>
      <c r="R206" s="192">
        <f>Q206*H206</f>
        <v>9.2107769999999992E-2</v>
      </c>
      <c r="S206" s="192">
        <v>0</v>
      </c>
      <c r="T206" s="193">
        <f>S206*H206</f>
        <v>0</v>
      </c>
      <c r="AR206" s="24" t="s">
        <v>194</v>
      </c>
      <c r="AT206" s="24" t="s">
        <v>177</v>
      </c>
      <c r="AU206" s="24" t="s">
        <v>24</v>
      </c>
      <c r="AY206" s="24" t="s">
        <v>174</v>
      </c>
      <c r="BE206" s="194">
        <f>IF(N206="základní",J206,0)</f>
        <v>0</v>
      </c>
      <c r="BF206" s="194">
        <f>IF(N206="snížená",J206,0)</f>
        <v>0</v>
      </c>
      <c r="BG206" s="194">
        <f>IF(N206="zákl. přenesená",J206,0)</f>
        <v>0</v>
      </c>
      <c r="BH206" s="194">
        <f>IF(N206="sníž. přenesená",J206,0)</f>
        <v>0</v>
      </c>
      <c r="BI206" s="194">
        <f>IF(N206="nulová",J206,0)</f>
        <v>0</v>
      </c>
      <c r="BJ206" s="24" t="s">
        <v>89</v>
      </c>
      <c r="BK206" s="194">
        <f>ROUND(I206*H206,2)</f>
        <v>0</v>
      </c>
      <c r="BL206" s="24" t="s">
        <v>194</v>
      </c>
      <c r="BM206" s="24" t="s">
        <v>1056</v>
      </c>
    </row>
    <row r="207" spans="2:65" s="12" customFormat="1" ht="13.5">
      <c r="B207" s="195"/>
      <c r="D207" s="196" t="s">
        <v>184</v>
      </c>
      <c r="E207" s="197" t="s">
        <v>5</v>
      </c>
      <c r="F207" s="198" t="s">
        <v>1057</v>
      </c>
      <c r="H207" s="199">
        <v>8.6999999999999994E-2</v>
      </c>
      <c r="I207" s="200"/>
      <c r="L207" s="195"/>
      <c r="M207" s="201"/>
      <c r="N207" s="202"/>
      <c r="O207" s="202"/>
      <c r="P207" s="202"/>
      <c r="Q207" s="202"/>
      <c r="R207" s="202"/>
      <c r="S207" s="202"/>
      <c r="T207" s="203"/>
      <c r="AT207" s="197" t="s">
        <v>184</v>
      </c>
      <c r="AU207" s="197" t="s">
        <v>24</v>
      </c>
      <c r="AV207" s="12" t="s">
        <v>24</v>
      </c>
      <c r="AW207" s="12" t="s">
        <v>44</v>
      </c>
      <c r="AX207" s="12" t="s">
        <v>89</v>
      </c>
      <c r="AY207" s="197" t="s">
        <v>174</v>
      </c>
    </row>
    <row r="208" spans="2:65" s="11" customFormat="1" ht="29.85" customHeight="1">
      <c r="B208" s="169"/>
      <c r="D208" s="170" t="s">
        <v>80</v>
      </c>
      <c r="E208" s="180" t="s">
        <v>190</v>
      </c>
      <c r="F208" s="180" t="s">
        <v>473</v>
      </c>
      <c r="I208" s="172"/>
      <c r="J208" s="181">
        <f>BK208</f>
        <v>0</v>
      </c>
      <c r="L208" s="169"/>
      <c r="M208" s="174"/>
      <c r="N208" s="175"/>
      <c r="O208" s="175"/>
      <c r="P208" s="176">
        <f>SUM(P209:P261)</f>
        <v>0</v>
      </c>
      <c r="Q208" s="175"/>
      <c r="R208" s="176">
        <f>SUM(R209:R261)</f>
        <v>249.01188720000002</v>
      </c>
      <c r="S208" s="175"/>
      <c r="T208" s="177">
        <f>SUM(T209:T261)</f>
        <v>0</v>
      </c>
      <c r="AR208" s="170" t="s">
        <v>89</v>
      </c>
      <c r="AT208" s="178" t="s">
        <v>80</v>
      </c>
      <c r="AU208" s="178" t="s">
        <v>89</v>
      </c>
      <c r="AY208" s="170" t="s">
        <v>174</v>
      </c>
      <c r="BK208" s="179">
        <f>SUM(BK209:BK261)</f>
        <v>0</v>
      </c>
    </row>
    <row r="209" spans="2:65" s="1" customFormat="1" ht="25.5" customHeight="1">
      <c r="B209" s="182"/>
      <c r="C209" s="183" t="s">
        <v>468</v>
      </c>
      <c r="D209" s="183" t="s">
        <v>177</v>
      </c>
      <c r="E209" s="184" t="s">
        <v>1058</v>
      </c>
      <c r="F209" s="185" t="s">
        <v>1059</v>
      </c>
      <c r="G209" s="186" t="s">
        <v>262</v>
      </c>
      <c r="H209" s="187">
        <v>78.906000000000006</v>
      </c>
      <c r="I209" s="188"/>
      <c r="J209" s="189">
        <f>ROUND(I209*H209,2)</f>
        <v>0</v>
      </c>
      <c r="K209" s="185" t="s">
        <v>181</v>
      </c>
      <c r="L209" s="42"/>
      <c r="M209" s="190" t="s">
        <v>5</v>
      </c>
      <c r="N209" s="191" t="s">
        <v>52</v>
      </c>
      <c r="O209" s="43"/>
      <c r="P209" s="192">
        <f>O209*H209</f>
        <v>0</v>
      </c>
      <c r="Q209" s="192">
        <v>0.25044</v>
      </c>
      <c r="R209" s="192">
        <f>Q209*H209</f>
        <v>19.761218640000003</v>
      </c>
      <c r="S209" s="192">
        <v>0</v>
      </c>
      <c r="T209" s="193">
        <f>S209*H209</f>
        <v>0</v>
      </c>
      <c r="AR209" s="24" t="s">
        <v>194</v>
      </c>
      <c r="AT209" s="24" t="s">
        <v>177</v>
      </c>
      <c r="AU209" s="24" t="s">
        <v>24</v>
      </c>
      <c r="AY209" s="24" t="s">
        <v>174</v>
      </c>
      <c r="BE209" s="194">
        <f>IF(N209="základní",J209,0)</f>
        <v>0</v>
      </c>
      <c r="BF209" s="194">
        <f>IF(N209="snížená",J209,0)</f>
        <v>0</v>
      </c>
      <c r="BG209" s="194">
        <f>IF(N209="zákl. přenesená",J209,0)</f>
        <v>0</v>
      </c>
      <c r="BH209" s="194">
        <f>IF(N209="sníž. přenesená",J209,0)</f>
        <v>0</v>
      </c>
      <c r="BI209" s="194">
        <f>IF(N209="nulová",J209,0)</f>
        <v>0</v>
      </c>
      <c r="BJ209" s="24" t="s">
        <v>89</v>
      </c>
      <c r="BK209" s="194">
        <f>ROUND(I209*H209,2)</f>
        <v>0</v>
      </c>
      <c r="BL209" s="24" t="s">
        <v>194</v>
      </c>
      <c r="BM209" s="24" t="s">
        <v>1060</v>
      </c>
    </row>
    <row r="210" spans="2:65" s="12" customFormat="1" ht="13.5">
      <c r="B210" s="195"/>
      <c r="D210" s="196" t="s">
        <v>184</v>
      </c>
      <c r="E210" s="197" t="s">
        <v>5</v>
      </c>
      <c r="F210" s="198" t="s">
        <v>1061</v>
      </c>
      <c r="H210" s="199">
        <v>73.25</v>
      </c>
      <c r="I210" s="200"/>
      <c r="L210" s="195"/>
      <c r="M210" s="201"/>
      <c r="N210" s="202"/>
      <c r="O210" s="202"/>
      <c r="P210" s="202"/>
      <c r="Q210" s="202"/>
      <c r="R210" s="202"/>
      <c r="S210" s="202"/>
      <c r="T210" s="203"/>
      <c r="AT210" s="197" t="s">
        <v>184</v>
      </c>
      <c r="AU210" s="197" t="s">
        <v>24</v>
      </c>
      <c r="AV210" s="12" t="s">
        <v>24</v>
      </c>
      <c r="AW210" s="12" t="s">
        <v>44</v>
      </c>
      <c r="AX210" s="12" t="s">
        <v>81</v>
      </c>
      <c r="AY210" s="197" t="s">
        <v>174</v>
      </c>
    </row>
    <row r="211" spans="2:65" s="12" customFormat="1" ht="13.5">
      <c r="B211" s="195"/>
      <c r="D211" s="196" t="s">
        <v>184</v>
      </c>
      <c r="E211" s="197" t="s">
        <v>5</v>
      </c>
      <c r="F211" s="198" t="s">
        <v>1062</v>
      </c>
      <c r="H211" s="199">
        <v>12.907</v>
      </c>
      <c r="I211" s="200"/>
      <c r="L211" s="195"/>
      <c r="M211" s="201"/>
      <c r="N211" s="202"/>
      <c r="O211" s="202"/>
      <c r="P211" s="202"/>
      <c r="Q211" s="202"/>
      <c r="R211" s="202"/>
      <c r="S211" s="202"/>
      <c r="T211" s="203"/>
      <c r="AT211" s="197" t="s">
        <v>184</v>
      </c>
      <c r="AU211" s="197" t="s">
        <v>24</v>
      </c>
      <c r="AV211" s="12" t="s">
        <v>24</v>
      </c>
      <c r="AW211" s="12" t="s">
        <v>44</v>
      </c>
      <c r="AX211" s="12" t="s">
        <v>81</v>
      </c>
      <c r="AY211" s="197" t="s">
        <v>174</v>
      </c>
    </row>
    <row r="212" spans="2:65" s="12" customFormat="1" ht="13.5">
      <c r="B212" s="195"/>
      <c r="D212" s="196" t="s">
        <v>184</v>
      </c>
      <c r="E212" s="197" t="s">
        <v>5</v>
      </c>
      <c r="F212" s="198" t="s">
        <v>1063</v>
      </c>
      <c r="H212" s="199">
        <v>-5.9379999999999997</v>
      </c>
      <c r="I212" s="200"/>
      <c r="L212" s="195"/>
      <c r="M212" s="201"/>
      <c r="N212" s="202"/>
      <c r="O212" s="202"/>
      <c r="P212" s="202"/>
      <c r="Q212" s="202"/>
      <c r="R212" s="202"/>
      <c r="S212" s="202"/>
      <c r="T212" s="203"/>
      <c r="AT212" s="197" t="s">
        <v>184</v>
      </c>
      <c r="AU212" s="197" t="s">
        <v>24</v>
      </c>
      <c r="AV212" s="12" t="s">
        <v>24</v>
      </c>
      <c r="AW212" s="12" t="s">
        <v>44</v>
      </c>
      <c r="AX212" s="12" t="s">
        <v>81</v>
      </c>
      <c r="AY212" s="197" t="s">
        <v>174</v>
      </c>
    </row>
    <row r="213" spans="2:65" s="12" customFormat="1" ht="13.5">
      <c r="B213" s="195"/>
      <c r="D213" s="196" t="s">
        <v>184</v>
      </c>
      <c r="E213" s="197" t="s">
        <v>5</v>
      </c>
      <c r="F213" s="198" t="s">
        <v>1064</v>
      </c>
      <c r="H213" s="199">
        <v>-1.3129999999999999</v>
      </c>
      <c r="I213" s="200"/>
      <c r="L213" s="195"/>
      <c r="M213" s="201"/>
      <c r="N213" s="202"/>
      <c r="O213" s="202"/>
      <c r="P213" s="202"/>
      <c r="Q213" s="202"/>
      <c r="R213" s="202"/>
      <c r="S213" s="202"/>
      <c r="T213" s="203"/>
      <c r="AT213" s="197" t="s">
        <v>184</v>
      </c>
      <c r="AU213" s="197" t="s">
        <v>24</v>
      </c>
      <c r="AV213" s="12" t="s">
        <v>24</v>
      </c>
      <c r="AW213" s="12" t="s">
        <v>44</v>
      </c>
      <c r="AX213" s="12" t="s">
        <v>81</v>
      </c>
      <c r="AY213" s="197" t="s">
        <v>174</v>
      </c>
    </row>
    <row r="214" spans="2:65" s="13" customFormat="1" ht="13.5">
      <c r="B214" s="211"/>
      <c r="D214" s="196" t="s">
        <v>184</v>
      </c>
      <c r="E214" s="212" t="s">
        <v>5</v>
      </c>
      <c r="F214" s="213" t="s">
        <v>274</v>
      </c>
      <c r="H214" s="214">
        <v>78.906000000000006</v>
      </c>
      <c r="I214" s="215"/>
      <c r="L214" s="211"/>
      <c r="M214" s="216"/>
      <c r="N214" s="217"/>
      <c r="O214" s="217"/>
      <c r="P214" s="217"/>
      <c r="Q214" s="217"/>
      <c r="R214" s="217"/>
      <c r="S214" s="217"/>
      <c r="T214" s="218"/>
      <c r="AT214" s="212" t="s">
        <v>184</v>
      </c>
      <c r="AU214" s="212" t="s">
        <v>24</v>
      </c>
      <c r="AV214" s="13" t="s">
        <v>194</v>
      </c>
      <c r="AW214" s="13" t="s">
        <v>44</v>
      </c>
      <c r="AX214" s="13" t="s">
        <v>89</v>
      </c>
      <c r="AY214" s="212" t="s">
        <v>174</v>
      </c>
    </row>
    <row r="215" spans="2:65" s="1" customFormat="1" ht="25.5" customHeight="1">
      <c r="B215" s="182"/>
      <c r="C215" s="183" t="s">
        <v>474</v>
      </c>
      <c r="D215" s="183" t="s">
        <v>177</v>
      </c>
      <c r="E215" s="184" t="s">
        <v>1065</v>
      </c>
      <c r="F215" s="185" t="s">
        <v>1066</v>
      </c>
      <c r="G215" s="186" t="s">
        <v>287</v>
      </c>
      <c r="H215" s="187">
        <v>28.05</v>
      </c>
      <c r="I215" s="188"/>
      <c r="J215" s="189">
        <f>ROUND(I215*H215,2)</f>
        <v>0</v>
      </c>
      <c r="K215" s="185" t="s">
        <v>181</v>
      </c>
      <c r="L215" s="42"/>
      <c r="M215" s="190" t="s">
        <v>5</v>
      </c>
      <c r="N215" s="191" t="s">
        <v>52</v>
      </c>
      <c r="O215" s="43"/>
      <c r="P215" s="192">
        <f>O215*H215</f>
        <v>0</v>
      </c>
      <c r="Q215" s="192">
        <v>8.6899999999999998E-3</v>
      </c>
      <c r="R215" s="192">
        <f>Q215*H215</f>
        <v>0.24375450000000001</v>
      </c>
      <c r="S215" s="192">
        <v>0</v>
      </c>
      <c r="T215" s="193">
        <f>S215*H215</f>
        <v>0</v>
      </c>
      <c r="AR215" s="24" t="s">
        <v>194</v>
      </c>
      <c r="AT215" s="24" t="s">
        <v>177</v>
      </c>
      <c r="AU215" s="24" t="s">
        <v>24</v>
      </c>
      <c r="AY215" s="24" t="s">
        <v>174</v>
      </c>
      <c r="BE215" s="194">
        <f>IF(N215="základní",J215,0)</f>
        <v>0</v>
      </c>
      <c r="BF215" s="194">
        <f>IF(N215="snížená",J215,0)</f>
        <v>0</v>
      </c>
      <c r="BG215" s="194">
        <f>IF(N215="zákl. přenesená",J215,0)</f>
        <v>0</v>
      </c>
      <c r="BH215" s="194">
        <f>IF(N215="sníž. přenesená",J215,0)</f>
        <v>0</v>
      </c>
      <c r="BI215" s="194">
        <f>IF(N215="nulová",J215,0)</f>
        <v>0</v>
      </c>
      <c r="BJ215" s="24" t="s">
        <v>89</v>
      </c>
      <c r="BK215" s="194">
        <f>ROUND(I215*H215,2)</f>
        <v>0</v>
      </c>
      <c r="BL215" s="24" t="s">
        <v>194</v>
      </c>
      <c r="BM215" s="24" t="s">
        <v>1067</v>
      </c>
    </row>
    <row r="216" spans="2:65" s="12" customFormat="1" ht="13.5">
      <c r="B216" s="195"/>
      <c r="D216" s="196" t="s">
        <v>184</v>
      </c>
      <c r="E216" s="197" t="s">
        <v>5</v>
      </c>
      <c r="F216" s="198" t="s">
        <v>1068</v>
      </c>
      <c r="H216" s="199">
        <v>28.05</v>
      </c>
      <c r="I216" s="200"/>
      <c r="L216" s="195"/>
      <c r="M216" s="201"/>
      <c r="N216" s="202"/>
      <c r="O216" s="202"/>
      <c r="P216" s="202"/>
      <c r="Q216" s="202"/>
      <c r="R216" s="202"/>
      <c r="S216" s="202"/>
      <c r="T216" s="203"/>
      <c r="AT216" s="197" t="s">
        <v>184</v>
      </c>
      <c r="AU216" s="197" t="s">
        <v>24</v>
      </c>
      <c r="AV216" s="12" t="s">
        <v>24</v>
      </c>
      <c r="AW216" s="12" t="s">
        <v>44</v>
      </c>
      <c r="AX216" s="12" t="s">
        <v>81</v>
      </c>
      <c r="AY216" s="197" t="s">
        <v>174</v>
      </c>
    </row>
    <row r="217" spans="2:65" s="13" customFormat="1" ht="13.5">
      <c r="B217" s="211"/>
      <c r="D217" s="196" t="s">
        <v>184</v>
      </c>
      <c r="E217" s="212" t="s">
        <v>5</v>
      </c>
      <c r="F217" s="213" t="s">
        <v>274</v>
      </c>
      <c r="H217" s="214">
        <v>28.05</v>
      </c>
      <c r="I217" s="215"/>
      <c r="L217" s="211"/>
      <c r="M217" s="216"/>
      <c r="N217" s="217"/>
      <c r="O217" s="217"/>
      <c r="P217" s="217"/>
      <c r="Q217" s="217"/>
      <c r="R217" s="217"/>
      <c r="S217" s="217"/>
      <c r="T217" s="218"/>
      <c r="AT217" s="212" t="s">
        <v>184</v>
      </c>
      <c r="AU217" s="212" t="s">
        <v>24</v>
      </c>
      <c r="AV217" s="13" t="s">
        <v>194</v>
      </c>
      <c r="AW217" s="13" t="s">
        <v>44</v>
      </c>
      <c r="AX217" s="13" t="s">
        <v>89</v>
      </c>
      <c r="AY217" s="212" t="s">
        <v>174</v>
      </c>
    </row>
    <row r="218" spans="2:65" s="1" customFormat="1" ht="25.5" customHeight="1">
      <c r="B218" s="182"/>
      <c r="C218" s="183" t="s">
        <v>480</v>
      </c>
      <c r="D218" s="183" t="s">
        <v>177</v>
      </c>
      <c r="E218" s="184" t="s">
        <v>1069</v>
      </c>
      <c r="F218" s="185" t="s">
        <v>1070</v>
      </c>
      <c r="G218" s="186" t="s">
        <v>488</v>
      </c>
      <c r="H218" s="187">
        <v>1</v>
      </c>
      <c r="I218" s="188"/>
      <c r="J218" s="189">
        <f>ROUND(I218*H218,2)</f>
        <v>0</v>
      </c>
      <c r="K218" s="185" t="s">
        <v>181</v>
      </c>
      <c r="L218" s="42"/>
      <c r="M218" s="190" t="s">
        <v>5</v>
      </c>
      <c r="N218" s="191" t="s">
        <v>52</v>
      </c>
      <c r="O218" s="43"/>
      <c r="P218" s="192">
        <f>O218*H218</f>
        <v>0</v>
      </c>
      <c r="Q218" s="192">
        <v>2.2780000000000002E-2</v>
      </c>
      <c r="R218" s="192">
        <f>Q218*H218</f>
        <v>2.2780000000000002E-2</v>
      </c>
      <c r="S218" s="192">
        <v>0</v>
      </c>
      <c r="T218" s="193">
        <f>S218*H218</f>
        <v>0</v>
      </c>
      <c r="AR218" s="24" t="s">
        <v>194</v>
      </c>
      <c r="AT218" s="24" t="s">
        <v>177</v>
      </c>
      <c r="AU218" s="24" t="s">
        <v>24</v>
      </c>
      <c r="AY218" s="24" t="s">
        <v>174</v>
      </c>
      <c r="BE218" s="194">
        <f>IF(N218="základní",J218,0)</f>
        <v>0</v>
      </c>
      <c r="BF218" s="194">
        <f>IF(N218="snížená",J218,0)</f>
        <v>0</v>
      </c>
      <c r="BG218" s="194">
        <f>IF(N218="zákl. přenesená",J218,0)</f>
        <v>0</v>
      </c>
      <c r="BH218" s="194">
        <f>IF(N218="sníž. přenesená",J218,0)</f>
        <v>0</v>
      </c>
      <c r="BI218" s="194">
        <f>IF(N218="nulová",J218,0)</f>
        <v>0</v>
      </c>
      <c r="BJ218" s="24" t="s">
        <v>89</v>
      </c>
      <c r="BK218" s="194">
        <f>ROUND(I218*H218,2)</f>
        <v>0</v>
      </c>
      <c r="BL218" s="24" t="s">
        <v>194</v>
      </c>
      <c r="BM218" s="24" t="s">
        <v>1071</v>
      </c>
    </row>
    <row r="219" spans="2:65" s="12" customFormat="1" ht="13.5">
      <c r="B219" s="195"/>
      <c r="D219" s="196" t="s">
        <v>184</v>
      </c>
      <c r="E219" s="197" t="s">
        <v>5</v>
      </c>
      <c r="F219" s="198" t="s">
        <v>89</v>
      </c>
      <c r="H219" s="199">
        <v>1</v>
      </c>
      <c r="I219" s="200"/>
      <c r="L219" s="195"/>
      <c r="M219" s="201"/>
      <c r="N219" s="202"/>
      <c r="O219" s="202"/>
      <c r="P219" s="202"/>
      <c r="Q219" s="202"/>
      <c r="R219" s="202"/>
      <c r="S219" s="202"/>
      <c r="T219" s="203"/>
      <c r="AT219" s="197" t="s">
        <v>184</v>
      </c>
      <c r="AU219" s="197" t="s">
        <v>24</v>
      </c>
      <c r="AV219" s="12" t="s">
        <v>24</v>
      </c>
      <c r="AW219" s="12" t="s">
        <v>44</v>
      </c>
      <c r="AX219" s="12" t="s">
        <v>89</v>
      </c>
      <c r="AY219" s="197" t="s">
        <v>174</v>
      </c>
    </row>
    <row r="220" spans="2:65" s="1" customFormat="1" ht="25.5" customHeight="1">
      <c r="B220" s="182"/>
      <c r="C220" s="183" t="s">
        <v>485</v>
      </c>
      <c r="D220" s="183" t="s">
        <v>177</v>
      </c>
      <c r="E220" s="184" t="s">
        <v>1072</v>
      </c>
      <c r="F220" s="185" t="s">
        <v>1073</v>
      </c>
      <c r="G220" s="186" t="s">
        <v>488</v>
      </c>
      <c r="H220" s="187">
        <v>16</v>
      </c>
      <c r="I220" s="188"/>
      <c r="J220" s="189">
        <f>ROUND(I220*H220,2)</f>
        <v>0</v>
      </c>
      <c r="K220" s="185" t="s">
        <v>181</v>
      </c>
      <c r="L220" s="42"/>
      <c r="M220" s="190" t="s">
        <v>5</v>
      </c>
      <c r="N220" s="191" t="s">
        <v>52</v>
      </c>
      <c r="O220" s="43"/>
      <c r="P220" s="192">
        <f>O220*H220</f>
        <v>0</v>
      </c>
      <c r="Q220" s="192">
        <v>3.6549999999999999E-2</v>
      </c>
      <c r="R220" s="192">
        <f>Q220*H220</f>
        <v>0.58479999999999999</v>
      </c>
      <c r="S220" s="192">
        <v>0</v>
      </c>
      <c r="T220" s="193">
        <f>S220*H220</f>
        <v>0</v>
      </c>
      <c r="AR220" s="24" t="s">
        <v>194</v>
      </c>
      <c r="AT220" s="24" t="s">
        <v>177</v>
      </c>
      <c r="AU220" s="24" t="s">
        <v>24</v>
      </c>
      <c r="AY220" s="24" t="s">
        <v>174</v>
      </c>
      <c r="BE220" s="194">
        <f>IF(N220="základní",J220,0)</f>
        <v>0</v>
      </c>
      <c r="BF220" s="194">
        <f>IF(N220="snížená",J220,0)</f>
        <v>0</v>
      </c>
      <c r="BG220" s="194">
        <f>IF(N220="zákl. přenesená",J220,0)</f>
        <v>0</v>
      </c>
      <c r="BH220" s="194">
        <f>IF(N220="sníž. přenesená",J220,0)</f>
        <v>0</v>
      </c>
      <c r="BI220" s="194">
        <f>IF(N220="nulová",J220,0)</f>
        <v>0</v>
      </c>
      <c r="BJ220" s="24" t="s">
        <v>89</v>
      </c>
      <c r="BK220" s="194">
        <f>ROUND(I220*H220,2)</f>
        <v>0</v>
      </c>
      <c r="BL220" s="24" t="s">
        <v>194</v>
      </c>
      <c r="BM220" s="24" t="s">
        <v>1074</v>
      </c>
    </row>
    <row r="221" spans="2:65" s="12" customFormat="1" ht="13.5">
      <c r="B221" s="195"/>
      <c r="D221" s="196" t="s">
        <v>184</v>
      </c>
      <c r="E221" s="197" t="s">
        <v>5</v>
      </c>
      <c r="F221" s="198" t="s">
        <v>1075</v>
      </c>
      <c r="H221" s="199">
        <v>16</v>
      </c>
      <c r="I221" s="200"/>
      <c r="L221" s="195"/>
      <c r="M221" s="201"/>
      <c r="N221" s="202"/>
      <c r="O221" s="202"/>
      <c r="P221" s="202"/>
      <c r="Q221" s="202"/>
      <c r="R221" s="202"/>
      <c r="S221" s="202"/>
      <c r="T221" s="203"/>
      <c r="AT221" s="197" t="s">
        <v>184</v>
      </c>
      <c r="AU221" s="197" t="s">
        <v>24</v>
      </c>
      <c r="AV221" s="12" t="s">
        <v>24</v>
      </c>
      <c r="AW221" s="12" t="s">
        <v>44</v>
      </c>
      <c r="AX221" s="12" t="s">
        <v>89</v>
      </c>
      <c r="AY221" s="197" t="s">
        <v>174</v>
      </c>
    </row>
    <row r="222" spans="2:65" s="1" customFormat="1" ht="25.5" customHeight="1">
      <c r="B222" s="182"/>
      <c r="C222" s="183" t="s">
        <v>32</v>
      </c>
      <c r="D222" s="183" t="s">
        <v>177</v>
      </c>
      <c r="E222" s="184" t="s">
        <v>1076</v>
      </c>
      <c r="F222" s="185" t="s">
        <v>1077</v>
      </c>
      <c r="G222" s="186" t="s">
        <v>488</v>
      </c>
      <c r="H222" s="187">
        <v>4</v>
      </c>
      <c r="I222" s="188"/>
      <c r="J222" s="189">
        <f>ROUND(I222*H222,2)</f>
        <v>0</v>
      </c>
      <c r="K222" s="185" t="s">
        <v>181</v>
      </c>
      <c r="L222" s="42"/>
      <c r="M222" s="190" t="s">
        <v>5</v>
      </c>
      <c r="N222" s="191" t="s">
        <v>52</v>
      </c>
      <c r="O222" s="43"/>
      <c r="P222" s="192">
        <f>O222*H222</f>
        <v>0</v>
      </c>
      <c r="Q222" s="192">
        <v>5.4550000000000001E-2</v>
      </c>
      <c r="R222" s="192">
        <f>Q222*H222</f>
        <v>0.21820000000000001</v>
      </c>
      <c r="S222" s="192">
        <v>0</v>
      </c>
      <c r="T222" s="193">
        <f>S222*H222</f>
        <v>0</v>
      </c>
      <c r="AR222" s="24" t="s">
        <v>194</v>
      </c>
      <c r="AT222" s="24" t="s">
        <v>177</v>
      </c>
      <c r="AU222" s="24" t="s">
        <v>24</v>
      </c>
      <c r="AY222" s="24" t="s">
        <v>174</v>
      </c>
      <c r="BE222" s="194">
        <f>IF(N222="základní",J222,0)</f>
        <v>0</v>
      </c>
      <c r="BF222" s="194">
        <f>IF(N222="snížená",J222,0)</f>
        <v>0</v>
      </c>
      <c r="BG222" s="194">
        <f>IF(N222="zákl. přenesená",J222,0)</f>
        <v>0</v>
      </c>
      <c r="BH222" s="194">
        <f>IF(N222="sníž. přenesená",J222,0)</f>
        <v>0</v>
      </c>
      <c r="BI222" s="194">
        <f>IF(N222="nulová",J222,0)</f>
        <v>0</v>
      </c>
      <c r="BJ222" s="24" t="s">
        <v>89</v>
      </c>
      <c r="BK222" s="194">
        <f>ROUND(I222*H222,2)</f>
        <v>0</v>
      </c>
      <c r="BL222" s="24" t="s">
        <v>194</v>
      </c>
      <c r="BM222" s="24" t="s">
        <v>1078</v>
      </c>
    </row>
    <row r="223" spans="2:65" s="12" customFormat="1" ht="13.5">
      <c r="B223" s="195"/>
      <c r="D223" s="196" t="s">
        <v>184</v>
      </c>
      <c r="E223" s="197" t="s">
        <v>5</v>
      </c>
      <c r="F223" s="198" t="s">
        <v>194</v>
      </c>
      <c r="H223" s="199">
        <v>4</v>
      </c>
      <c r="I223" s="200"/>
      <c r="L223" s="195"/>
      <c r="M223" s="201"/>
      <c r="N223" s="202"/>
      <c r="O223" s="202"/>
      <c r="P223" s="202"/>
      <c r="Q223" s="202"/>
      <c r="R223" s="202"/>
      <c r="S223" s="202"/>
      <c r="T223" s="203"/>
      <c r="AT223" s="197" t="s">
        <v>184</v>
      </c>
      <c r="AU223" s="197" t="s">
        <v>24</v>
      </c>
      <c r="AV223" s="12" t="s">
        <v>24</v>
      </c>
      <c r="AW223" s="12" t="s">
        <v>44</v>
      </c>
      <c r="AX223" s="12" t="s">
        <v>89</v>
      </c>
      <c r="AY223" s="197" t="s">
        <v>174</v>
      </c>
    </row>
    <row r="224" spans="2:65" s="1" customFormat="1" ht="25.5" customHeight="1">
      <c r="B224" s="182"/>
      <c r="C224" s="183" t="s">
        <v>495</v>
      </c>
      <c r="D224" s="183" t="s">
        <v>177</v>
      </c>
      <c r="E224" s="184" t="s">
        <v>1079</v>
      </c>
      <c r="F224" s="185" t="s">
        <v>1080</v>
      </c>
      <c r="G224" s="186" t="s">
        <v>421</v>
      </c>
      <c r="H224" s="187">
        <v>0.186</v>
      </c>
      <c r="I224" s="188"/>
      <c r="J224" s="189">
        <f>ROUND(I224*H224,2)</f>
        <v>0</v>
      </c>
      <c r="K224" s="185" t="s">
        <v>181</v>
      </c>
      <c r="L224" s="42"/>
      <c r="M224" s="190" t="s">
        <v>5</v>
      </c>
      <c r="N224" s="191" t="s">
        <v>52</v>
      </c>
      <c r="O224" s="43"/>
      <c r="P224" s="192">
        <f>O224*H224</f>
        <v>0</v>
      </c>
      <c r="Q224" s="192">
        <v>1.7090000000000001E-2</v>
      </c>
      <c r="R224" s="192">
        <f>Q224*H224</f>
        <v>3.1787400000000002E-3</v>
      </c>
      <c r="S224" s="192">
        <v>0</v>
      </c>
      <c r="T224" s="193">
        <f>S224*H224</f>
        <v>0</v>
      </c>
      <c r="AR224" s="24" t="s">
        <v>194</v>
      </c>
      <c r="AT224" s="24" t="s">
        <v>177</v>
      </c>
      <c r="AU224" s="24" t="s">
        <v>24</v>
      </c>
      <c r="AY224" s="24" t="s">
        <v>174</v>
      </c>
      <c r="BE224" s="194">
        <f>IF(N224="základní",J224,0)</f>
        <v>0</v>
      </c>
      <c r="BF224" s="194">
        <f>IF(N224="snížená",J224,0)</f>
        <v>0</v>
      </c>
      <c r="BG224" s="194">
        <f>IF(N224="zákl. přenesená",J224,0)</f>
        <v>0</v>
      </c>
      <c r="BH224" s="194">
        <f>IF(N224="sníž. přenesená",J224,0)</f>
        <v>0</v>
      </c>
      <c r="BI224" s="194">
        <f>IF(N224="nulová",J224,0)</f>
        <v>0</v>
      </c>
      <c r="BJ224" s="24" t="s">
        <v>89</v>
      </c>
      <c r="BK224" s="194">
        <f>ROUND(I224*H224,2)</f>
        <v>0</v>
      </c>
      <c r="BL224" s="24" t="s">
        <v>194</v>
      </c>
      <c r="BM224" s="24" t="s">
        <v>1081</v>
      </c>
    </row>
    <row r="225" spans="2:65" s="12" customFormat="1" ht="13.5">
      <c r="B225" s="195"/>
      <c r="D225" s="196" t="s">
        <v>184</v>
      </c>
      <c r="E225" s="197" t="s">
        <v>5</v>
      </c>
      <c r="F225" s="198" t="s">
        <v>1082</v>
      </c>
      <c r="H225" s="199">
        <v>0.186</v>
      </c>
      <c r="I225" s="200"/>
      <c r="L225" s="195"/>
      <c r="M225" s="201"/>
      <c r="N225" s="202"/>
      <c r="O225" s="202"/>
      <c r="P225" s="202"/>
      <c r="Q225" s="202"/>
      <c r="R225" s="202"/>
      <c r="S225" s="202"/>
      <c r="T225" s="203"/>
      <c r="AT225" s="197" t="s">
        <v>184</v>
      </c>
      <c r="AU225" s="197" t="s">
        <v>24</v>
      </c>
      <c r="AV225" s="12" t="s">
        <v>24</v>
      </c>
      <c r="AW225" s="12" t="s">
        <v>44</v>
      </c>
      <c r="AX225" s="12" t="s">
        <v>89</v>
      </c>
      <c r="AY225" s="197" t="s">
        <v>174</v>
      </c>
    </row>
    <row r="226" spans="2:65" s="1" customFormat="1" ht="16.5" customHeight="1">
      <c r="B226" s="182"/>
      <c r="C226" s="219" t="s">
        <v>500</v>
      </c>
      <c r="D226" s="219" t="s">
        <v>447</v>
      </c>
      <c r="E226" s="220" t="s">
        <v>1083</v>
      </c>
      <c r="F226" s="221" t="s">
        <v>1084</v>
      </c>
      <c r="G226" s="222" t="s">
        <v>421</v>
      </c>
      <c r="H226" s="223">
        <v>0.188</v>
      </c>
      <c r="I226" s="224"/>
      <c r="J226" s="225">
        <f>ROUND(I226*H226,2)</f>
        <v>0</v>
      </c>
      <c r="K226" s="221" t="s">
        <v>181</v>
      </c>
      <c r="L226" s="226"/>
      <c r="M226" s="227" t="s">
        <v>5</v>
      </c>
      <c r="N226" s="228" t="s">
        <v>52</v>
      </c>
      <c r="O226" s="43"/>
      <c r="P226" s="192">
        <f>O226*H226</f>
        <v>0</v>
      </c>
      <c r="Q226" s="192">
        <v>1</v>
      </c>
      <c r="R226" s="192">
        <f>Q226*H226</f>
        <v>0.188</v>
      </c>
      <c r="S226" s="192">
        <v>0</v>
      </c>
      <c r="T226" s="193">
        <f>S226*H226</f>
        <v>0</v>
      </c>
      <c r="AR226" s="24" t="s">
        <v>211</v>
      </c>
      <c r="AT226" s="24" t="s">
        <v>447</v>
      </c>
      <c r="AU226" s="24" t="s">
        <v>24</v>
      </c>
      <c r="AY226" s="24" t="s">
        <v>174</v>
      </c>
      <c r="BE226" s="194">
        <f>IF(N226="základní",J226,0)</f>
        <v>0</v>
      </c>
      <c r="BF226" s="194">
        <f>IF(N226="snížená",J226,0)</f>
        <v>0</v>
      </c>
      <c r="BG226" s="194">
        <f>IF(N226="zákl. přenesená",J226,0)</f>
        <v>0</v>
      </c>
      <c r="BH226" s="194">
        <f>IF(N226="sníž. přenesená",J226,0)</f>
        <v>0</v>
      </c>
      <c r="BI226" s="194">
        <f>IF(N226="nulová",J226,0)</f>
        <v>0</v>
      </c>
      <c r="BJ226" s="24" t="s">
        <v>89</v>
      </c>
      <c r="BK226" s="194">
        <f>ROUND(I226*H226,2)</f>
        <v>0</v>
      </c>
      <c r="BL226" s="24" t="s">
        <v>194</v>
      </c>
      <c r="BM226" s="24" t="s">
        <v>1085</v>
      </c>
    </row>
    <row r="227" spans="2:65" s="12" customFormat="1" ht="13.5">
      <c r="B227" s="195"/>
      <c r="D227" s="196" t="s">
        <v>184</v>
      </c>
      <c r="E227" s="197" t="s">
        <v>5</v>
      </c>
      <c r="F227" s="198" t="s">
        <v>1086</v>
      </c>
      <c r="H227" s="199">
        <v>0.188</v>
      </c>
      <c r="I227" s="200"/>
      <c r="L227" s="195"/>
      <c r="M227" s="201"/>
      <c r="N227" s="202"/>
      <c r="O227" s="202"/>
      <c r="P227" s="202"/>
      <c r="Q227" s="202"/>
      <c r="R227" s="202"/>
      <c r="S227" s="202"/>
      <c r="T227" s="203"/>
      <c r="AT227" s="197" t="s">
        <v>184</v>
      </c>
      <c r="AU227" s="197" t="s">
        <v>24</v>
      </c>
      <c r="AV227" s="12" t="s">
        <v>24</v>
      </c>
      <c r="AW227" s="12" t="s">
        <v>44</v>
      </c>
      <c r="AX227" s="12" t="s">
        <v>89</v>
      </c>
      <c r="AY227" s="197" t="s">
        <v>174</v>
      </c>
    </row>
    <row r="228" spans="2:65" s="1" customFormat="1" ht="25.5" customHeight="1">
      <c r="B228" s="182"/>
      <c r="C228" s="183" t="s">
        <v>505</v>
      </c>
      <c r="D228" s="183" t="s">
        <v>177</v>
      </c>
      <c r="E228" s="184" t="s">
        <v>1087</v>
      </c>
      <c r="F228" s="185" t="s">
        <v>1088</v>
      </c>
      <c r="G228" s="186" t="s">
        <v>287</v>
      </c>
      <c r="H228" s="187">
        <v>5.5</v>
      </c>
      <c r="I228" s="188"/>
      <c r="J228" s="189">
        <f>ROUND(I228*H228,2)</f>
        <v>0</v>
      </c>
      <c r="K228" s="185" t="s">
        <v>181</v>
      </c>
      <c r="L228" s="42"/>
      <c r="M228" s="190" t="s">
        <v>5</v>
      </c>
      <c r="N228" s="191" t="s">
        <v>52</v>
      </c>
      <c r="O228" s="43"/>
      <c r="P228" s="192">
        <f>O228*H228</f>
        <v>0</v>
      </c>
      <c r="Q228" s="192">
        <v>1.1E-4</v>
      </c>
      <c r="R228" s="192">
        <f>Q228*H228</f>
        <v>6.0500000000000007E-4</v>
      </c>
      <c r="S228" s="192">
        <v>0</v>
      </c>
      <c r="T228" s="193">
        <f>S228*H228</f>
        <v>0</v>
      </c>
      <c r="AR228" s="24" t="s">
        <v>194</v>
      </c>
      <c r="AT228" s="24" t="s">
        <v>177</v>
      </c>
      <c r="AU228" s="24" t="s">
        <v>24</v>
      </c>
      <c r="AY228" s="24" t="s">
        <v>174</v>
      </c>
      <c r="BE228" s="194">
        <f>IF(N228="základní",J228,0)</f>
        <v>0</v>
      </c>
      <c r="BF228" s="194">
        <f>IF(N228="snížená",J228,0)</f>
        <v>0</v>
      </c>
      <c r="BG228" s="194">
        <f>IF(N228="zákl. přenesená",J228,0)</f>
        <v>0</v>
      </c>
      <c r="BH228" s="194">
        <f>IF(N228="sníž. přenesená",J228,0)</f>
        <v>0</v>
      </c>
      <c r="BI228" s="194">
        <f>IF(N228="nulová",J228,0)</f>
        <v>0</v>
      </c>
      <c r="BJ228" s="24" t="s">
        <v>89</v>
      </c>
      <c r="BK228" s="194">
        <f>ROUND(I228*H228,2)</f>
        <v>0</v>
      </c>
      <c r="BL228" s="24" t="s">
        <v>194</v>
      </c>
      <c r="BM228" s="24" t="s">
        <v>1089</v>
      </c>
    </row>
    <row r="229" spans="2:65" s="12" customFormat="1" ht="13.5">
      <c r="B229" s="195"/>
      <c r="D229" s="196" t="s">
        <v>184</v>
      </c>
      <c r="E229" s="197" t="s">
        <v>5</v>
      </c>
      <c r="F229" s="198" t="s">
        <v>1090</v>
      </c>
      <c r="H229" s="199">
        <v>5.5</v>
      </c>
      <c r="I229" s="200"/>
      <c r="L229" s="195"/>
      <c r="M229" s="201"/>
      <c r="N229" s="202"/>
      <c r="O229" s="202"/>
      <c r="P229" s="202"/>
      <c r="Q229" s="202"/>
      <c r="R229" s="202"/>
      <c r="S229" s="202"/>
      <c r="T229" s="203"/>
      <c r="AT229" s="197" t="s">
        <v>184</v>
      </c>
      <c r="AU229" s="197" t="s">
        <v>24</v>
      </c>
      <c r="AV229" s="12" t="s">
        <v>24</v>
      </c>
      <c r="AW229" s="12" t="s">
        <v>44</v>
      </c>
      <c r="AX229" s="12" t="s">
        <v>81</v>
      </c>
      <c r="AY229" s="197" t="s">
        <v>174</v>
      </c>
    </row>
    <row r="230" spans="2:65" s="13" customFormat="1" ht="13.5">
      <c r="B230" s="211"/>
      <c r="D230" s="196" t="s">
        <v>184</v>
      </c>
      <c r="E230" s="212" t="s">
        <v>5</v>
      </c>
      <c r="F230" s="213" t="s">
        <v>274</v>
      </c>
      <c r="H230" s="214">
        <v>5.5</v>
      </c>
      <c r="I230" s="215"/>
      <c r="L230" s="211"/>
      <c r="M230" s="216"/>
      <c r="N230" s="217"/>
      <c r="O230" s="217"/>
      <c r="P230" s="217"/>
      <c r="Q230" s="217"/>
      <c r="R230" s="217"/>
      <c r="S230" s="217"/>
      <c r="T230" s="218"/>
      <c r="AT230" s="212" t="s">
        <v>184</v>
      </c>
      <c r="AU230" s="212" t="s">
        <v>24</v>
      </c>
      <c r="AV230" s="13" t="s">
        <v>194</v>
      </c>
      <c r="AW230" s="13" t="s">
        <v>44</v>
      </c>
      <c r="AX230" s="13" t="s">
        <v>89</v>
      </c>
      <c r="AY230" s="212" t="s">
        <v>174</v>
      </c>
    </row>
    <row r="231" spans="2:65" s="1" customFormat="1" ht="25.5" customHeight="1">
      <c r="B231" s="182"/>
      <c r="C231" s="183" t="s">
        <v>510</v>
      </c>
      <c r="D231" s="183" t="s">
        <v>177</v>
      </c>
      <c r="E231" s="184" t="s">
        <v>1091</v>
      </c>
      <c r="F231" s="185" t="s">
        <v>1092</v>
      </c>
      <c r="G231" s="186" t="s">
        <v>287</v>
      </c>
      <c r="H231" s="187">
        <v>5.5</v>
      </c>
      <c r="I231" s="188"/>
      <c r="J231" s="189">
        <f>ROUND(I231*H231,2)</f>
        <v>0</v>
      </c>
      <c r="K231" s="185" t="s">
        <v>181</v>
      </c>
      <c r="L231" s="42"/>
      <c r="M231" s="190" t="s">
        <v>5</v>
      </c>
      <c r="N231" s="191" t="s">
        <v>52</v>
      </c>
      <c r="O231" s="43"/>
      <c r="P231" s="192">
        <f>O231*H231</f>
        <v>0</v>
      </c>
      <c r="Q231" s="192">
        <v>3.8000000000000002E-4</v>
      </c>
      <c r="R231" s="192">
        <f>Q231*H231</f>
        <v>2.0900000000000003E-3</v>
      </c>
      <c r="S231" s="192">
        <v>0</v>
      </c>
      <c r="T231" s="193">
        <f>S231*H231</f>
        <v>0</v>
      </c>
      <c r="AR231" s="24" t="s">
        <v>194</v>
      </c>
      <c r="AT231" s="24" t="s">
        <v>177</v>
      </c>
      <c r="AU231" s="24" t="s">
        <v>24</v>
      </c>
      <c r="AY231" s="24" t="s">
        <v>174</v>
      </c>
      <c r="BE231" s="194">
        <f>IF(N231="základní",J231,0)</f>
        <v>0</v>
      </c>
      <c r="BF231" s="194">
        <f>IF(N231="snížená",J231,0)</f>
        <v>0</v>
      </c>
      <c r="BG231" s="194">
        <f>IF(N231="zákl. přenesená",J231,0)</f>
        <v>0</v>
      </c>
      <c r="BH231" s="194">
        <f>IF(N231="sníž. přenesená",J231,0)</f>
        <v>0</v>
      </c>
      <c r="BI231" s="194">
        <f>IF(N231="nulová",J231,0)</f>
        <v>0</v>
      </c>
      <c r="BJ231" s="24" t="s">
        <v>89</v>
      </c>
      <c r="BK231" s="194">
        <f>ROUND(I231*H231,2)</f>
        <v>0</v>
      </c>
      <c r="BL231" s="24" t="s">
        <v>194</v>
      </c>
      <c r="BM231" s="24" t="s">
        <v>1093</v>
      </c>
    </row>
    <row r="232" spans="2:65" s="12" customFormat="1" ht="13.5">
      <c r="B232" s="195"/>
      <c r="D232" s="196" t="s">
        <v>184</v>
      </c>
      <c r="E232" s="197" t="s">
        <v>5</v>
      </c>
      <c r="F232" s="198" t="s">
        <v>1090</v>
      </c>
      <c r="H232" s="199">
        <v>5.5</v>
      </c>
      <c r="I232" s="200"/>
      <c r="L232" s="195"/>
      <c r="M232" s="201"/>
      <c r="N232" s="202"/>
      <c r="O232" s="202"/>
      <c r="P232" s="202"/>
      <c r="Q232" s="202"/>
      <c r="R232" s="202"/>
      <c r="S232" s="202"/>
      <c r="T232" s="203"/>
      <c r="AT232" s="197" t="s">
        <v>184</v>
      </c>
      <c r="AU232" s="197" t="s">
        <v>24</v>
      </c>
      <c r="AV232" s="12" t="s">
        <v>24</v>
      </c>
      <c r="AW232" s="12" t="s">
        <v>44</v>
      </c>
      <c r="AX232" s="12" t="s">
        <v>81</v>
      </c>
      <c r="AY232" s="197" t="s">
        <v>174</v>
      </c>
    </row>
    <row r="233" spans="2:65" s="13" customFormat="1" ht="13.5">
      <c r="B233" s="211"/>
      <c r="D233" s="196" t="s">
        <v>184</v>
      </c>
      <c r="E233" s="212" t="s">
        <v>5</v>
      </c>
      <c r="F233" s="213" t="s">
        <v>274</v>
      </c>
      <c r="H233" s="214">
        <v>5.5</v>
      </c>
      <c r="I233" s="215"/>
      <c r="L233" s="211"/>
      <c r="M233" s="216"/>
      <c r="N233" s="217"/>
      <c r="O233" s="217"/>
      <c r="P233" s="217"/>
      <c r="Q233" s="217"/>
      <c r="R233" s="217"/>
      <c r="S233" s="217"/>
      <c r="T233" s="218"/>
      <c r="AT233" s="212" t="s">
        <v>184</v>
      </c>
      <c r="AU233" s="212" t="s">
        <v>24</v>
      </c>
      <c r="AV233" s="13" t="s">
        <v>194</v>
      </c>
      <c r="AW233" s="13" t="s">
        <v>44</v>
      </c>
      <c r="AX233" s="13" t="s">
        <v>89</v>
      </c>
      <c r="AY233" s="212" t="s">
        <v>174</v>
      </c>
    </row>
    <row r="234" spans="2:65" s="1" customFormat="1" ht="38.25" customHeight="1">
      <c r="B234" s="182"/>
      <c r="C234" s="183" t="s">
        <v>514</v>
      </c>
      <c r="D234" s="183" t="s">
        <v>177</v>
      </c>
      <c r="E234" s="184" t="s">
        <v>1094</v>
      </c>
      <c r="F234" s="185" t="s">
        <v>1095</v>
      </c>
      <c r="G234" s="186" t="s">
        <v>262</v>
      </c>
      <c r="H234" s="187">
        <v>418.74299999999999</v>
      </c>
      <c r="I234" s="188"/>
      <c r="J234" s="189">
        <f>ROUND(I234*H234,2)</f>
        <v>0</v>
      </c>
      <c r="K234" s="185" t="s">
        <v>181</v>
      </c>
      <c r="L234" s="42"/>
      <c r="M234" s="190" t="s">
        <v>5</v>
      </c>
      <c r="N234" s="191" t="s">
        <v>52</v>
      </c>
      <c r="O234" s="43"/>
      <c r="P234" s="192">
        <f>O234*H234</f>
        <v>0</v>
      </c>
      <c r="Q234" s="192">
        <v>0.03</v>
      </c>
      <c r="R234" s="192">
        <f>Q234*H234</f>
        <v>12.562289999999999</v>
      </c>
      <c r="S234" s="192">
        <v>0</v>
      </c>
      <c r="T234" s="193">
        <f>S234*H234</f>
        <v>0</v>
      </c>
      <c r="AR234" s="24" t="s">
        <v>194</v>
      </c>
      <c r="AT234" s="24" t="s">
        <v>177</v>
      </c>
      <c r="AU234" s="24" t="s">
        <v>24</v>
      </c>
      <c r="AY234" s="24" t="s">
        <v>174</v>
      </c>
      <c r="BE234" s="194">
        <f>IF(N234="základní",J234,0)</f>
        <v>0</v>
      </c>
      <c r="BF234" s="194">
        <f>IF(N234="snížená",J234,0)</f>
        <v>0</v>
      </c>
      <c r="BG234" s="194">
        <f>IF(N234="zákl. přenesená",J234,0)</f>
        <v>0</v>
      </c>
      <c r="BH234" s="194">
        <f>IF(N234="sníž. přenesená",J234,0)</f>
        <v>0</v>
      </c>
      <c r="BI234" s="194">
        <f>IF(N234="nulová",J234,0)</f>
        <v>0</v>
      </c>
      <c r="BJ234" s="24" t="s">
        <v>89</v>
      </c>
      <c r="BK234" s="194">
        <f>ROUND(I234*H234,2)</f>
        <v>0</v>
      </c>
      <c r="BL234" s="24" t="s">
        <v>194</v>
      </c>
      <c r="BM234" s="24" t="s">
        <v>1096</v>
      </c>
    </row>
    <row r="235" spans="2:65" s="12" customFormat="1" ht="13.5">
      <c r="B235" s="195"/>
      <c r="D235" s="196" t="s">
        <v>184</v>
      </c>
      <c r="E235" s="197" t="s">
        <v>5</v>
      </c>
      <c r="F235" s="198" t="s">
        <v>1097</v>
      </c>
      <c r="H235" s="199">
        <v>55.16</v>
      </c>
      <c r="I235" s="200"/>
      <c r="L235" s="195"/>
      <c r="M235" s="201"/>
      <c r="N235" s="202"/>
      <c r="O235" s="202"/>
      <c r="P235" s="202"/>
      <c r="Q235" s="202"/>
      <c r="R235" s="202"/>
      <c r="S235" s="202"/>
      <c r="T235" s="203"/>
      <c r="AT235" s="197" t="s">
        <v>184</v>
      </c>
      <c r="AU235" s="197" t="s">
        <v>24</v>
      </c>
      <c r="AV235" s="12" t="s">
        <v>24</v>
      </c>
      <c r="AW235" s="12" t="s">
        <v>44</v>
      </c>
      <c r="AX235" s="12" t="s">
        <v>81</v>
      </c>
      <c r="AY235" s="197" t="s">
        <v>174</v>
      </c>
    </row>
    <row r="236" spans="2:65" s="12" customFormat="1" ht="13.5">
      <c r="B236" s="195"/>
      <c r="D236" s="196" t="s">
        <v>184</v>
      </c>
      <c r="E236" s="197" t="s">
        <v>5</v>
      </c>
      <c r="F236" s="198" t="s">
        <v>1098</v>
      </c>
      <c r="H236" s="199">
        <v>144.41</v>
      </c>
      <c r="I236" s="200"/>
      <c r="L236" s="195"/>
      <c r="M236" s="201"/>
      <c r="N236" s="202"/>
      <c r="O236" s="202"/>
      <c r="P236" s="202"/>
      <c r="Q236" s="202"/>
      <c r="R236" s="202"/>
      <c r="S236" s="202"/>
      <c r="T236" s="203"/>
      <c r="AT236" s="197" t="s">
        <v>184</v>
      </c>
      <c r="AU236" s="197" t="s">
        <v>24</v>
      </c>
      <c r="AV236" s="12" t="s">
        <v>24</v>
      </c>
      <c r="AW236" s="12" t="s">
        <v>44</v>
      </c>
      <c r="AX236" s="12" t="s">
        <v>81</v>
      </c>
      <c r="AY236" s="197" t="s">
        <v>174</v>
      </c>
    </row>
    <row r="237" spans="2:65" s="12" customFormat="1" ht="13.5">
      <c r="B237" s="195"/>
      <c r="D237" s="196" t="s">
        <v>184</v>
      </c>
      <c r="E237" s="197" t="s">
        <v>5</v>
      </c>
      <c r="F237" s="198" t="s">
        <v>1099</v>
      </c>
      <c r="H237" s="199">
        <v>219.173</v>
      </c>
      <c r="I237" s="200"/>
      <c r="L237" s="195"/>
      <c r="M237" s="201"/>
      <c r="N237" s="202"/>
      <c r="O237" s="202"/>
      <c r="P237" s="202"/>
      <c r="Q237" s="202"/>
      <c r="R237" s="202"/>
      <c r="S237" s="202"/>
      <c r="T237" s="203"/>
      <c r="AT237" s="197" t="s">
        <v>184</v>
      </c>
      <c r="AU237" s="197" t="s">
        <v>24</v>
      </c>
      <c r="AV237" s="12" t="s">
        <v>24</v>
      </c>
      <c r="AW237" s="12" t="s">
        <v>44</v>
      </c>
      <c r="AX237" s="12" t="s">
        <v>81</v>
      </c>
      <c r="AY237" s="197" t="s">
        <v>174</v>
      </c>
    </row>
    <row r="238" spans="2:65" s="13" customFormat="1" ht="13.5">
      <c r="B238" s="211"/>
      <c r="D238" s="196" t="s">
        <v>184</v>
      </c>
      <c r="E238" s="212" t="s">
        <v>5</v>
      </c>
      <c r="F238" s="213" t="s">
        <v>274</v>
      </c>
      <c r="H238" s="214">
        <v>418.74299999999999</v>
      </c>
      <c r="I238" s="215"/>
      <c r="L238" s="211"/>
      <c r="M238" s="216"/>
      <c r="N238" s="217"/>
      <c r="O238" s="217"/>
      <c r="P238" s="217"/>
      <c r="Q238" s="217"/>
      <c r="R238" s="217"/>
      <c r="S238" s="217"/>
      <c r="T238" s="218"/>
      <c r="AT238" s="212" t="s">
        <v>184</v>
      </c>
      <c r="AU238" s="212" t="s">
        <v>24</v>
      </c>
      <c r="AV238" s="13" t="s">
        <v>194</v>
      </c>
      <c r="AW238" s="13" t="s">
        <v>44</v>
      </c>
      <c r="AX238" s="13" t="s">
        <v>89</v>
      </c>
      <c r="AY238" s="212" t="s">
        <v>174</v>
      </c>
    </row>
    <row r="239" spans="2:65" s="1" customFormat="1" ht="25.5" customHeight="1">
      <c r="B239" s="182"/>
      <c r="C239" s="183" t="s">
        <v>521</v>
      </c>
      <c r="D239" s="183" t="s">
        <v>177</v>
      </c>
      <c r="E239" s="184" t="s">
        <v>1100</v>
      </c>
      <c r="F239" s="185" t="s">
        <v>1101</v>
      </c>
      <c r="G239" s="186" t="s">
        <v>262</v>
      </c>
      <c r="H239" s="187">
        <v>7.4989999999999997</v>
      </c>
      <c r="I239" s="188"/>
      <c r="J239" s="189">
        <f>ROUND(I239*H239,2)</f>
        <v>0</v>
      </c>
      <c r="K239" s="185" t="s">
        <v>181</v>
      </c>
      <c r="L239" s="42"/>
      <c r="M239" s="190" t="s">
        <v>5</v>
      </c>
      <c r="N239" s="191" t="s">
        <v>52</v>
      </c>
      <c r="O239" s="43"/>
      <c r="P239" s="192">
        <f>O239*H239</f>
        <v>0</v>
      </c>
      <c r="Q239" s="192">
        <v>8.7309999999999999E-2</v>
      </c>
      <c r="R239" s="192">
        <f>Q239*H239</f>
        <v>0.65473768999999993</v>
      </c>
      <c r="S239" s="192">
        <v>0</v>
      </c>
      <c r="T239" s="193">
        <f>S239*H239</f>
        <v>0</v>
      </c>
      <c r="AR239" s="24" t="s">
        <v>194</v>
      </c>
      <c r="AT239" s="24" t="s">
        <v>177</v>
      </c>
      <c r="AU239" s="24" t="s">
        <v>24</v>
      </c>
      <c r="AY239" s="24" t="s">
        <v>174</v>
      </c>
      <c r="BE239" s="194">
        <f>IF(N239="základní",J239,0)</f>
        <v>0</v>
      </c>
      <c r="BF239" s="194">
        <f>IF(N239="snížená",J239,0)</f>
        <v>0</v>
      </c>
      <c r="BG239" s="194">
        <f>IF(N239="zákl. přenesená",J239,0)</f>
        <v>0</v>
      </c>
      <c r="BH239" s="194">
        <f>IF(N239="sníž. přenesená",J239,0)</f>
        <v>0</v>
      </c>
      <c r="BI239" s="194">
        <f>IF(N239="nulová",J239,0)</f>
        <v>0</v>
      </c>
      <c r="BJ239" s="24" t="s">
        <v>89</v>
      </c>
      <c r="BK239" s="194">
        <f>ROUND(I239*H239,2)</f>
        <v>0</v>
      </c>
      <c r="BL239" s="24" t="s">
        <v>194</v>
      </c>
      <c r="BM239" s="24" t="s">
        <v>1102</v>
      </c>
    </row>
    <row r="240" spans="2:65" s="12" customFormat="1" ht="13.5">
      <c r="B240" s="195"/>
      <c r="D240" s="196" t="s">
        <v>184</v>
      </c>
      <c r="E240" s="197" t="s">
        <v>5</v>
      </c>
      <c r="F240" s="198" t="s">
        <v>1103</v>
      </c>
      <c r="H240" s="199">
        <v>7.4989999999999997</v>
      </c>
      <c r="I240" s="200"/>
      <c r="L240" s="195"/>
      <c r="M240" s="201"/>
      <c r="N240" s="202"/>
      <c r="O240" s="202"/>
      <c r="P240" s="202"/>
      <c r="Q240" s="202"/>
      <c r="R240" s="202"/>
      <c r="S240" s="202"/>
      <c r="T240" s="203"/>
      <c r="AT240" s="197" t="s">
        <v>184</v>
      </c>
      <c r="AU240" s="197" t="s">
        <v>24</v>
      </c>
      <c r="AV240" s="12" t="s">
        <v>24</v>
      </c>
      <c r="AW240" s="12" t="s">
        <v>44</v>
      </c>
      <c r="AX240" s="12" t="s">
        <v>89</v>
      </c>
      <c r="AY240" s="197" t="s">
        <v>174</v>
      </c>
    </row>
    <row r="241" spans="2:65" s="1" customFormat="1" ht="16.5" customHeight="1">
      <c r="B241" s="182"/>
      <c r="C241" s="183" t="s">
        <v>525</v>
      </c>
      <c r="D241" s="183" t="s">
        <v>177</v>
      </c>
      <c r="E241" s="184" t="s">
        <v>1104</v>
      </c>
      <c r="F241" s="185" t="s">
        <v>1105</v>
      </c>
      <c r="G241" s="186" t="s">
        <v>287</v>
      </c>
      <c r="H241" s="187">
        <v>5.5</v>
      </c>
      <c r="I241" s="188"/>
      <c r="J241" s="189">
        <f>ROUND(I241*H241,2)</f>
        <v>0</v>
      </c>
      <c r="K241" s="185" t="s">
        <v>181</v>
      </c>
      <c r="L241" s="42"/>
      <c r="M241" s="190" t="s">
        <v>5</v>
      </c>
      <c r="N241" s="191" t="s">
        <v>52</v>
      </c>
      <c r="O241" s="43"/>
      <c r="P241" s="192">
        <f>O241*H241</f>
        <v>0</v>
      </c>
      <c r="Q241" s="192">
        <v>1.2E-4</v>
      </c>
      <c r="R241" s="192">
        <f>Q241*H241</f>
        <v>6.6E-4</v>
      </c>
      <c r="S241" s="192">
        <v>0</v>
      </c>
      <c r="T241" s="193">
        <f>S241*H241</f>
        <v>0</v>
      </c>
      <c r="AR241" s="24" t="s">
        <v>194</v>
      </c>
      <c r="AT241" s="24" t="s">
        <v>177</v>
      </c>
      <c r="AU241" s="24" t="s">
        <v>24</v>
      </c>
      <c r="AY241" s="24" t="s">
        <v>174</v>
      </c>
      <c r="BE241" s="194">
        <f>IF(N241="základní",J241,0)</f>
        <v>0</v>
      </c>
      <c r="BF241" s="194">
        <f>IF(N241="snížená",J241,0)</f>
        <v>0</v>
      </c>
      <c r="BG241" s="194">
        <f>IF(N241="zákl. přenesená",J241,0)</f>
        <v>0</v>
      </c>
      <c r="BH241" s="194">
        <f>IF(N241="sníž. přenesená",J241,0)</f>
        <v>0</v>
      </c>
      <c r="BI241" s="194">
        <f>IF(N241="nulová",J241,0)</f>
        <v>0</v>
      </c>
      <c r="BJ241" s="24" t="s">
        <v>89</v>
      </c>
      <c r="BK241" s="194">
        <f>ROUND(I241*H241,2)</f>
        <v>0</v>
      </c>
      <c r="BL241" s="24" t="s">
        <v>194</v>
      </c>
      <c r="BM241" s="24" t="s">
        <v>1106</v>
      </c>
    </row>
    <row r="242" spans="2:65" s="12" customFormat="1" ht="13.5">
      <c r="B242" s="195"/>
      <c r="D242" s="196" t="s">
        <v>184</v>
      </c>
      <c r="E242" s="197" t="s">
        <v>5</v>
      </c>
      <c r="F242" s="198" t="s">
        <v>1107</v>
      </c>
      <c r="H242" s="199">
        <v>5.5</v>
      </c>
      <c r="I242" s="200"/>
      <c r="L242" s="195"/>
      <c r="M242" s="201"/>
      <c r="N242" s="202"/>
      <c r="O242" s="202"/>
      <c r="P242" s="202"/>
      <c r="Q242" s="202"/>
      <c r="R242" s="202"/>
      <c r="S242" s="202"/>
      <c r="T242" s="203"/>
      <c r="AT242" s="197" t="s">
        <v>184</v>
      </c>
      <c r="AU242" s="197" t="s">
        <v>24</v>
      </c>
      <c r="AV242" s="12" t="s">
        <v>24</v>
      </c>
      <c r="AW242" s="12" t="s">
        <v>44</v>
      </c>
      <c r="AX242" s="12" t="s">
        <v>89</v>
      </c>
      <c r="AY242" s="197" t="s">
        <v>174</v>
      </c>
    </row>
    <row r="243" spans="2:65" s="1" customFormat="1" ht="38.25" customHeight="1">
      <c r="B243" s="182"/>
      <c r="C243" s="183" t="s">
        <v>529</v>
      </c>
      <c r="D243" s="183" t="s">
        <v>177</v>
      </c>
      <c r="E243" s="184" t="s">
        <v>1108</v>
      </c>
      <c r="F243" s="185" t="s">
        <v>1109</v>
      </c>
      <c r="G243" s="186" t="s">
        <v>311</v>
      </c>
      <c r="H243" s="187">
        <v>32.11</v>
      </c>
      <c r="I243" s="188"/>
      <c r="J243" s="189">
        <f>ROUND(I243*H243,2)</f>
        <v>0</v>
      </c>
      <c r="K243" s="185" t="s">
        <v>181</v>
      </c>
      <c r="L243" s="42"/>
      <c r="M243" s="190" t="s">
        <v>5</v>
      </c>
      <c r="N243" s="191" t="s">
        <v>52</v>
      </c>
      <c r="O243" s="43"/>
      <c r="P243" s="192">
        <f>O243*H243</f>
        <v>0</v>
      </c>
      <c r="Q243" s="192">
        <v>2.5143</v>
      </c>
      <c r="R243" s="192">
        <f>Q243*H243</f>
        <v>80.734172999999998</v>
      </c>
      <c r="S243" s="192">
        <v>0</v>
      </c>
      <c r="T243" s="193">
        <f>S243*H243</f>
        <v>0</v>
      </c>
      <c r="AR243" s="24" t="s">
        <v>194</v>
      </c>
      <c r="AT243" s="24" t="s">
        <v>177</v>
      </c>
      <c r="AU243" s="24" t="s">
        <v>24</v>
      </c>
      <c r="AY243" s="24" t="s">
        <v>174</v>
      </c>
      <c r="BE243" s="194">
        <f>IF(N243="základní",J243,0)</f>
        <v>0</v>
      </c>
      <c r="BF243" s="194">
        <f>IF(N243="snížená",J243,0)</f>
        <v>0</v>
      </c>
      <c r="BG243" s="194">
        <f>IF(N243="zákl. přenesená",J243,0)</f>
        <v>0</v>
      </c>
      <c r="BH243" s="194">
        <f>IF(N243="sníž. přenesená",J243,0)</f>
        <v>0</v>
      </c>
      <c r="BI243" s="194">
        <f>IF(N243="nulová",J243,0)</f>
        <v>0</v>
      </c>
      <c r="BJ243" s="24" t="s">
        <v>89</v>
      </c>
      <c r="BK243" s="194">
        <f>ROUND(I243*H243,2)</f>
        <v>0</v>
      </c>
      <c r="BL243" s="24" t="s">
        <v>194</v>
      </c>
      <c r="BM243" s="24" t="s">
        <v>1110</v>
      </c>
    </row>
    <row r="244" spans="2:65" s="12" customFormat="1" ht="13.5">
      <c r="B244" s="195"/>
      <c r="D244" s="196" t="s">
        <v>184</v>
      </c>
      <c r="E244" s="197" t="s">
        <v>5</v>
      </c>
      <c r="F244" s="198" t="s">
        <v>1111</v>
      </c>
      <c r="H244" s="199">
        <v>16.547999999999998</v>
      </c>
      <c r="I244" s="200"/>
      <c r="L244" s="195"/>
      <c r="M244" s="201"/>
      <c r="N244" s="202"/>
      <c r="O244" s="202"/>
      <c r="P244" s="202"/>
      <c r="Q244" s="202"/>
      <c r="R244" s="202"/>
      <c r="S244" s="202"/>
      <c r="T244" s="203"/>
      <c r="AT244" s="197" t="s">
        <v>184</v>
      </c>
      <c r="AU244" s="197" t="s">
        <v>24</v>
      </c>
      <c r="AV244" s="12" t="s">
        <v>24</v>
      </c>
      <c r="AW244" s="12" t="s">
        <v>44</v>
      </c>
      <c r="AX244" s="12" t="s">
        <v>81</v>
      </c>
      <c r="AY244" s="197" t="s">
        <v>174</v>
      </c>
    </row>
    <row r="245" spans="2:65" s="12" customFormat="1" ht="13.5">
      <c r="B245" s="195"/>
      <c r="D245" s="196" t="s">
        <v>184</v>
      </c>
      <c r="E245" s="197" t="s">
        <v>5</v>
      </c>
      <c r="F245" s="198" t="s">
        <v>1112</v>
      </c>
      <c r="H245" s="199">
        <v>11.539</v>
      </c>
      <c r="I245" s="200"/>
      <c r="L245" s="195"/>
      <c r="M245" s="201"/>
      <c r="N245" s="202"/>
      <c r="O245" s="202"/>
      <c r="P245" s="202"/>
      <c r="Q245" s="202"/>
      <c r="R245" s="202"/>
      <c r="S245" s="202"/>
      <c r="T245" s="203"/>
      <c r="AT245" s="197" t="s">
        <v>184</v>
      </c>
      <c r="AU245" s="197" t="s">
        <v>24</v>
      </c>
      <c r="AV245" s="12" t="s">
        <v>24</v>
      </c>
      <c r="AW245" s="12" t="s">
        <v>44</v>
      </c>
      <c r="AX245" s="12" t="s">
        <v>81</v>
      </c>
      <c r="AY245" s="197" t="s">
        <v>174</v>
      </c>
    </row>
    <row r="246" spans="2:65" s="12" customFormat="1" ht="13.5">
      <c r="B246" s="195"/>
      <c r="D246" s="196" t="s">
        <v>184</v>
      </c>
      <c r="E246" s="197" t="s">
        <v>5</v>
      </c>
      <c r="F246" s="198" t="s">
        <v>1113</v>
      </c>
      <c r="H246" s="199">
        <v>4.0229999999999997</v>
      </c>
      <c r="I246" s="200"/>
      <c r="L246" s="195"/>
      <c r="M246" s="201"/>
      <c r="N246" s="202"/>
      <c r="O246" s="202"/>
      <c r="P246" s="202"/>
      <c r="Q246" s="202"/>
      <c r="R246" s="202"/>
      <c r="S246" s="202"/>
      <c r="T246" s="203"/>
      <c r="AT246" s="197" t="s">
        <v>184</v>
      </c>
      <c r="AU246" s="197" t="s">
        <v>24</v>
      </c>
      <c r="AV246" s="12" t="s">
        <v>24</v>
      </c>
      <c r="AW246" s="12" t="s">
        <v>44</v>
      </c>
      <c r="AX246" s="12" t="s">
        <v>81</v>
      </c>
      <c r="AY246" s="197" t="s">
        <v>174</v>
      </c>
    </row>
    <row r="247" spans="2:65" s="13" customFormat="1" ht="13.5">
      <c r="B247" s="211"/>
      <c r="D247" s="196" t="s">
        <v>184</v>
      </c>
      <c r="E247" s="212" t="s">
        <v>5</v>
      </c>
      <c r="F247" s="213" t="s">
        <v>274</v>
      </c>
      <c r="H247" s="214">
        <v>32.11</v>
      </c>
      <c r="I247" s="215"/>
      <c r="L247" s="211"/>
      <c r="M247" s="216"/>
      <c r="N247" s="217"/>
      <c r="O247" s="217"/>
      <c r="P247" s="217"/>
      <c r="Q247" s="217"/>
      <c r="R247" s="217"/>
      <c r="S247" s="217"/>
      <c r="T247" s="218"/>
      <c r="AT247" s="212" t="s">
        <v>184</v>
      </c>
      <c r="AU247" s="212" t="s">
        <v>24</v>
      </c>
      <c r="AV247" s="13" t="s">
        <v>194</v>
      </c>
      <c r="AW247" s="13" t="s">
        <v>44</v>
      </c>
      <c r="AX247" s="13" t="s">
        <v>89</v>
      </c>
      <c r="AY247" s="212" t="s">
        <v>174</v>
      </c>
    </row>
    <row r="248" spans="2:65" s="1" customFormat="1" ht="38.25" customHeight="1">
      <c r="B248" s="182"/>
      <c r="C248" s="183" t="s">
        <v>533</v>
      </c>
      <c r="D248" s="183" t="s">
        <v>177</v>
      </c>
      <c r="E248" s="184" t="s">
        <v>1114</v>
      </c>
      <c r="F248" s="185" t="s">
        <v>1115</v>
      </c>
      <c r="G248" s="186" t="s">
        <v>311</v>
      </c>
      <c r="H248" s="187">
        <v>51.015000000000001</v>
      </c>
      <c r="I248" s="188"/>
      <c r="J248" s="189">
        <f>ROUND(I248*H248,2)</f>
        <v>0</v>
      </c>
      <c r="K248" s="185" t="s">
        <v>181</v>
      </c>
      <c r="L248" s="42"/>
      <c r="M248" s="190" t="s">
        <v>5</v>
      </c>
      <c r="N248" s="191" t="s">
        <v>52</v>
      </c>
      <c r="O248" s="43"/>
      <c r="P248" s="192">
        <f>O248*H248</f>
        <v>0</v>
      </c>
      <c r="Q248" s="192">
        <v>2.50745</v>
      </c>
      <c r="R248" s="192">
        <f>Q248*H248</f>
        <v>127.91756175</v>
      </c>
      <c r="S248" s="192">
        <v>0</v>
      </c>
      <c r="T248" s="193">
        <f>S248*H248</f>
        <v>0</v>
      </c>
      <c r="AR248" s="24" t="s">
        <v>194</v>
      </c>
      <c r="AT248" s="24" t="s">
        <v>177</v>
      </c>
      <c r="AU248" s="24" t="s">
        <v>24</v>
      </c>
      <c r="AY248" s="24" t="s">
        <v>174</v>
      </c>
      <c r="BE248" s="194">
        <f>IF(N248="základní",J248,0)</f>
        <v>0</v>
      </c>
      <c r="BF248" s="194">
        <f>IF(N248="snížená",J248,0)</f>
        <v>0</v>
      </c>
      <c r="BG248" s="194">
        <f>IF(N248="zákl. přenesená",J248,0)</f>
        <v>0</v>
      </c>
      <c r="BH248" s="194">
        <f>IF(N248="sníž. přenesená",J248,0)</f>
        <v>0</v>
      </c>
      <c r="BI248" s="194">
        <f>IF(N248="nulová",J248,0)</f>
        <v>0</v>
      </c>
      <c r="BJ248" s="24" t="s">
        <v>89</v>
      </c>
      <c r="BK248" s="194">
        <f>ROUND(I248*H248,2)</f>
        <v>0</v>
      </c>
      <c r="BL248" s="24" t="s">
        <v>194</v>
      </c>
      <c r="BM248" s="24" t="s">
        <v>1116</v>
      </c>
    </row>
    <row r="249" spans="2:65" s="12" customFormat="1" ht="13.5">
      <c r="B249" s="195"/>
      <c r="D249" s="196" t="s">
        <v>184</v>
      </c>
      <c r="E249" s="197" t="s">
        <v>5</v>
      </c>
      <c r="F249" s="198" t="s">
        <v>1117</v>
      </c>
      <c r="H249" s="199">
        <v>22.864999999999998</v>
      </c>
      <c r="I249" s="200"/>
      <c r="L249" s="195"/>
      <c r="M249" s="201"/>
      <c r="N249" s="202"/>
      <c r="O249" s="202"/>
      <c r="P249" s="202"/>
      <c r="Q249" s="202"/>
      <c r="R249" s="202"/>
      <c r="S249" s="202"/>
      <c r="T249" s="203"/>
      <c r="AT249" s="197" t="s">
        <v>184</v>
      </c>
      <c r="AU249" s="197" t="s">
        <v>24</v>
      </c>
      <c r="AV249" s="12" t="s">
        <v>24</v>
      </c>
      <c r="AW249" s="12" t="s">
        <v>44</v>
      </c>
      <c r="AX249" s="12" t="s">
        <v>81</v>
      </c>
      <c r="AY249" s="197" t="s">
        <v>174</v>
      </c>
    </row>
    <row r="250" spans="2:65" s="12" customFormat="1" ht="13.5">
      <c r="B250" s="195"/>
      <c r="D250" s="196" t="s">
        <v>184</v>
      </c>
      <c r="E250" s="197" t="s">
        <v>5</v>
      </c>
      <c r="F250" s="198" t="s">
        <v>1118</v>
      </c>
      <c r="H250" s="199">
        <v>28.15</v>
      </c>
      <c r="I250" s="200"/>
      <c r="L250" s="195"/>
      <c r="M250" s="201"/>
      <c r="N250" s="202"/>
      <c r="O250" s="202"/>
      <c r="P250" s="202"/>
      <c r="Q250" s="202"/>
      <c r="R250" s="202"/>
      <c r="S250" s="202"/>
      <c r="T250" s="203"/>
      <c r="AT250" s="197" t="s">
        <v>184</v>
      </c>
      <c r="AU250" s="197" t="s">
        <v>24</v>
      </c>
      <c r="AV250" s="12" t="s">
        <v>24</v>
      </c>
      <c r="AW250" s="12" t="s">
        <v>44</v>
      </c>
      <c r="AX250" s="12" t="s">
        <v>81</v>
      </c>
      <c r="AY250" s="197" t="s">
        <v>174</v>
      </c>
    </row>
    <row r="251" spans="2:65" s="13" customFormat="1" ht="13.5">
      <c r="B251" s="211"/>
      <c r="D251" s="196" t="s">
        <v>184</v>
      </c>
      <c r="E251" s="212" t="s">
        <v>5</v>
      </c>
      <c r="F251" s="213" t="s">
        <v>274</v>
      </c>
      <c r="H251" s="214">
        <v>51.015000000000001</v>
      </c>
      <c r="I251" s="215"/>
      <c r="L251" s="211"/>
      <c r="M251" s="216"/>
      <c r="N251" s="217"/>
      <c r="O251" s="217"/>
      <c r="P251" s="217"/>
      <c r="Q251" s="217"/>
      <c r="R251" s="217"/>
      <c r="S251" s="217"/>
      <c r="T251" s="218"/>
      <c r="AT251" s="212" t="s">
        <v>184</v>
      </c>
      <c r="AU251" s="212" t="s">
        <v>24</v>
      </c>
      <c r="AV251" s="13" t="s">
        <v>194</v>
      </c>
      <c r="AW251" s="13" t="s">
        <v>44</v>
      </c>
      <c r="AX251" s="13" t="s">
        <v>89</v>
      </c>
      <c r="AY251" s="212" t="s">
        <v>174</v>
      </c>
    </row>
    <row r="252" spans="2:65" s="1" customFormat="1" ht="38.25" customHeight="1">
      <c r="B252" s="182"/>
      <c r="C252" s="183" t="s">
        <v>537</v>
      </c>
      <c r="D252" s="183" t="s">
        <v>177</v>
      </c>
      <c r="E252" s="184" t="s">
        <v>1119</v>
      </c>
      <c r="F252" s="185" t="s">
        <v>1120</v>
      </c>
      <c r="G252" s="186" t="s">
        <v>262</v>
      </c>
      <c r="H252" s="187">
        <v>363.15899999999999</v>
      </c>
      <c r="I252" s="188"/>
      <c r="J252" s="189">
        <f>ROUND(I252*H252,2)</f>
        <v>0</v>
      </c>
      <c r="K252" s="185" t="s">
        <v>181</v>
      </c>
      <c r="L252" s="42"/>
      <c r="M252" s="190" t="s">
        <v>5</v>
      </c>
      <c r="N252" s="191" t="s">
        <v>52</v>
      </c>
      <c r="O252" s="43"/>
      <c r="P252" s="192">
        <f>O252*H252</f>
        <v>0</v>
      </c>
      <c r="Q252" s="192">
        <v>4.3200000000000001E-3</v>
      </c>
      <c r="R252" s="192">
        <f>Q252*H252</f>
        <v>1.5688468799999999</v>
      </c>
      <c r="S252" s="192">
        <v>0</v>
      </c>
      <c r="T252" s="193">
        <f>S252*H252</f>
        <v>0</v>
      </c>
      <c r="AR252" s="24" t="s">
        <v>194</v>
      </c>
      <c r="AT252" s="24" t="s">
        <v>177</v>
      </c>
      <c r="AU252" s="24" t="s">
        <v>24</v>
      </c>
      <c r="AY252" s="24" t="s">
        <v>174</v>
      </c>
      <c r="BE252" s="194">
        <f>IF(N252="základní",J252,0)</f>
        <v>0</v>
      </c>
      <c r="BF252" s="194">
        <f>IF(N252="snížená",J252,0)</f>
        <v>0</v>
      </c>
      <c r="BG252" s="194">
        <f>IF(N252="zákl. přenesená",J252,0)</f>
        <v>0</v>
      </c>
      <c r="BH252" s="194">
        <f>IF(N252="sníž. přenesená",J252,0)</f>
        <v>0</v>
      </c>
      <c r="BI252" s="194">
        <f>IF(N252="nulová",J252,0)</f>
        <v>0</v>
      </c>
      <c r="BJ252" s="24" t="s">
        <v>89</v>
      </c>
      <c r="BK252" s="194">
        <f>ROUND(I252*H252,2)</f>
        <v>0</v>
      </c>
      <c r="BL252" s="24" t="s">
        <v>194</v>
      </c>
      <c r="BM252" s="24" t="s">
        <v>1121</v>
      </c>
    </row>
    <row r="253" spans="2:65" s="12" customFormat="1" ht="13.5">
      <c r="B253" s="195"/>
      <c r="D253" s="196" t="s">
        <v>184</v>
      </c>
      <c r="E253" s="197" t="s">
        <v>5</v>
      </c>
      <c r="F253" s="198" t="s">
        <v>1122</v>
      </c>
      <c r="H253" s="199">
        <v>143.98599999999999</v>
      </c>
      <c r="I253" s="200"/>
      <c r="L253" s="195"/>
      <c r="M253" s="201"/>
      <c r="N253" s="202"/>
      <c r="O253" s="202"/>
      <c r="P253" s="202"/>
      <c r="Q253" s="202"/>
      <c r="R253" s="202"/>
      <c r="S253" s="202"/>
      <c r="T253" s="203"/>
      <c r="AT253" s="197" t="s">
        <v>184</v>
      </c>
      <c r="AU253" s="197" t="s">
        <v>24</v>
      </c>
      <c r="AV253" s="12" t="s">
        <v>24</v>
      </c>
      <c r="AW253" s="12" t="s">
        <v>44</v>
      </c>
      <c r="AX253" s="12" t="s">
        <v>81</v>
      </c>
      <c r="AY253" s="197" t="s">
        <v>174</v>
      </c>
    </row>
    <row r="254" spans="2:65" s="12" customFormat="1" ht="13.5">
      <c r="B254" s="195"/>
      <c r="D254" s="196" t="s">
        <v>184</v>
      </c>
      <c r="E254" s="197" t="s">
        <v>5</v>
      </c>
      <c r="F254" s="198" t="s">
        <v>1123</v>
      </c>
      <c r="H254" s="199">
        <v>219.173</v>
      </c>
      <c r="I254" s="200"/>
      <c r="L254" s="195"/>
      <c r="M254" s="201"/>
      <c r="N254" s="202"/>
      <c r="O254" s="202"/>
      <c r="P254" s="202"/>
      <c r="Q254" s="202"/>
      <c r="R254" s="202"/>
      <c r="S254" s="202"/>
      <c r="T254" s="203"/>
      <c r="AT254" s="197" t="s">
        <v>184</v>
      </c>
      <c r="AU254" s="197" t="s">
        <v>24</v>
      </c>
      <c r="AV254" s="12" t="s">
        <v>24</v>
      </c>
      <c r="AW254" s="12" t="s">
        <v>44</v>
      </c>
      <c r="AX254" s="12" t="s">
        <v>81</v>
      </c>
      <c r="AY254" s="197" t="s">
        <v>174</v>
      </c>
    </row>
    <row r="255" spans="2:65" s="13" customFormat="1" ht="13.5">
      <c r="B255" s="211"/>
      <c r="D255" s="196" t="s">
        <v>184</v>
      </c>
      <c r="E255" s="212" t="s">
        <v>5</v>
      </c>
      <c r="F255" s="213" t="s">
        <v>274</v>
      </c>
      <c r="H255" s="214">
        <v>363.15899999999999</v>
      </c>
      <c r="I255" s="215"/>
      <c r="L255" s="211"/>
      <c r="M255" s="216"/>
      <c r="N255" s="217"/>
      <c r="O255" s="217"/>
      <c r="P255" s="217"/>
      <c r="Q255" s="217"/>
      <c r="R255" s="217"/>
      <c r="S255" s="217"/>
      <c r="T255" s="218"/>
      <c r="AT255" s="212" t="s">
        <v>184</v>
      </c>
      <c r="AU255" s="212" t="s">
        <v>24</v>
      </c>
      <c r="AV255" s="13" t="s">
        <v>194</v>
      </c>
      <c r="AW255" s="13" t="s">
        <v>44</v>
      </c>
      <c r="AX255" s="13" t="s">
        <v>89</v>
      </c>
      <c r="AY255" s="212" t="s">
        <v>174</v>
      </c>
    </row>
    <row r="256" spans="2:65" s="1" customFormat="1" ht="38.25" customHeight="1">
      <c r="B256" s="182"/>
      <c r="C256" s="183" t="s">
        <v>541</v>
      </c>
      <c r="D256" s="183" t="s">
        <v>177</v>
      </c>
      <c r="E256" s="184" t="s">
        <v>1124</v>
      </c>
      <c r="F256" s="185" t="s">
        <v>1125</v>
      </c>
      <c r="G256" s="186" t="s">
        <v>262</v>
      </c>
      <c r="H256" s="187">
        <v>363.15899999999999</v>
      </c>
      <c r="I256" s="188"/>
      <c r="J256" s="189">
        <f>ROUND(I256*H256,2)</f>
        <v>0</v>
      </c>
      <c r="K256" s="185" t="s">
        <v>181</v>
      </c>
      <c r="L256" s="42"/>
      <c r="M256" s="190" t="s">
        <v>5</v>
      </c>
      <c r="N256" s="191" t="s">
        <v>52</v>
      </c>
      <c r="O256" s="43"/>
      <c r="P256" s="192">
        <f>O256*H256</f>
        <v>0</v>
      </c>
      <c r="Q256" s="192">
        <v>0</v>
      </c>
      <c r="R256" s="192">
        <f>Q256*H256</f>
        <v>0</v>
      </c>
      <c r="S256" s="192">
        <v>0</v>
      </c>
      <c r="T256" s="193">
        <f>S256*H256</f>
        <v>0</v>
      </c>
      <c r="AR256" s="24" t="s">
        <v>194</v>
      </c>
      <c r="AT256" s="24" t="s">
        <v>177</v>
      </c>
      <c r="AU256" s="24" t="s">
        <v>24</v>
      </c>
      <c r="AY256" s="24" t="s">
        <v>174</v>
      </c>
      <c r="BE256" s="194">
        <f>IF(N256="základní",J256,0)</f>
        <v>0</v>
      </c>
      <c r="BF256" s="194">
        <f>IF(N256="snížená",J256,0)</f>
        <v>0</v>
      </c>
      <c r="BG256" s="194">
        <f>IF(N256="zákl. přenesená",J256,0)</f>
        <v>0</v>
      </c>
      <c r="BH256" s="194">
        <f>IF(N256="sníž. přenesená",J256,0)</f>
        <v>0</v>
      </c>
      <c r="BI256" s="194">
        <f>IF(N256="nulová",J256,0)</f>
        <v>0</v>
      </c>
      <c r="BJ256" s="24" t="s">
        <v>89</v>
      </c>
      <c r="BK256" s="194">
        <f>ROUND(I256*H256,2)</f>
        <v>0</v>
      </c>
      <c r="BL256" s="24" t="s">
        <v>194</v>
      </c>
      <c r="BM256" s="24" t="s">
        <v>1126</v>
      </c>
    </row>
    <row r="257" spans="2:65" s="12" customFormat="1" ht="13.5">
      <c r="B257" s="195"/>
      <c r="D257" s="196" t="s">
        <v>184</v>
      </c>
      <c r="E257" s="197" t="s">
        <v>5</v>
      </c>
      <c r="F257" s="198" t="s">
        <v>1122</v>
      </c>
      <c r="H257" s="199">
        <v>143.98599999999999</v>
      </c>
      <c r="I257" s="200"/>
      <c r="L257" s="195"/>
      <c r="M257" s="201"/>
      <c r="N257" s="202"/>
      <c r="O257" s="202"/>
      <c r="P257" s="202"/>
      <c r="Q257" s="202"/>
      <c r="R257" s="202"/>
      <c r="S257" s="202"/>
      <c r="T257" s="203"/>
      <c r="AT257" s="197" t="s">
        <v>184</v>
      </c>
      <c r="AU257" s="197" t="s">
        <v>24</v>
      </c>
      <c r="AV257" s="12" t="s">
        <v>24</v>
      </c>
      <c r="AW257" s="12" t="s">
        <v>44</v>
      </c>
      <c r="AX257" s="12" t="s">
        <v>81</v>
      </c>
      <c r="AY257" s="197" t="s">
        <v>174</v>
      </c>
    </row>
    <row r="258" spans="2:65" s="12" customFormat="1" ht="13.5">
      <c r="B258" s="195"/>
      <c r="D258" s="196" t="s">
        <v>184</v>
      </c>
      <c r="E258" s="197" t="s">
        <v>5</v>
      </c>
      <c r="F258" s="198" t="s">
        <v>1123</v>
      </c>
      <c r="H258" s="199">
        <v>219.173</v>
      </c>
      <c r="I258" s="200"/>
      <c r="L258" s="195"/>
      <c r="M258" s="201"/>
      <c r="N258" s="202"/>
      <c r="O258" s="202"/>
      <c r="P258" s="202"/>
      <c r="Q258" s="202"/>
      <c r="R258" s="202"/>
      <c r="S258" s="202"/>
      <c r="T258" s="203"/>
      <c r="AT258" s="197" t="s">
        <v>184</v>
      </c>
      <c r="AU258" s="197" t="s">
        <v>24</v>
      </c>
      <c r="AV258" s="12" t="s">
        <v>24</v>
      </c>
      <c r="AW258" s="12" t="s">
        <v>44</v>
      </c>
      <c r="AX258" s="12" t="s">
        <v>81</v>
      </c>
      <c r="AY258" s="197" t="s">
        <v>174</v>
      </c>
    </row>
    <row r="259" spans="2:65" s="13" customFormat="1" ht="13.5">
      <c r="B259" s="211"/>
      <c r="D259" s="196" t="s">
        <v>184</v>
      </c>
      <c r="E259" s="212" t="s">
        <v>5</v>
      </c>
      <c r="F259" s="213" t="s">
        <v>274</v>
      </c>
      <c r="H259" s="214">
        <v>363.15899999999999</v>
      </c>
      <c r="I259" s="215"/>
      <c r="L259" s="211"/>
      <c r="M259" s="216"/>
      <c r="N259" s="217"/>
      <c r="O259" s="217"/>
      <c r="P259" s="217"/>
      <c r="Q259" s="217"/>
      <c r="R259" s="217"/>
      <c r="S259" s="217"/>
      <c r="T259" s="218"/>
      <c r="AT259" s="212" t="s">
        <v>184</v>
      </c>
      <c r="AU259" s="212" t="s">
        <v>24</v>
      </c>
      <c r="AV259" s="13" t="s">
        <v>194</v>
      </c>
      <c r="AW259" s="13" t="s">
        <v>44</v>
      </c>
      <c r="AX259" s="13" t="s">
        <v>89</v>
      </c>
      <c r="AY259" s="212" t="s">
        <v>174</v>
      </c>
    </row>
    <row r="260" spans="2:65" s="1" customFormat="1" ht="25.5" customHeight="1">
      <c r="B260" s="182"/>
      <c r="C260" s="183" t="s">
        <v>546</v>
      </c>
      <c r="D260" s="183" t="s">
        <v>177</v>
      </c>
      <c r="E260" s="184" t="s">
        <v>1127</v>
      </c>
      <c r="F260" s="185" t="s">
        <v>1128</v>
      </c>
      <c r="G260" s="186" t="s">
        <v>421</v>
      </c>
      <c r="H260" s="187">
        <v>4.0999999999999996</v>
      </c>
      <c r="I260" s="188"/>
      <c r="J260" s="189">
        <f>ROUND(I260*H260,2)</f>
        <v>0</v>
      </c>
      <c r="K260" s="185" t="s">
        <v>181</v>
      </c>
      <c r="L260" s="42"/>
      <c r="M260" s="190" t="s">
        <v>5</v>
      </c>
      <c r="N260" s="191" t="s">
        <v>52</v>
      </c>
      <c r="O260" s="43"/>
      <c r="P260" s="192">
        <f>O260*H260</f>
        <v>0</v>
      </c>
      <c r="Q260" s="192">
        <v>1.10951</v>
      </c>
      <c r="R260" s="192">
        <f>Q260*H260</f>
        <v>4.548991</v>
      </c>
      <c r="S260" s="192">
        <v>0</v>
      </c>
      <c r="T260" s="193">
        <f>S260*H260</f>
        <v>0</v>
      </c>
      <c r="AR260" s="24" t="s">
        <v>194</v>
      </c>
      <c r="AT260" s="24" t="s">
        <v>177</v>
      </c>
      <c r="AU260" s="24" t="s">
        <v>24</v>
      </c>
      <c r="AY260" s="24" t="s">
        <v>174</v>
      </c>
      <c r="BE260" s="194">
        <f>IF(N260="základní",J260,0)</f>
        <v>0</v>
      </c>
      <c r="BF260" s="194">
        <f>IF(N260="snížená",J260,0)</f>
        <v>0</v>
      </c>
      <c r="BG260" s="194">
        <f>IF(N260="zákl. přenesená",J260,0)</f>
        <v>0</v>
      </c>
      <c r="BH260" s="194">
        <f>IF(N260="sníž. přenesená",J260,0)</f>
        <v>0</v>
      </c>
      <c r="BI260" s="194">
        <f>IF(N260="nulová",J260,0)</f>
        <v>0</v>
      </c>
      <c r="BJ260" s="24" t="s">
        <v>89</v>
      </c>
      <c r="BK260" s="194">
        <f>ROUND(I260*H260,2)</f>
        <v>0</v>
      </c>
      <c r="BL260" s="24" t="s">
        <v>194</v>
      </c>
      <c r="BM260" s="24" t="s">
        <v>1129</v>
      </c>
    </row>
    <row r="261" spans="2:65" s="12" customFormat="1" ht="13.5">
      <c r="B261" s="195"/>
      <c r="D261" s="196" t="s">
        <v>184</v>
      </c>
      <c r="E261" s="197" t="s">
        <v>5</v>
      </c>
      <c r="F261" s="198" t="s">
        <v>1130</v>
      </c>
      <c r="H261" s="199">
        <v>4.0999999999999996</v>
      </c>
      <c r="I261" s="200"/>
      <c r="L261" s="195"/>
      <c r="M261" s="201"/>
      <c r="N261" s="202"/>
      <c r="O261" s="202"/>
      <c r="P261" s="202"/>
      <c r="Q261" s="202"/>
      <c r="R261" s="202"/>
      <c r="S261" s="202"/>
      <c r="T261" s="203"/>
      <c r="AT261" s="197" t="s">
        <v>184</v>
      </c>
      <c r="AU261" s="197" t="s">
        <v>24</v>
      </c>
      <c r="AV261" s="12" t="s">
        <v>24</v>
      </c>
      <c r="AW261" s="12" t="s">
        <v>44</v>
      </c>
      <c r="AX261" s="12" t="s">
        <v>89</v>
      </c>
      <c r="AY261" s="197" t="s">
        <v>174</v>
      </c>
    </row>
    <row r="262" spans="2:65" s="11" customFormat="1" ht="29.85" customHeight="1">
      <c r="B262" s="169"/>
      <c r="D262" s="170" t="s">
        <v>80</v>
      </c>
      <c r="E262" s="180" t="s">
        <v>194</v>
      </c>
      <c r="F262" s="180" t="s">
        <v>479</v>
      </c>
      <c r="I262" s="172"/>
      <c r="J262" s="181">
        <f>BK262</f>
        <v>0</v>
      </c>
      <c r="L262" s="169"/>
      <c r="M262" s="174"/>
      <c r="N262" s="175"/>
      <c r="O262" s="175"/>
      <c r="P262" s="176">
        <f>SUM(P263:P302)</f>
        <v>0</v>
      </c>
      <c r="Q262" s="175"/>
      <c r="R262" s="176">
        <f>SUM(R263:R302)</f>
        <v>17.589032120000002</v>
      </c>
      <c r="S262" s="175"/>
      <c r="T262" s="177">
        <f>SUM(T263:T302)</f>
        <v>0</v>
      </c>
      <c r="AR262" s="170" t="s">
        <v>89</v>
      </c>
      <c r="AT262" s="178" t="s">
        <v>80</v>
      </c>
      <c r="AU262" s="178" t="s">
        <v>89</v>
      </c>
      <c r="AY262" s="170" t="s">
        <v>174</v>
      </c>
      <c r="BK262" s="179">
        <f>SUM(BK263:BK302)</f>
        <v>0</v>
      </c>
    </row>
    <row r="263" spans="2:65" s="1" customFormat="1" ht="38.25" customHeight="1">
      <c r="B263" s="182"/>
      <c r="C263" s="183" t="s">
        <v>551</v>
      </c>
      <c r="D263" s="183" t="s">
        <v>177</v>
      </c>
      <c r="E263" s="184" t="s">
        <v>1131</v>
      </c>
      <c r="F263" s="185" t="s">
        <v>1132</v>
      </c>
      <c r="G263" s="186" t="s">
        <v>311</v>
      </c>
      <c r="H263" s="187">
        <v>2.8170000000000002</v>
      </c>
      <c r="I263" s="188"/>
      <c r="J263" s="189">
        <f>ROUND(I263*H263,2)</f>
        <v>0</v>
      </c>
      <c r="K263" s="185" t="s">
        <v>181</v>
      </c>
      <c r="L263" s="42"/>
      <c r="M263" s="190" t="s">
        <v>5</v>
      </c>
      <c r="N263" s="191" t="s">
        <v>52</v>
      </c>
      <c r="O263" s="43"/>
      <c r="P263" s="192">
        <f>O263*H263</f>
        <v>0</v>
      </c>
      <c r="Q263" s="192">
        <v>2.45343</v>
      </c>
      <c r="R263" s="192">
        <f>Q263*H263</f>
        <v>6.9113123100000005</v>
      </c>
      <c r="S263" s="192">
        <v>0</v>
      </c>
      <c r="T263" s="193">
        <f>S263*H263</f>
        <v>0</v>
      </c>
      <c r="AR263" s="24" t="s">
        <v>194</v>
      </c>
      <c r="AT263" s="24" t="s">
        <v>177</v>
      </c>
      <c r="AU263" s="24" t="s">
        <v>24</v>
      </c>
      <c r="AY263" s="24" t="s">
        <v>174</v>
      </c>
      <c r="BE263" s="194">
        <f>IF(N263="základní",J263,0)</f>
        <v>0</v>
      </c>
      <c r="BF263" s="194">
        <f>IF(N263="snížená",J263,0)</f>
        <v>0</v>
      </c>
      <c r="BG263" s="194">
        <f>IF(N263="zákl. přenesená",J263,0)</f>
        <v>0</v>
      </c>
      <c r="BH263" s="194">
        <f>IF(N263="sníž. přenesená",J263,0)</f>
        <v>0</v>
      </c>
      <c r="BI263" s="194">
        <f>IF(N263="nulová",J263,0)</f>
        <v>0</v>
      </c>
      <c r="BJ263" s="24" t="s">
        <v>89</v>
      </c>
      <c r="BK263" s="194">
        <f>ROUND(I263*H263,2)</f>
        <v>0</v>
      </c>
      <c r="BL263" s="24" t="s">
        <v>194</v>
      </c>
      <c r="BM263" s="24" t="s">
        <v>1133</v>
      </c>
    </row>
    <row r="264" spans="2:65" s="12" customFormat="1" ht="13.5">
      <c r="B264" s="195"/>
      <c r="D264" s="196" t="s">
        <v>184</v>
      </c>
      <c r="E264" s="197" t="s">
        <v>5</v>
      </c>
      <c r="F264" s="198" t="s">
        <v>1134</v>
      </c>
      <c r="H264" s="199">
        <v>2.8170000000000002</v>
      </c>
      <c r="I264" s="200"/>
      <c r="L264" s="195"/>
      <c r="M264" s="201"/>
      <c r="N264" s="202"/>
      <c r="O264" s="202"/>
      <c r="P264" s="202"/>
      <c r="Q264" s="202"/>
      <c r="R264" s="202"/>
      <c r="S264" s="202"/>
      <c r="T264" s="203"/>
      <c r="AT264" s="197" t="s">
        <v>184</v>
      </c>
      <c r="AU264" s="197" t="s">
        <v>24</v>
      </c>
      <c r="AV264" s="12" t="s">
        <v>24</v>
      </c>
      <c r="AW264" s="12" t="s">
        <v>44</v>
      </c>
      <c r="AX264" s="12" t="s">
        <v>89</v>
      </c>
      <c r="AY264" s="197" t="s">
        <v>174</v>
      </c>
    </row>
    <row r="265" spans="2:65" s="1" customFormat="1" ht="25.5" customHeight="1">
      <c r="B265" s="182"/>
      <c r="C265" s="183" t="s">
        <v>555</v>
      </c>
      <c r="D265" s="183" t="s">
        <v>177</v>
      </c>
      <c r="E265" s="184" t="s">
        <v>1135</v>
      </c>
      <c r="F265" s="185" t="s">
        <v>1136</v>
      </c>
      <c r="G265" s="186" t="s">
        <v>262</v>
      </c>
      <c r="H265" s="187">
        <v>21.67</v>
      </c>
      <c r="I265" s="188"/>
      <c r="J265" s="189">
        <f>ROUND(I265*H265,2)</f>
        <v>0</v>
      </c>
      <c r="K265" s="185" t="s">
        <v>181</v>
      </c>
      <c r="L265" s="42"/>
      <c r="M265" s="190" t="s">
        <v>5</v>
      </c>
      <c r="N265" s="191" t="s">
        <v>52</v>
      </c>
      <c r="O265" s="43"/>
      <c r="P265" s="192">
        <f>O265*H265</f>
        <v>0</v>
      </c>
      <c r="Q265" s="192">
        <v>9.2000000000000003E-4</v>
      </c>
      <c r="R265" s="192">
        <f>Q265*H265</f>
        <v>1.9936400000000003E-2</v>
      </c>
      <c r="S265" s="192">
        <v>0</v>
      </c>
      <c r="T265" s="193">
        <f>S265*H265</f>
        <v>0</v>
      </c>
      <c r="AR265" s="24" t="s">
        <v>194</v>
      </c>
      <c r="AT265" s="24" t="s">
        <v>177</v>
      </c>
      <c r="AU265" s="24" t="s">
        <v>24</v>
      </c>
      <c r="AY265" s="24" t="s">
        <v>174</v>
      </c>
      <c r="BE265" s="194">
        <f>IF(N265="základní",J265,0)</f>
        <v>0</v>
      </c>
      <c r="BF265" s="194">
        <f>IF(N265="snížená",J265,0)</f>
        <v>0</v>
      </c>
      <c r="BG265" s="194">
        <f>IF(N265="zákl. přenesená",J265,0)</f>
        <v>0</v>
      </c>
      <c r="BH265" s="194">
        <f>IF(N265="sníž. přenesená",J265,0)</f>
        <v>0</v>
      </c>
      <c r="BI265" s="194">
        <f>IF(N265="nulová",J265,0)</f>
        <v>0</v>
      </c>
      <c r="BJ265" s="24" t="s">
        <v>89</v>
      </c>
      <c r="BK265" s="194">
        <f>ROUND(I265*H265,2)</f>
        <v>0</v>
      </c>
      <c r="BL265" s="24" t="s">
        <v>194</v>
      </c>
      <c r="BM265" s="24" t="s">
        <v>1137</v>
      </c>
    </row>
    <row r="266" spans="2:65" s="12" customFormat="1" ht="13.5">
      <c r="B266" s="195"/>
      <c r="D266" s="196" t="s">
        <v>184</v>
      </c>
      <c r="E266" s="197" t="s">
        <v>5</v>
      </c>
      <c r="F266" s="198" t="s">
        <v>1138</v>
      </c>
      <c r="H266" s="199">
        <v>21.67</v>
      </c>
      <c r="I266" s="200"/>
      <c r="L266" s="195"/>
      <c r="M266" s="201"/>
      <c r="N266" s="202"/>
      <c r="O266" s="202"/>
      <c r="P266" s="202"/>
      <c r="Q266" s="202"/>
      <c r="R266" s="202"/>
      <c r="S266" s="202"/>
      <c r="T266" s="203"/>
      <c r="AT266" s="197" t="s">
        <v>184</v>
      </c>
      <c r="AU266" s="197" t="s">
        <v>24</v>
      </c>
      <c r="AV266" s="12" t="s">
        <v>24</v>
      </c>
      <c r="AW266" s="12" t="s">
        <v>44</v>
      </c>
      <c r="AX266" s="12" t="s">
        <v>89</v>
      </c>
      <c r="AY266" s="197" t="s">
        <v>174</v>
      </c>
    </row>
    <row r="267" spans="2:65" s="1" customFormat="1" ht="25.5" customHeight="1">
      <c r="B267" s="182"/>
      <c r="C267" s="183" t="s">
        <v>560</v>
      </c>
      <c r="D267" s="183" t="s">
        <v>177</v>
      </c>
      <c r="E267" s="184" t="s">
        <v>1135</v>
      </c>
      <c r="F267" s="185" t="s">
        <v>1136</v>
      </c>
      <c r="G267" s="186" t="s">
        <v>262</v>
      </c>
      <c r="H267" s="187">
        <v>21.67</v>
      </c>
      <c r="I267" s="188"/>
      <c r="J267" s="189">
        <f>ROUND(I267*H267,2)</f>
        <v>0</v>
      </c>
      <c r="K267" s="185" t="s">
        <v>181</v>
      </c>
      <c r="L267" s="42"/>
      <c r="M267" s="190" t="s">
        <v>5</v>
      </c>
      <c r="N267" s="191" t="s">
        <v>52</v>
      </c>
      <c r="O267" s="43"/>
      <c r="P267" s="192">
        <f>O267*H267</f>
        <v>0</v>
      </c>
      <c r="Q267" s="192">
        <v>9.2000000000000003E-4</v>
      </c>
      <c r="R267" s="192">
        <f>Q267*H267</f>
        <v>1.9936400000000003E-2</v>
      </c>
      <c r="S267" s="192">
        <v>0</v>
      </c>
      <c r="T267" s="193">
        <f>S267*H267</f>
        <v>0</v>
      </c>
      <c r="AR267" s="24" t="s">
        <v>194</v>
      </c>
      <c r="AT267" s="24" t="s">
        <v>177</v>
      </c>
      <c r="AU267" s="24" t="s">
        <v>24</v>
      </c>
      <c r="AY267" s="24" t="s">
        <v>174</v>
      </c>
      <c r="BE267" s="194">
        <f>IF(N267="základní",J267,0)</f>
        <v>0</v>
      </c>
      <c r="BF267" s="194">
        <f>IF(N267="snížená",J267,0)</f>
        <v>0</v>
      </c>
      <c r="BG267" s="194">
        <f>IF(N267="zákl. přenesená",J267,0)</f>
        <v>0</v>
      </c>
      <c r="BH267" s="194">
        <f>IF(N267="sníž. přenesená",J267,0)</f>
        <v>0</v>
      </c>
      <c r="BI267" s="194">
        <f>IF(N267="nulová",J267,0)</f>
        <v>0</v>
      </c>
      <c r="BJ267" s="24" t="s">
        <v>89</v>
      </c>
      <c r="BK267" s="194">
        <f>ROUND(I267*H267,2)</f>
        <v>0</v>
      </c>
      <c r="BL267" s="24" t="s">
        <v>194</v>
      </c>
      <c r="BM267" s="24" t="s">
        <v>1139</v>
      </c>
    </row>
    <row r="268" spans="2:65" s="12" customFormat="1" ht="13.5">
      <c r="B268" s="195"/>
      <c r="D268" s="196" t="s">
        <v>184</v>
      </c>
      <c r="E268" s="197" t="s">
        <v>5</v>
      </c>
      <c r="F268" s="198" t="s">
        <v>1138</v>
      </c>
      <c r="H268" s="199">
        <v>21.67</v>
      </c>
      <c r="I268" s="200"/>
      <c r="L268" s="195"/>
      <c r="M268" s="201"/>
      <c r="N268" s="202"/>
      <c r="O268" s="202"/>
      <c r="P268" s="202"/>
      <c r="Q268" s="202"/>
      <c r="R268" s="202"/>
      <c r="S268" s="202"/>
      <c r="T268" s="203"/>
      <c r="AT268" s="197" t="s">
        <v>184</v>
      </c>
      <c r="AU268" s="197" t="s">
        <v>24</v>
      </c>
      <c r="AV268" s="12" t="s">
        <v>24</v>
      </c>
      <c r="AW268" s="12" t="s">
        <v>44</v>
      </c>
      <c r="AX268" s="12" t="s">
        <v>89</v>
      </c>
      <c r="AY268" s="197" t="s">
        <v>174</v>
      </c>
    </row>
    <row r="269" spans="2:65" s="1" customFormat="1" ht="63.75" customHeight="1">
      <c r="B269" s="182"/>
      <c r="C269" s="183" t="s">
        <v>565</v>
      </c>
      <c r="D269" s="183" t="s">
        <v>177</v>
      </c>
      <c r="E269" s="184" t="s">
        <v>1140</v>
      </c>
      <c r="F269" s="185" t="s">
        <v>1141</v>
      </c>
      <c r="G269" s="186" t="s">
        <v>421</v>
      </c>
      <c r="H269" s="187">
        <v>0.26</v>
      </c>
      <c r="I269" s="188"/>
      <c r="J269" s="189">
        <f>ROUND(I269*H269,2)</f>
        <v>0</v>
      </c>
      <c r="K269" s="185" t="s">
        <v>181</v>
      </c>
      <c r="L269" s="42"/>
      <c r="M269" s="190" t="s">
        <v>5</v>
      </c>
      <c r="N269" s="191" t="s">
        <v>52</v>
      </c>
      <c r="O269" s="43"/>
      <c r="P269" s="192">
        <f>O269*H269</f>
        <v>0</v>
      </c>
      <c r="Q269" s="192">
        <v>1.0551600000000001</v>
      </c>
      <c r="R269" s="192">
        <f>Q269*H269</f>
        <v>0.27434160000000002</v>
      </c>
      <c r="S269" s="192">
        <v>0</v>
      </c>
      <c r="T269" s="193">
        <f>S269*H269</f>
        <v>0</v>
      </c>
      <c r="AR269" s="24" t="s">
        <v>194</v>
      </c>
      <c r="AT269" s="24" t="s">
        <v>177</v>
      </c>
      <c r="AU269" s="24" t="s">
        <v>24</v>
      </c>
      <c r="AY269" s="24" t="s">
        <v>174</v>
      </c>
      <c r="BE269" s="194">
        <f>IF(N269="základní",J269,0)</f>
        <v>0</v>
      </c>
      <c r="BF269" s="194">
        <f>IF(N269="snížená",J269,0)</f>
        <v>0</v>
      </c>
      <c r="BG269" s="194">
        <f>IF(N269="zákl. přenesená",J269,0)</f>
        <v>0</v>
      </c>
      <c r="BH269" s="194">
        <f>IF(N269="sníž. přenesená",J269,0)</f>
        <v>0</v>
      </c>
      <c r="BI269" s="194">
        <f>IF(N269="nulová",J269,0)</f>
        <v>0</v>
      </c>
      <c r="BJ269" s="24" t="s">
        <v>89</v>
      </c>
      <c r="BK269" s="194">
        <f>ROUND(I269*H269,2)</f>
        <v>0</v>
      </c>
      <c r="BL269" s="24" t="s">
        <v>194</v>
      </c>
      <c r="BM269" s="24" t="s">
        <v>1142</v>
      </c>
    </row>
    <row r="270" spans="2:65" s="12" customFormat="1" ht="13.5">
      <c r="B270" s="195"/>
      <c r="D270" s="196" t="s">
        <v>184</v>
      </c>
      <c r="E270" s="197" t="s">
        <v>5</v>
      </c>
      <c r="F270" s="198" t="s">
        <v>1143</v>
      </c>
      <c r="H270" s="199">
        <v>0.26</v>
      </c>
      <c r="I270" s="200"/>
      <c r="L270" s="195"/>
      <c r="M270" s="201"/>
      <c r="N270" s="202"/>
      <c r="O270" s="202"/>
      <c r="P270" s="202"/>
      <c r="Q270" s="202"/>
      <c r="R270" s="202"/>
      <c r="S270" s="202"/>
      <c r="T270" s="203"/>
      <c r="AT270" s="197" t="s">
        <v>184</v>
      </c>
      <c r="AU270" s="197" t="s">
        <v>24</v>
      </c>
      <c r="AV270" s="12" t="s">
        <v>24</v>
      </c>
      <c r="AW270" s="12" t="s">
        <v>44</v>
      </c>
      <c r="AX270" s="12" t="s">
        <v>89</v>
      </c>
      <c r="AY270" s="197" t="s">
        <v>174</v>
      </c>
    </row>
    <row r="271" spans="2:65" s="1" customFormat="1" ht="38.25" customHeight="1">
      <c r="B271" s="182"/>
      <c r="C271" s="183" t="s">
        <v>570</v>
      </c>
      <c r="D271" s="183" t="s">
        <v>177</v>
      </c>
      <c r="E271" s="184" t="s">
        <v>1144</v>
      </c>
      <c r="F271" s="185" t="s">
        <v>1145</v>
      </c>
      <c r="G271" s="186" t="s">
        <v>287</v>
      </c>
      <c r="H271" s="187">
        <v>30.9</v>
      </c>
      <c r="I271" s="188"/>
      <c r="J271" s="189">
        <f>ROUND(I271*H271,2)</f>
        <v>0</v>
      </c>
      <c r="K271" s="185" t="s">
        <v>181</v>
      </c>
      <c r="L271" s="42"/>
      <c r="M271" s="190" t="s">
        <v>5</v>
      </c>
      <c r="N271" s="191" t="s">
        <v>52</v>
      </c>
      <c r="O271" s="43"/>
      <c r="P271" s="192">
        <f>O271*H271</f>
        <v>0</v>
      </c>
      <c r="Q271" s="192">
        <v>2.257E-2</v>
      </c>
      <c r="R271" s="192">
        <f>Q271*H271</f>
        <v>0.69741299999999995</v>
      </c>
      <c r="S271" s="192">
        <v>0</v>
      </c>
      <c r="T271" s="193">
        <f>S271*H271</f>
        <v>0</v>
      </c>
      <c r="AR271" s="24" t="s">
        <v>194</v>
      </c>
      <c r="AT271" s="24" t="s">
        <v>177</v>
      </c>
      <c r="AU271" s="24" t="s">
        <v>24</v>
      </c>
      <c r="AY271" s="24" t="s">
        <v>174</v>
      </c>
      <c r="BE271" s="194">
        <f>IF(N271="základní",J271,0)</f>
        <v>0</v>
      </c>
      <c r="BF271" s="194">
        <f>IF(N271="snížená",J271,0)</f>
        <v>0</v>
      </c>
      <c r="BG271" s="194">
        <f>IF(N271="zákl. přenesená",J271,0)</f>
        <v>0</v>
      </c>
      <c r="BH271" s="194">
        <f>IF(N271="sníž. přenesená",J271,0)</f>
        <v>0</v>
      </c>
      <c r="BI271" s="194">
        <f>IF(N271="nulová",J271,0)</f>
        <v>0</v>
      </c>
      <c r="BJ271" s="24" t="s">
        <v>89</v>
      </c>
      <c r="BK271" s="194">
        <f>ROUND(I271*H271,2)</f>
        <v>0</v>
      </c>
      <c r="BL271" s="24" t="s">
        <v>194</v>
      </c>
      <c r="BM271" s="24" t="s">
        <v>1146</v>
      </c>
    </row>
    <row r="272" spans="2:65" s="12" customFormat="1" ht="13.5">
      <c r="B272" s="195"/>
      <c r="D272" s="196" t="s">
        <v>184</v>
      </c>
      <c r="E272" s="197" t="s">
        <v>5</v>
      </c>
      <c r="F272" s="198" t="s">
        <v>1147</v>
      </c>
      <c r="H272" s="199">
        <v>30.9</v>
      </c>
      <c r="I272" s="200"/>
      <c r="L272" s="195"/>
      <c r="M272" s="201"/>
      <c r="N272" s="202"/>
      <c r="O272" s="202"/>
      <c r="P272" s="202"/>
      <c r="Q272" s="202"/>
      <c r="R272" s="202"/>
      <c r="S272" s="202"/>
      <c r="T272" s="203"/>
      <c r="AT272" s="197" t="s">
        <v>184</v>
      </c>
      <c r="AU272" s="197" t="s">
        <v>24</v>
      </c>
      <c r="AV272" s="12" t="s">
        <v>24</v>
      </c>
      <c r="AW272" s="12" t="s">
        <v>44</v>
      </c>
      <c r="AX272" s="12" t="s">
        <v>89</v>
      </c>
      <c r="AY272" s="197" t="s">
        <v>174</v>
      </c>
    </row>
    <row r="273" spans="2:65" s="1" customFormat="1" ht="16.5" customHeight="1">
      <c r="B273" s="182"/>
      <c r="C273" s="183" t="s">
        <v>580</v>
      </c>
      <c r="D273" s="183" t="s">
        <v>177</v>
      </c>
      <c r="E273" s="184" t="s">
        <v>1148</v>
      </c>
      <c r="F273" s="185" t="s">
        <v>1149</v>
      </c>
      <c r="G273" s="186" t="s">
        <v>311</v>
      </c>
      <c r="H273" s="187">
        <v>2.7130000000000001</v>
      </c>
      <c r="I273" s="188"/>
      <c r="J273" s="189">
        <f>ROUND(I273*H273,2)</f>
        <v>0</v>
      </c>
      <c r="K273" s="185" t="s">
        <v>181</v>
      </c>
      <c r="L273" s="42"/>
      <c r="M273" s="190" t="s">
        <v>5</v>
      </c>
      <c r="N273" s="191" t="s">
        <v>52</v>
      </c>
      <c r="O273" s="43"/>
      <c r="P273" s="192">
        <f>O273*H273</f>
        <v>0</v>
      </c>
      <c r="Q273" s="192">
        <v>2.2564500000000001</v>
      </c>
      <c r="R273" s="192">
        <f>Q273*H273</f>
        <v>6.1217488500000004</v>
      </c>
      <c r="S273" s="192">
        <v>0</v>
      </c>
      <c r="T273" s="193">
        <f>S273*H273</f>
        <v>0</v>
      </c>
      <c r="AR273" s="24" t="s">
        <v>194</v>
      </c>
      <c r="AT273" s="24" t="s">
        <v>177</v>
      </c>
      <c r="AU273" s="24" t="s">
        <v>24</v>
      </c>
      <c r="AY273" s="24" t="s">
        <v>174</v>
      </c>
      <c r="BE273" s="194">
        <f>IF(N273="základní",J273,0)</f>
        <v>0</v>
      </c>
      <c r="BF273" s="194">
        <f>IF(N273="snížená",J273,0)</f>
        <v>0</v>
      </c>
      <c r="BG273" s="194">
        <f>IF(N273="zákl. přenesená",J273,0)</f>
        <v>0</v>
      </c>
      <c r="BH273" s="194">
        <f>IF(N273="sníž. přenesená",J273,0)</f>
        <v>0</v>
      </c>
      <c r="BI273" s="194">
        <f>IF(N273="nulová",J273,0)</f>
        <v>0</v>
      </c>
      <c r="BJ273" s="24" t="s">
        <v>89</v>
      </c>
      <c r="BK273" s="194">
        <f>ROUND(I273*H273,2)</f>
        <v>0</v>
      </c>
      <c r="BL273" s="24" t="s">
        <v>194</v>
      </c>
      <c r="BM273" s="24" t="s">
        <v>1150</v>
      </c>
    </row>
    <row r="274" spans="2:65" s="12" customFormat="1" ht="13.5">
      <c r="B274" s="195"/>
      <c r="D274" s="196" t="s">
        <v>184</v>
      </c>
      <c r="E274" s="197" t="s">
        <v>5</v>
      </c>
      <c r="F274" s="198" t="s">
        <v>1151</v>
      </c>
      <c r="H274" s="199">
        <v>1.978</v>
      </c>
      <c r="I274" s="200"/>
      <c r="L274" s="195"/>
      <c r="M274" s="201"/>
      <c r="N274" s="202"/>
      <c r="O274" s="202"/>
      <c r="P274" s="202"/>
      <c r="Q274" s="202"/>
      <c r="R274" s="202"/>
      <c r="S274" s="202"/>
      <c r="T274" s="203"/>
      <c r="AT274" s="197" t="s">
        <v>184</v>
      </c>
      <c r="AU274" s="197" t="s">
        <v>24</v>
      </c>
      <c r="AV274" s="12" t="s">
        <v>24</v>
      </c>
      <c r="AW274" s="12" t="s">
        <v>44</v>
      </c>
      <c r="AX274" s="12" t="s">
        <v>81</v>
      </c>
      <c r="AY274" s="197" t="s">
        <v>174</v>
      </c>
    </row>
    <row r="275" spans="2:65" s="12" customFormat="1" ht="13.5">
      <c r="B275" s="195"/>
      <c r="D275" s="196" t="s">
        <v>184</v>
      </c>
      <c r="E275" s="197" t="s">
        <v>5</v>
      </c>
      <c r="F275" s="198" t="s">
        <v>1152</v>
      </c>
      <c r="H275" s="199">
        <v>0.73499999999999999</v>
      </c>
      <c r="I275" s="200"/>
      <c r="L275" s="195"/>
      <c r="M275" s="201"/>
      <c r="N275" s="202"/>
      <c r="O275" s="202"/>
      <c r="P275" s="202"/>
      <c r="Q275" s="202"/>
      <c r="R275" s="202"/>
      <c r="S275" s="202"/>
      <c r="T275" s="203"/>
      <c r="AT275" s="197" t="s">
        <v>184</v>
      </c>
      <c r="AU275" s="197" t="s">
        <v>24</v>
      </c>
      <c r="AV275" s="12" t="s">
        <v>24</v>
      </c>
      <c r="AW275" s="12" t="s">
        <v>44</v>
      </c>
      <c r="AX275" s="12" t="s">
        <v>81</v>
      </c>
      <c r="AY275" s="197" t="s">
        <v>174</v>
      </c>
    </row>
    <row r="276" spans="2:65" s="13" customFormat="1" ht="13.5">
      <c r="B276" s="211"/>
      <c r="D276" s="196" t="s">
        <v>184</v>
      </c>
      <c r="E276" s="212" t="s">
        <v>5</v>
      </c>
      <c r="F276" s="213" t="s">
        <v>274</v>
      </c>
      <c r="H276" s="214">
        <v>2.7130000000000001</v>
      </c>
      <c r="I276" s="215"/>
      <c r="L276" s="211"/>
      <c r="M276" s="216"/>
      <c r="N276" s="217"/>
      <c r="O276" s="217"/>
      <c r="P276" s="217"/>
      <c r="Q276" s="217"/>
      <c r="R276" s="217"/>
      <c r="S276" s="217"/>
      <c r="T276" s="218"/>
      <c r="AT276" s="212" t="s">
        <v>184</v>
      </c>
      <c r="AU276" s="212" t="s">
        <v>24</v>
      </c>
      <c r="AV276" s="13" t="s">
        <v>194</v>
      </c>
      <c r="AW276" s="13" t="s">
        <v>44</v>
      </c>
      <c r="AX276" s="13" t="s">
        <v>89</v>
      </c>
      <c r="AY276" s="212" t="s">
        <v>174</v>
      </c>
    </row>
    <row r="277" spans="2:65" s="1" customFormat="1" ht="16.5" customHeight="1">
      <c r="B277" s="182"/>
      <c r="C277" s="183" t="s">
        <v>586</v>
      </c>
      <c r="D277" s="183" t="s">
        <v>177</v>
      </c>
      <c r="E277" s="184" t="s">
        <v>1153</v>
      </c>
      <c r="F277" s="185" t="s">
        <v>1154</v>
      </c>
      <c r="G277" s="186" t="s">
        <v>262</v>
      </c>
      <c r="H277" s="187">
        <v>11.448</v>
      </c>
      <c r="I277" s="188"/>
      <c r="J277" s="189">
        <f>ROUND(I277*H277,2)</f>
        <v>0</v>
      </c>
      <c r="K277" s="185" t="s">
        <v>181</v>
      </c>
      <c r="L277" s="42"/>
      <c r="M277" s="190" t="s">
        <v>5</v>
      </c>
      <c r="N277" s="191" t="s">
        <v>52</v>
      </c>
      <c r="O277" s="43"/>
      <c r="P277" s="192">
        <f>O277*H277</f>
        <v>0</v>
      </c>
      <c r="Q277" s="192">
        <v>5.1900000000000002E-3</v>
      </c>
      <c r="R277" s="192">
        <f>Q277*H277</f>
        <v>5.9415120000000002E-2</v>
      </c>
      <c r="S277" s="192">
        <v>0</v>
      </c>
      <c r="T277" s="193">
        <f>S277*H277</f>
        <v>0</v>
      </c>
      <c r="AR277" s="24" t="s">
        <v>194</v>
      </c>
      <c r="AT277" s="24" t="s">
        <v>177</v>
      </c>
      <c r="AU277" s="24" t="s">
        <v>24</v>
      </c>
      <c r="AY277" s="24" t="s">
        <v>174</v>
      </c>
      <c r="BE277" s="194">
        <f>IF(N277="základní",J277,0)</f>
        <v>0</v>
      </c>
      <c r="BF277" s="194">
        <f>IF(N277="snížená",J277,0)</f>
        <v>0</v>
      </c>
      <c r="BG277" s="194">
        <f>IF(N277="zákl. přenesená",J277,0)</f>
        <v>0</v>
      </c>
      <c r="BH277" s="194">
        <f>IF(N277="sníž. přenesená",J277,0)</f>
        <v>0</v>
      </c>
      <c r="BI277" s="194">
        <f>IF(N277="nulová",J277,0)</f>
        <v>0</v>
      </c>
      <c r="BJ277" s="24" t="s">
        <v>89</v>
      </c>
      <c r="BK277" s="194">
        <f>ROUND(I277*H277,2)</f>
        <v>0</v>
      </c>
      <c r="BL277" s="24" t="s">
        <v>194</v>
      </c>
      <c r="BM277" s="24" t="s">
        <v>1155</v>
      </c>
    </row>
    <row r="278" spans="2:65" s="12" customFormat="1" ht="13.5">
      <c r="B278" s="195"/>
      <c r="D278" s="196" t="s">
        <v>184</v>
      </c>
      <c r="E278" s="197" t="s">
        <v>5</v>
      </c>
      <c r="F278" s="198" t="s">
        <v>1156</v>
      </c>
      <c r="H278" s="199">
        <v>6.9249999999999998</v>
      </c>
      <c r="I278" s="200"/>
      <c r="L278" s="195"/>
      <c r="M278" s="201"/>
      <c r="N278" s="202"/>
      <c r="O278" s="202"/>
      <c r="P278" s="202"/>
      <c r="Q278" s="202"/>
      <c r="R278" s="202"/>
      <c r="S278" s="202"/>
      <c r="T278" s="203"/>
      <c r="AT278" s="197" t="s">
        <v>184</v>
      </c>
      <c r="AU278" s="197" t="s">
        <v>24</v>
      </c>
      <c r="AV278" s="12" t="s">
        <v>24</v>
      </c>
      <c r="AW278" s="12" t="s">
        <v>44</v>
      </c>
      <c r="AX278" s="12" t="s">
        <v>81</v>
      </c>
      <c r="AY278" s="197" t="s">
        <v>174</v>
      </c>
    </row>
    <row r="279" spans="2:65" s="12" customFormat="1" ht="13.5">
      <c r="B279" s="195"/>
      <c r="D279" s="196" t="s">
        <v>184</v>
      </c>
      <c r="E279" s="197" t="s">
        <v>5</v>
      </c>
      <c r="F279" s="198" t="s">
        <v>1157</v>
      </c>
      <c r="H279" s="199">
        <v>4.5229999999999997</v>
      </c>
      <c r="I279" s="200"/>
      <c r="L279" s="195"/>
      <c r="M279" s="201"/>
      <c r="N279" s="202"/>
      <c r="O279" s="202"/>
      <c r="P279" s="202"/>
      <c r="Q279" s="202"/>
      <c r="R279" s="202"/>
      <c r="S279" s="202"/>
      <c r="T279" s="203"/>
      <c r="AT279" s="197" t="s">
        <v>184</v>
      </c>
      <c r="AU279" s="197" t="s">
        <v>24</v>
      </c>
      <c r="AV279" s="12" t="s">
        <v>24</v>
      </c>
      <c r="AW279" s="12" t="s">
        <v>44</v>
      </c>
      <c r="AX279" s="12" t="s">
        <v>81</v>
      </c>
      <c r="AY279" s="197" t="s">
        <v>174</v>
      </c>
    </row>
    <row r="280" spans="2:65" s="13" customFormat="1" ht="13.5">
      <c r="B280" s="211"/>
      <c r="D280" s="196" t="s">
        <v>184</v>
      </c>
      <c r="E280" s="212" t="s">
        <v>5</v>
      </c>
      <c r="F280" s="213" t="s">
        <v>274</v>
      </c>
      <c r="H280" s="214">
        <v>11.448</v>
      </c>
      <c r="I280" s="215"/>
      <c r="L280" s="211"/>
      <c r="M280" s="216"/>
      <c r="N280" s="217"/>
      <c r="O280" s="217"/>
      <c r="P280" s="217"/>
      <c r="Q280" s="217"/>
      <c r="R280" s="217"/>
      <c r="S280" s="217"/>
      <c r="T280" s="218"/>
      <c r="AT280" s="212" t="s">
        <v>184</v>
      </c>
      <c r="AU280" s="212" t="s">
        <v>24</v>
      </c>
      <c r="AV280" s="13" t="s">
        <v>194</v>
      </c>
      <c r="AW280" s="13" t="s">
        <v>44</v>
      </c>
      <c r="AX280" s="13" t="s">
        <v>89</v>
      </c>
      <c r="AY280" s="212" t="s">
        <v>174</v>
      </c>
    </row>
    <row r="281" spans="2:65" s="1" customFormat="1" ht="16.5" customHeight="1">
      <c r="B281" s="182"/>
      <c r="C281" s="183" t="s">
        <v>595</v>
      </c>
      <c r="D281" s="183" t="s">
        <v>177</v>
      </c>
      <c r="E281" s="184" t="s">
        <v>1158</v>
      </c>
      <c r="F281" s="185" t="s">
        <v>1159</v>
      </c>
      <c r="G281" s="186" t="s">
        <v>262</v>
      </c>
      <c r="H281" s="187">
        <v>11.448</v>
      </c>
      <c r="I281" s="188"/>
      <c r="J281" s="189">
        <f>ROUND(I281*H281,2)</f>
        <v>0</v>
      </c>
      <c r="K281" s="185" t="s">
        <v>181</v>
      </c>
      <c r="L281" s="42"/>
      <c r="M281" s="190" t="s">
        <v>5</v>
      </c>
      <c r="N281" s="191" t="s">
        <v>52</v>
      </c>
      <c r="O281" s="43"/>
      <c r="P281" s="192">
        <f>O281*H281</f>
        <v>0</v>
      </c>
      <c r="Q281" s="192">
        <v>0</v>
      </c>
      <c r="R281" s="192">
        <f>Q281*H281</f>
        <v>0</v>
      </c>
      <c r="S281" s="192">
        <v>0</v>
      </c>
      <c r="T281" s="193">
        <f>S281*H281</f>
        <v>0</v>
      </c>
      <c r="AR281" s="24" t="s">
        <v>194</v>
      </c>
      <c r="AT281" s="24" t="s">
        <v>177</v>
      </c>
      <c r="AU281" s="24" t="s">
        <v>24</v>
      </c>
      <c r="AY281" s="24" t="s">
        <v>174</v>
      </c>
      <c r="BE281" s="194">
        <f>IF(N281="základní",J281,0)</f>
        <v>0</v>
      </c>
      <c r="BF281" s="194">
        <f>IF(N281="snížená",J281,0)</f>
        <v>0</v>
      </c>
      <c r="BG281" s="194">
        <f>IF(N281="zákl. přenesená",J281,0)</f>
        <v>0</v>
      </c>
      <c r="BH281" s="194">
        <f>IF(N281="sníž. přenesená",J281,0)</f>
        <v>0</v>
      </c>
      <c r="BI281" s="194">
        <f>IF(N281="nulová",J281,0)</f>
        <v>0</v>
      </c>
      <c r="BJ281" s="24" t="s">
        <v>89</v>
      </c>
      <c r="BK281" s="194">
        <f>ROUND(I281*H281,2)</f>
        <v>0</v>
      </c>
      <c r="BL281" s="24" t="s">
        <v>194</v>
      </c>
      <c r="BM281" s="24" t="s">
        <v>1160</v>
      </c>
    </row>
    <row r="282" spans="2:65" s="12" customFormat="1" ht="13.5">
      <c r="B282" s="195"/>
      <c r="D282" s="196" t="s">
        <v>184</v>
      </c>
      <c r="E282" s="197" t="s">
        <v>5</v>
      </c>
      <c r="F282" s="198" t="s">
        <v>1156</v>
      </c>
      <c r="H282" s="199">
        <v>6.9249999999999998</v>
      </c>
      <c r="I282" s="200"/>
      <c r="L282" s="195"/>
      <c r="M282" s="201"/>
      <c r="N282" s="202"/>
      <c r="O282" s="202"/>
      <c r="P282" s="202"/>
      <c r="Q282" s="202"/>
      <c r="R282" s="202"/>
      <c r="S282" s="202"/>
      <c r="T282" s="203"/>
      <c r="AT282" s="197" t="s">
        <v>184</v>
      </c>
      <c r="AU282" s="197" t="s">
        <v>24</v>
      </c>
      <c r="AV282" s="12" t="s">
        <v>24</v>
      </c>
      <c r="AW282" s="12" t="s">
        <v>44</v>
      </c>
      <c r="AX282" s="12" t="s">
        <v>81</v>
      </c>
      <c r="AY282" s="197" t="s">
        <v>174</v>
      </c>
    </row>
    <row r="283" spans="2:65" s="12" customFormat="1" ht="13.5">
      <c r="B283" s="195"/>
      <c r="D283" s="196" t="s">
        <v>184</v>
      </c>
      <c r="E283" s="197" t="s">
        <v>5</v>
      </c>
      <c r="F283" s="198" t="s">
        <v>1157</v>
      </c>
      <c r="H283" s="199">
        <v>4.5229999999999997</v>
      </c>
      <c r="I283" s="200"/>
      <c r="L283" s="195"/>
      <c r="M283" s="201"/>
      <c r="N283" s="202"/>
      <c r="O283" s="202"/>
      <c r="P283" s="202"/>
      <c r="Q283" s="202"/>
      <c r="R283" s="202"/>
      <c r="S283" s="202"/>
      <c r="T283" s="203"/>
      <c r="AT283" s="197" t="s">
        <v>184</v>
      </c>
      <c r="AU283" s="197" t="s">
        <v>24</v>
      </c>
      <c r="AV283" s="12" t="s">
        <v>24</v>
      </c>
      <c r="AW283" s="12" t="s">
        <v>44</v>
      </c>
      <c r="AX283" s="12" t="s">
        <v>81</v>
      </c>
      <c r="AY283" s="197" t="s">
        <v>174</v>
      </c>
    </row>
    <row r="284" spans="2:65" s="13" customFormat="1" ht="13.5">
      <c r="B284" s="211"/>
      <c r="D284" s="196" t="s">
        <v>184</v>
      </c>
      <c r="E284" s="212" t="s">
        <v>5</v>
      </c>
      <c r="F284" s="213" t="s">
        <v>274</v>
      </c>
      <c r="H284" s="214">
        <v>11.448</v>
      </c>
      <c r="I284" s="215"/>
      <c r="L284" s="211"/>
      <c r="M284" s="216"/>
      <c r="N284" s="217"/>
      <c r="O284" s="217"/>
      <c r="P284" s="217"/>
      <c r="Q284" s="217"/>
      <c r="R284" s="217"/>
      <c r="S284" s="217"/>
      <c r="T284" s="218"/>
      <c r="AT284" s="212" t="s">
        <v>184</v>
      </c>
      <c r="AU284" s="212" t="s">
        <v>24</v>
      </c>
      <c r="AV284" s="13" t="s">
        <v>194</v>
      </c>
      <c r="AW284" s="13" t="s">
        <v>44</v>
      </c>
      <c r="AX284" s="13" t="s">
        <v>89</v>
      </c>
      <c r="AY284" s="212" t="s">
        <v>174</v>
      </c>
    </row>
    <row r="285" spans="2:65" s="1" customFormat="1" ht="16.5" customHeight="1">
      <c r="B285" s="182"/>
      <c r="C285" s="183" t="s">
        <v>601</v>
      </c>
      <c r="D285" s="183" t="s">
        <v>177</v>
      </c>
      <c r="E285" s="184" t="s">
        <v>1161</v>
      </c>
      <c r="F285" s="185" t="s">
        <v>1162</v>
      </c>
      <c r="G285" s="186" t="s">
        <v>421</v>
      </c>
      <c r="H285" s="187">
        <v>2.5999999999999999E-2</v>
      </c>
      <c r="I285" s="188"/>
      <c r="J285" s="189">
        <f>ROUND(I285*H285,2)</f>
        <v>0</v>
      </c>
      <c r="K285" s="185" t="s">
        <v>181</v>
      </c>
      <c r="L285" s="42"/>
      <c r="M285" s="190" t="s">
        <v>5</v>
      </c>
      <c r="N285" s="191" t="s">
        <v>52</v>
      </c>
      <c r="O285" s="43"/>
      <c r="P285" s="192">
        <f>O285*H285</f>
        <v>0</v>
      </c>
      <c r="Q285" s="192">
        <v>1.0515600000000001</v>
      </c>
      <c r="R285" s="192">
        <f>Q285*H285</f>
        <v>2.734056E-2</v>
      </c>
      <c r="S285" s="192">
        <v>0</v>
      </c>
      <c r="T285" s="193">
        <f>S285*H285</f>
        <v>0</v>
      </c>
      <c r="AR285" s="24" t="s">
        <v>194</v>
      </c>
      <c r="AT285" s="24" t="s">
        <v>177</v>
      </c>
      <c r="AU285" s="24" t="s">
        <v>24</v>
      </c>
      <c r="AY285" s="24" t="s">
        <v>174</v>
      </c>
      <c r="BE285" s="194">
        <f>IF(N285="základní",J285,0)</f>
        <v>0</v>
      </c>
      <c r="BF285" s="194">
        <f>IF(N285="snížená",J285,0)</f>
        <v>0</v>
      </c>
      <c r="BG285" s="194">
        <f>IF(N285="zákl. přenesená",J285,0)</f>
        <v>0</v>
      </c>
      <c r="BH285" s="194">
        <f>IF(N285="sníž. přenesená",J285,0)</f>
        <v>0</v>
      </c>
      <c r="BI285" s="194">
        <f>IF(N285="nulová",J285,0)</f>
        <v>0</v>
      </c>
      <c r="BJ285" s="24" t="s">
        <v>89</v>
      </c>
      <c r="BK285" s="194">
        <f>ROUND(I285*H285,2)</f>
        <v>0</v>
      </c>
      <c r="BL285" s="24" t="s">
        <v>194</v>
      </c>
      <c r="BM285" s="24" t="s">
        <v>1163</v>
      </c>
    </row>
    <row r="286" spans="2:65" s="12" customFormat="1" ht="13.5">
      <c r="B286" s="195"/>
      <c r="D286" s="196" t="s">
        <v>184</v>
      </c>
      <c r="E286" s="197" t="s">
        <v>5</v>
      </c>
      <c r="F286" s="198" t="s">
        <v>1164</v>
      </c>
      <c r="H286" s="199">
        <v>2.5999999999999999E-2</v>
      </c>
      <c r="I286" s="200"/>
      <c r="L286" s="195"/>
      <c r="M286" s="201"/>
      <c r="N286" s="202"/>
      <c r="O286" s="202"/>
      <c r="P286" s="202"/>
      <c r="Q286" s="202"/>
      <c r="R286" s="202"/>
      <c r="S286" s="202"/>
      <c r="T286" s="203"/>
      <c r="AT286" s="197" t="s">
        <v>184</v>
      </c>
      <c r="AU286" s="197" t="s">
        <v>24</v>
      </c>
      <c r="AV286" s="12" t="s">
        <v>24</v>
      </c>
      <c r="AW286" s="12" t="s">
        <v>44</v>
      </c>
      <c r="AX286" s="12" t="s">
        <v>89</v>
      </c>
      <c r="AY286" s="197" t="s">
        <v>174</v>
      </c>
    </row>
    <row r="287" spans="2:65" s="1" customFormat="1" ht="25.5" customHeight="1">
      <c r="B287" s="182"/>
      <c r="C287" s="183" t="s">
        <v>606</v>
      </c>
      <c r="D287" s="183" t="s">
        <v>177</v>
      </c>
      <c r="E287" s="184" t="s">
        <v>1165</v>
      </c>
      <c r="F287" s="185" t="s">
        <v>1166</v>
      </c>
      <c r="G287" s="186" t="s">
        <v>421</v>
      </c>
      <c r="H287" s="187">
        <v>8.7999999999999995E-2</v>
      </c>
      <c r="I287" s="188"/>
      <c r="J287" s="189">
        <f>ROUND(I287*H287,2)</f>
        <v>0</v>
      </c>
      <c r="K287" s="185" t="s">
        <v>181</v>
      </c>
      <c r="L287" s="42"/>
      <c r="M287" s="190" t="s">
        <v>5</v>
      </c>
      <c r="N287" s="191" t="s">
        <v>52</v>
      </c>
      <c r="O287" s="43"/>
      <c r="P287" s="192">
        <f>O287*H287</f>
        <v>0</v>
      </c>
      <c r="Q287" s="192">
        <v>1.0525599999999999</v>
      </c>
      <c r="R287" s="192">
        <f>Q287*H287</f>
        <v>9.262527999999999E-2</v>
      </c>
      <c r="S287" s="192">
        <v>0</v>
      </c>
      <c r="T287" s="193">
        <f>S287*H287</f>
        <v>0</v>
      </c>
      <c r="AR287" s="24" t="s">
        <v>194</v>
      </c>
      <c r="AT287" s="24" t="s">
        <v>177</v>
      </c>
      <c r="AU287" s="24" t="s">
        <v>24</v>
      </c>
      <c r="AY287" s="24" t="s">
        <v>174</v>
      </c>
      <c r="BE287" s="194">
        <f>IF(N287="základní",J287,0)</f>
        <v>0</v>
      </c>
      <c r="BF287" s="194">
        <f>IF(N287="snížená",J287,0)</f>
        <v>0</v>
      </c>
      <c r="BG287" s="194">
        <f>IF(N287="zákl. přenesená",J287,0)</f>
        <v>0</v>
      </c>
      <c r="BH287" s="194">
        <f>IF(N287="sníž. přenesená",J287,0)</f>
        <v>0</v>
      </c>
      <c r="BI287" s="194">
        <f>IF(N287="nulová",J287,0)</f>
        <v>0</v>
      </c>
      <c r="BJ287" s="24" t="s">
        <v>89</v>
      </c>
      <c r="BK287" s="194">
        <f>ROUND(I287*H287,2)</f>
        <v>0</v>
      </c>
      <c r="BL287" s="24" t="s">
        <v>194</v>
      </c>
      <c r="BM287" s="24" t="s">
        <v>1167</v>
      </c>
    </row>
    <row r="288" spans="2:65" s="12" customFormat="1" ht="13.5">
      <c r="B288" s="195"/>
      <c r="D288" s="196" t="s">
        <v>184</v>
      </c>
      <c r="E288" s="197" t="s">
        <v>5</v>
      </c>
      <c r="F288" s="198" t="s">
        <v>1168</v>
      </c>
      <c r="H288" s="199">
        <v>8.7999999999999995E-2</v>
      </c>
      <c r="I288" s="200"/>
      <c r="L288" s="195"/>
      <c r="M288" s="201"/>
      <c r="N288" s="202"/>
      <c r="O288" s="202"/>
      <c r="P288" s="202"/>
      <c r="Q288" s="202"/>
      <c r="R288" s="202"/>
      <c r="S288" s="202"/>
      <c r="T288" s="203"/>
      <c r="AT288" s="197" t="s">
        <v>184</v>
      </c>
      <c r="AU288" s="197" t="s">
        <v>24</v>
      </c>
      <c r="AV288" s="12" t="s">
        <v>24</v>
      </c>
      <c r="AW288" s="12" t="s">
        <v>44</v>
      </c>
      <c r="AX288" s="12" t="s">
        <v>89</v>
      </c>
      <c r="AY288" s="197" t="s">
        <v>174</v>
      </c>
    </row>
    <row r="289" spans="2:65" s="1" customFormat="1" ht="25.5" customHeight="1">
      <c r="B289" s="182"/>
      <c r="C289" s="183" t="s">
        <v>611</v>
      </c>
      <c r="D289" s="183" t="s">
        <v>177</v>
      </c>
      <c r="E289" s="184" t="s">
        <v>1169</v>
      </c>
      <c r="F289" s="185" t="s">
        <v>1170</v>
      </c>
      <c r="G289" s="186" t="s">
        <v>262</v>
      </c>
      <c r="H289" s="187">
        <v>21.67</v>
      </c>
      <c r="I289" s="188"/>
      <c r="J289" s="189">
        <f>ROUND(I289*H289,2)</f>
        <v>0</v>
      </c>
      <c r="K289" s="185" t="s">
        <v>181</v>
      </c>
      <c r="L289" s="42"/>
      <c r="M289" s="190" t="s">
        <v>5</v>
      </c>
      <c r="N289" s="191" t="s">
        <v>52</v>
      </c>
      <c r="O289" s="43"/>
      <c r="P289" s="192">
        <f>O289*H289</f>
        <v>0</v>
      </c>
      <c r="Q289" s="192">
        <v>3.7799999999999999E-3</v>
      </c>
      <c r="R289" s="192">
        <f>Q289*H289</f>
        <v>8.1912600000000002E-2</v>
      </c>
      <c r="S289" s="192">
        <v>0</v>
      </c>
      <c r="T289" s="193">
        <f>S289*H289</f>
        <v>0</v>
      </c>
      <c r="AR289" s="24" t="s">
        <v>194</v>
      </c>
      <c r="AT289" s="24" t="s">
        <v>177</v>
      </c>
      <c r="AU289" s="24" t="s">
        <v>24</v>
      </c>
      <c r="AY289" s="24" t="s">
        <v>174</v>
      </c>
      <c r="BE289" s="194">
        <f>IF(N289="základní",J289,0)</f>
        <v>0</v>
      </c>
      <c r="BF289" s="194">
        <f>IF(N289="snížená",J289,0)</f>
        <v>0</v>
      </c>
      <c r="BG289" s="194">
        <f>IF(N289="zákl. přenesená",J289,0)</f>
        <v>0</v>
      </c>
      <c r="BH289" s="194">
        <f>IF(N289="sníž. přenesená",J289,0)</f>
        <v>0</v>
      </c>
      <c r="BI289" s="194">
        <f>IF(N289="nulová",J289,0)</f>
        <v>0</v>
      </c>
      <c r="BJ289" s="24" t="s">
        <v>89</v>
      </c>
      <c r="BK289" s="194">
        <f>ROUND(I289*H289,2)</f>
        <v>0</v>
      </c>
      <c r="BL289" s="24" t="s">
        <v>194</v>
      </c>
      <c r="BM289" s="24" t="s">
        <v>1171</v>
      </c>
    </row>
    <row r="290" spans="2:65" s="12" customFormat="1" ht="13.5">
      <c r="B290" s="195"/>
      <c r="D290" s="196" t="s">
        <v>184</v>
      </c>
      <c r="E290" s="197" t="s">
        <v>5</v>
      </c>
      <c r="F290" s="198" t="s">
        <v>1138</v>
      </c>
      <c r="H290" s="199">
        <v>21.67</v>
      </c>
      <c r="I290" s="200"/>
      <c r="L290" s="195"/>
      <c r="M290" s="201"/>
      <c r="N290" s="202"/>
      <c r="O290" s="202"/>
      <c r="P290" s="202"/>
      <c r="Q290" s="202"/>
      <c r="R290" s="202"/>
      <c r="S290" s="202"/>
      <c r="T290" s="203"/>
      <c r="AT290" s="197" t="s">
        <v>184</v>
      </c>
      <c r="AU290" s="197" t="s">
        <v>24</v>
      </c>
      <c r="AV290" s="12" t="s">
        <v>24</v>
      </c>
      <c r="AW290" s="12" t="s">
        <v>44</v>
      </c>
      <c r="AX290" s="12" t="s">
        <v>89</v>
      </c>
      <c r="AY290" s="197" t="s">
        <v>174</v>
      </c>
    </row>
    <row r="291" spans="2:65" s="1" customFormat="1" ht="25.5" customHeight="1">
      <c r="B291" s="182"/>
      <c r="C291" s="219" t="s">
        <v>616</v>
      </c>
      <c r="D291" s="219" t="s">
        <v>447</v>
      </c>
      <c r="E291" s="220" t="s">
        <v>1172</v>
      </c>
      <c r="F291" s="221" t="s">
        <v>1173</v>
      </c>
      <c r="G291" s="222" t="s">
        <v>262</v>
      </c>
      <c r="H291" s="223">
        <v>21.887</v>
      </c>
      <c r="I291" s="224"/>
      <c r="J291" s="225">
        <f>ROUND(I291*H291,2)</f>
        <v>0</v>
      </c>
      <c r="K291" s="221" t="s">
        <v>5</v>
      </c>
      <c r="L291" s="226"/>
      <c r="M291" s="227" t="s">
        <v>5</v>
      </c>
      <c r="N291" s="228" t="s">
        <v>52</v>
      </c>
      <c r="O291" s="43"/>
      <c r="P291" s="192">
        <f>O291*H291</f>
        <v>0</v>
      </c>
      <c r="Q291" s="192">
        <v>0.15</v>
      </c>
      <c r="R291" s="192">
        <f>Q291*H291</f>
        <v>3.2830499999999998</v>
      </c>
      <c r="S291" s="192">
        <v>0</v>
      </c>
      <c r="T291" s="193">
        <f>S291*H291</f>
        <v>0</v>
      </c>
      <c r="AR291" s="24" t="s">
        <v>211</v>
      </c>
      <c r="AT291" s="24" t="s">
        <v>447</v>
      </c>
      <c r="AU291" s="24" t="s">
        <v>24</v>
      </c>
      <c r="AY291" s="24" t="s">
        <v>174</v>
      </c>
      <c r="BE291" s="194">
        <f>IF(N291="základní",J291,0)</f>
        <v>0</v>
      </c>
      <c r="BF291" s="194">
        <f>IF(N291="snížená",J291,0)</f>
        <v>0</v>
      </c>
      <c r="BG291" s="194">
        <f>IF(N291="zákl. přenesená",J291,0)</f>
        <v>0</v>
      </c>
      <c r="BH291" s="194">
        <f>IF(N291="sníž. přenesená",J291,0)</f>
        <v>0</v>
      </c>
      <c r="BI291" s="194">
        <f>IF(N291="nulová",J291,0)</f>
        <v>0</v>
      </c>
      <c r="BJ291" s="24" t="s">
        <v>89</v>
      </c>
      <c r="BK291" s="194">
        <f>ROUND(I291*H291,2)</f>
        <v>0</v>
      </c>
      <c r="BL291" s="24" t="s">
        <v>194</v>
      </c>
      <c r="BM291" s="24" t="s">
        <v>1174</v>
      </c>
    </row>
    <row r="292" spans="2:65" s="12" customFormat="1" ht="13.5">
      <c r="B292" s="195"/>
      <c r="D292" s="196" t="s">
        <v>184</v>
      </c>
      <c r="E292" s="197" t="s">
        <v>5</v>
      </c>
      <c r="F292" s="198" t="s">
        <v>1175</v>
      </c>
      <c r="H292" s="199">
        <v>21.887</v>
      </c>
      <c r="I292" s="200"/>
      <c r="L292" s="195"/>
      <c r="M292" s="201"/>
      <c r="N292" s="202"/>
      <c r="O292" s="202"/>
      <c r="P292" s="202"/>
      <c r="Q292" s="202"/>
      <c r="R292" s="202"/>
      <c r="S292" s="202"/>
      <c r="T292" s="203"/>
      <c r="AT292" s="197" t="s">
        <v>184</v>
      </c>
      <c r="AU292" s="197" t="s">
        <v>24</v>
      </c>
      <c r="AV292" s="12" t="s">
        <v>24</v>
      </c>
      <c r="AW292" s="12" t="s">
        <v>44</v>
      </c>
      <c r="AX292" s="12" t="s">
        <v>89</v>
      </c>
      <c r="AY292" s="197" t="s">
        <v>174</v>
      </c>
    </row>
    <row r="293" spans="2:65" s="1" customFormat="1" ht="25.5" customHeight="1">
      <c r="B293" s="182"/>
      <c r="C293" s="183" t="s">
        <v>621</v>
      </c>
      <c r="D293" s="183" t="s">
        <v>177</v>
      </c>
      <c r="E293" s="184" t="s">
        <v>1176</v>
      </c>
      <c r="F293" s="185" t="s">
        <v>1177</v>
      </c>
      <c r="G293" s="186" t="s">
        <v>262</v>
      </c>
      <c r="H293" s="187">
        <v>16.850000000000001</v>
      </c>
      <c r="I293" s="188"/>
      <c r="J293" s="189">
        <f>ROUND(I293*H293,2)</f>
        <v>0</v>
      </c>
      <c r="K293" s="185" t="s">
        <v>181</v>
      </c>
      <c r="L293" s="42"/>
      <c r="M293" s="190" t="s">
        <v>5</v>
      </c>
      <c r="N293" s="191" t="s">
        <v>52</v>
      </c>
      <c r="O293" s="43"/>
      <c r="P293" s="192">
        <f>O293*H293</f>
        <v>0</v>
      </c>
      <c r="Q293" s="192">
        <v>0</v>
      </c>
      <c r="R293" s="192">
        <f>Q293*H293</f>
        <v>0</v>
      </c>
      <c r="S293" s="192">
        <v>0</v>
      </c>
      <c r="T293" s="193">
        <f>S293*H293</f>
        <v>0</v>
      </c>
      <c r="AR293" s="24" t="s">
        <v>194</v>
      </c>
      <c r="AT293" s="24" t="s">
        <v>177</v>
      </c>
      <c r="AU293" s="24" t="s">
        <v>24</v>
      </c>
      <c r="AY293" s="24" t="s">
        <v>174</v>
      </c>
      <c r="BE293" s="194">
        <f>IF(N293="základní",J293,0)</f>
        <v>0</v>
      </c>
      <c r="BF293" s="194">
        <f>IF(N293="snížená",J293,0)</f>
        <v>0</v>
      </c>
      <c r="BG293" s="194">
        <f>IF(N293="zákl. přenesená",J293,0)</f>
        <v>0</v>
      </c>
      <c r="BH293" s="194">
        <f>IF(N293="sníž. přenesená",J293,0)</f>
        <v>0</v>
      </c>
      <c r="BI293" s="194">
        <f>IF(N293="nulová",J293,0)</f>
        <v>0</v>
      </c>
      <c r="BJ293" s="24" t="s">
        <v>89</v>
      </c>
      <c r="BK293" s="194">
        <f>ROUND(I293*H293,2)</f>
        <v>0</v>
      </c>
      <c r="BL293" s="24" t="s">
        <v>194</v>
      </c>
      <c r="BM293" s="24" t="s">
        <v>1178</v>
      </c>
    </row>
    <row r="294" spans="2:65" s="12" customFormat="1" ht="13.5">
      <c r="B294" s="195"/>
      <c r="D294" s="196" t="s">
        <v>184</v>
      </c>
      <c r="E294" s="197" t="s">
        <v>5</v>
      </c>
      <c r="F294" s="198" t="s">
        <v>1179</v>
      </c>
      <c r="H294" s="199">
        <v>15.35</v>
      </c>
      <c r="I294" s="200"/>
      <c r="L294" s="195"/>
      <c r="M294" s="201"/>
      <c r="N294" s="202"/>
      <c r="O294" s="202"/>
      <c r="P294" s="202"/>
      <c r="Q294" s="202"/>
      <c r="R294" s="202"/>
      <c r="S294" s="202"/>
      <c r="T294" s="203"/>
      <c r="AT294" s="197" t="s">
        <v>184</v>
      </c>
      <c r="AU294" s="197" t="s">
        <v>24</v>
      </c>
      <c r="AV294" s="12" t="s">
        <v>24</v>
      </c>
      <c r="AW294" s="12" t="s">
        <v>44</v>
      </c>
      <c r="AX294" s="12" t="s">
        <v>81</v>
      </c>
      <c r="AY294" s="197" t="s">
        <v>174</v>
      </c>
    </row>
    <row r="295" spans="2:65" s="12" customFormat="1" ht="13.5">
      <c r="B295" s="195"/>
      <c r="D295" s="196" t="s">
        <v>184</v>
      </c>
      <c r="E295" s="197" t="s">
        <v>5</v>
      </c>
      <c r="F295" s="198" t="s">
        <v>1180</v>
      </c>
      <c r="H295" s="199">
        <v>1.5</v>
      </c>
      <c r="I295" s="200"/>
      <c r="L295" s="195"/>
      <c r="M295" s="201"/>
      <c r="N295" s="202"/>
      <c r="O295" s="202"/>
      <c r="P295" s="202"/>
      <c r="Q295" s="202"/>
      <c r="R295" s="202"/>
      <c r="S295" s="202"/>
      <c r="T295" s="203"/>
      <c r="AT295" s="197" t="s">
        <v>184</v>
      </c>
      <c r="AU295" s="197" t="s">
        <v>24</v>
      </c>
      <c r="AV295" s="12" t="s">
        <v>24</v>
      </c>
      <c r="AW295" s="12" t="s">
        <v>44</v>
      </c>
      <c r="AX295" s="12" t="s">
        <v>81</v>
      </c>
      <c r="AY295" s="197" t="s">
        <v>174</v>
      </c>
    </row>
    <row r="296" spans="2:65" s="13" customFormat="1" ht="13.5">
      <c r="B296" s="211"/>
      <c r="D296" s="196" t="s">
        <v>184</v>
      </c>
      <c r="E296" s="212" t="s">
        <v>5</v>
      </c>
      <c r="F296" s="213" t="s">
        <v>274</v>
      </c>
      <c r="H296" s="214">
        <v>16.850000000000001</v>
      </c>
      <c r="I296" s="215"/>
      <c r="L296" s="211"/>
      <c r="M296" s="216"/>
      <c r="N296" s="217"/>
      <c r="O296" s="217"/>
      <c r="P296" s="217"/>
      <c r="Q296" s="217"/>
      <c r="R296" s="217"/>
      <c r="S296" s="217"/>
      <c r="T296" s="218"/>
      <c r="AT296" s="212" t="s">
        <v>184</v>
      </c>
      <c r="AU296" s="212" t="s">
        <v>24</v>
      </c>
      <c r="AV296" s="13" t="s">
        <v>194</v>
      </c>
      <c r="AW296" s="13" t="s">
        <v>44</v>
      </c>
      <c r="AX296" s="13" t="s">
        <v>89</v>
      </c>
      <c r="AY296" s="212" t="s">
        <v>174</v>
      </c>
    </row>
    <row r="297" spans="2:65" s="1" customFormat="1" ht="16.5" customHeight="1">
      <c r="B297" s="182"/>
      <c r="C297" s="183" t="s">
        <v>626</v>
      </c>
      <c r="D297" s="183" t="s">
        <v>177</v>
      </c>
      <c r="E297" s="184" t="s">
        <v>1181</v>
      </c>
      <c r="F297" s="185" t="s">
        <v>1182</v>
      </c>
      <c r="G297" s="186" t="s">
        <v>311</v>
      </c>
      <c r="H297" s="187">
        <v>18.061</v>
      </c>
      <c r="I297" s="188"/>
      <c r="J297" s="189">
        <f>ROUND(I297*H297,2)</f>
        <v>0</v>
      </c>
      <c r="K297" s="185" t="s">
        <v>181</v>
      </c>
      <c r="L297" s="42"/>
      <c r="M297" s="190" t="s">
        <v>5</v>
      </c>
      <c r="N297" s="191" t="s">
        <v>52</v>
      </c>
      <c r="O297" s="43"/>
      <c r="P297" s="192">
        <f>O297*H297</f>
        <v>0</v>
      </c>
      <c r="Q297" s="192">
        <v>0</v>
      </c>
      <c r="R297" s="192">
        <f>Q297*H297</f>
        <v>0</v>
      </c>
      <c r="S297" s="192">
        <v>0</v>
      </c>
      <c r="T297" s="193">
        <f>S297*H297</f>
        <v>0</v>
      </c>
      <c r="AR297" s="24" t="s">
        <v>194</v>
      </c>
      <c r="AT297" s="24" t="s">
        <v>177</v>
      </c>
      <c r="AU297" s="24" t="s">
        <v>24</v>
      </c>
      <c r="AY297" s="24" t="s">
        <v>174</v>
      </c>
      <c r="BE297" s="194">
        <f>IF(N297="základní",J297,0)</f>
        <v>0</v>
      </c>
      <c r="BF297" s="194">
        <f>IF(N297="snížená",J297,0)</f>
        <v>0</v>
      </c>
      <c r="BG297" s="194">
        <f>IF(N297="zákl. přenesená",J297,0)</f>
        <v>0</v>
      </c>
      <c r="BH297" s="194">
        <f>IF(N297="sníž. přenesená",J297,0)</f>
        <v>0</v>
      </c>
      <c r="BI297" s="194">
        <f>IF(N297="nulová",J297,0)</f>
        <v>0</v>
      </c>
      <c r="BJ297" s="24" t="s">
        <v>89</v>
      </c>
      <c r="BK297" s="194">
        <f>ROUND(I297*H297,2)</f>
        <v>0</v>
      </c>
      <c r="BL297" s="24" t="s">
        <v>194</v>
      </c>
      <c r="BM297" s="24" t="s">
        <v>1183</v>
      </c>
    </row>
    <row r="298" spans="2:65" s="12" customFormat="1" ht="13.5">
      <c r="B298" s="195"/>
      <c r="D298" s="196" t="s">
        <v>184</v>
      </c>
      <c r="E298" s="197" t="s">
        <v>5</v>
      </c>
      <c r="F298" s="198" t="s">
        <v>1184</v>
      </c>
      <c r="H298" s="199">
        <v>0.67900000000000005</v>
      </c>
      <c r="I298" s="200"/>
      <c r="L298" s="195"/>
      <c r="M298" s="201"/>
      <c r="N298" s="202"/>
      <c r="O298" s="202"/>
      <c r="P298" s="202"/>
      <c r="Q298" s="202"/>
      <c r="R298" s="202"/>
      <c r="S298" s="202"/>
      <c r="T298" s="203"/>
      <c r="AT298" s="197" t="s">
        <v>184</v>
      </c>
      <c r="AU298" s="197" t="s">
        <v>24</v>
      </c>
      <c r="AV298" s="12" t="s">
        <v>24</v>
      </c>
      <c r="AW298" s="12" t="s">
        <v>44</v>
      </c>
      <c r="AX298" s="12" t="s">
        <v>81</v>
      </c>
      <c r="AY298" s="197" t="s">
        <v>174</v>
      </c>
    </row>
    <row r="299" spans="2:65" s="12" customFormat="1" ht="13.5">
      <c r="B299" s="195"/>
      <c r="D299" s="196" t="s">
        <v>184</v>
      </c>
      <c r="E299" s="197" t="s">
        <v>5</v>
      </c>
      <c r="F299" s="198" t="s">
        <v>1185</v>
      </c>
      <c r="H299" s="199">
        <v>0.85799999999999998</v>
      </c>
      <c r="I299" s="200"/>
      <c r="L299" s="195"/>
      <c r="M299" s="201"/>
      <c r="N299" s="202"/>
      <c r="O299" s="202"/>
      <c r="P299" s="202"/>
      <c r="Q299" s="202"/>
      <c r="R299" s="202"/>
      <c r="S299" s="202"/>
      <c r="T299" s="203"/>
      <c r="AT299" s="197" t="s">
        <v>184</v>
      </c>
      <c r="AU299" s="197" t="s">
        <v>24</v>
      </c>
      <c r="AV299" s="12" t="s">
        <v>24</v>
      </c>
      <c r="AW299" s="12" t="s">
        <v>44</v>
      </c>
      <c r="AX299" s="12" t="s">
        <v>81</v>
      </c>
      <c r="AY299" s="197" t="s">
        <v>174</v>
      </c>
    </row>
    <row r="300" spans="2:65" s="12" customFormat="1" ht="13.5">
      <c r="B300" s="195"/>
      <c r="D300" s="196" t="s">
        <v>184</v>
      </c>
      <c r="E300" s="197" t="s">
        <v>5</v>
      </c>
      <c r="F300" s="198" t="s">
        <v>1186</v>
      </c>
      <c r="H300" s="199">
        <v>25.452000000000002</v>
      </c>
      <c r="I300" s="200"/>
      <c r="L300" s="195"/>
      <c r="M300" s="201"/>
      <c r="N300" s="202"/>
      <c r="O300" s="202"/>
      <c r="P300" s="202"/>
      <c r="Q300" s="202"/>
      <c r="R300" s="202"/>
      <c r="S300" s="202"/>
      <c r="T300" s="203"/>
      <c r="AT300" s="197" t="s">
        <v>184</v>
      </c>
      <c r="AU300" s="197" t="s">
        <v>24</v>
      </c>
      <c r="AV300" s="12" t="s">
        <v>24</v>
      </c>
      <c r="AW300" s="12" t="s">
        <v>44</v>
      </c>
      <c r="AX300" s="12" t="s">
        <v>81</v>
      </c>
      <c r="AY300" s="197" t="s">
        <v>174</v>
      </c>
    </row>
    <row r="301" spans="2:65" s="12" customFormat="1" ht="13.5">
      <c r="B301" s="195"/>
      <c r="D301" s="196" t="s">
        <v>184</v>
      </c>
      <c r="E301" s="197" t="s">
        <v>5</v>
      </c>
      <c r="F301" s="198" t="s">
        <v>1187</v>
      </c>
      <c r="H301" s="199">
        <v>-8.9280000000000008</v>
      </c>
      <c r="I301" s="200"/>
      <c r="L301" s="195"/>
      <c r="M301" s="201"/>
      <c r="N301" s="202"/>
      <c r="O301" s="202"/>
      <c r="P301" s="202"/>
      <c r="Q301" s="202"/>
      <c r="R301" s="202"/>
      <c r="S301" s="202"/>
      <c r="T301" s="203"/>
      <c r="AT301" s="197" t="s">
        <v>184</v>
      </c>
      <c r="AU301" s="197" t="s">
        <v>24</v>
      </c>
      <c r="AV301" s="12" t="s">
        <v>24</v>
      </c>
      <c r="AW301" s="12" t="s">
        <v>44</v>
      </c>
      <c r="AX301" s="12" t="s">
        <v>81</v>
      </c>
      <c r="AY301" s="197" t="s">
        <v>174</v>
      </c>
    </row>
    <row r="302" spans="2:65" s="13" customFormat="1" ht="13.5">
      <c r="B302" s="211"/>
      <c r="D302" s="196" t="s">
        <v>184</v>
      </c>
      <c r="E302" s="212" t="s">
        <v>5</v>
      </c>
      <c r="F302" s="213" t="s">
        <v>274</v>
      </c>
      <c r="H302" s="214">
        <v>18.061</v>
      </c>
      <c r="I302" s="215"/>
      <c r="L302" s="211"/>
      <c r="M302" s="216"/>
      <c r="N302" s="217"/>
      <c r="O302" s="217"/>
      <c r="P302" s="217"/>
      <c r="Q302" s="217"/>
      <c r="R302" s="217"/>
      <c r="S302" s="217"/>
      <c r="T302" s="218"/>
      <c r="AT302" s="212" t="s">
        <v>184</v>
      </c>
      <c r="AU302" s="212" t="s">
        <v>24</v>
      </c>
      <c r="AV302" s="13" t="s">
        <v>194</v>
      </c>
      <c r="AW302" s="13" t="s">
        <v>44</v>
      </c>
      <c r="AX302" s="13" t="s">
        <v>89</v>
      </c>
      <c r="AY302" s="212" t="s">
        <v>174</v>
      </c>
    </row>
    <row r="303" spans="2:65" s="11" customFormat="1" ht="29.85" customHeight="1">
      <c r="B303" s="169"/>
      <c r="D303" s="170" t="s">
        <v>80</v>
      </c>
      <c r="E303" s="180" t="s">
        <v>201</v>
      </c>
      <c r="F303" s="180" t="s">
        <v>1188</v>
      </c>
      <c r="I303" s="172"/>
      <c r="J303" s="181">
        <f>BK303</f>
        <v>0</v>
      </c>
      <c r="L303" s="169"/>
      <c r="M303" s="174"/>
      <c r="N303" s="175"/>
      <c r="O303" s="175"/>
      <c r="P303" s="176">
        <f>SUM(P304:P350)</f>
        <v>0</v>
      </c>
      <c r="Q303" s="175"/>
      <c r="R303" s="176">
        <f>SUM(R304:R350)</f>
        <v>10.50386683</v>
      </c>
      <c r="S303" s="175"/>
      <c r="T303" s="177">
        <f>SUM(T304:T350)</f>
        <v>0</v>
      </c>
      <c r="AR303" s="170" t="s">
        <v>89</v>
      </c>
      <c r="AT303" s="178" t="s">
        <v>80</v>
      </c>
      <c r="AU303" s="178" t="s">
        <v>89</v>
      </c>
      <c r="AY303" s="170" t="s">
        <v>174</v>
      </c>
      <c r="BK303" s="179">
        <f>SUM(BK304:BK350)</f>
        <v>0</v>
      </c>
    </row>
    <row r="304" spans="2:65" s="1" customFormat="1" ht="25.5" customHeight="1">
      <c r="B304" s="182"/>
      <c r="C304" s="183" t="s">
        <v>631</v>
      </c>
      <c r="D304" s="183" t="s">
        <v>177</v>
      </c>
      <c r="E304" s="184" t="s">
        <v>1189</v>
      </c>
      <c r="F304" s="185" t="s">
        <v>1190</v>
      </c>
      <c r="G304" s="186" t="s">
        <v>262</v>
      </c>
      <c r="H304" s="187">
        <v>37.725000000000001</v>
      </c>
      <c r="I304" s="188"/>
      <c r="J304" s="189">
        <f>ROUND(I304*H304,2)</f>
        <v>0</v>
      </c>
      <c r="K304" s="185" t="s">
        <v>181</v>
      </c>
      <c r="L304" s="42"/>
      <c r="M304" s="190" t="s">
        <v>5</v>
      </c>
      <c r="N304" s="191" t="s">
        <v>52</v>
      </c>
      <c r="O304" s="43"/>
      <c r="P304" s="192">
        <f>O304*H304</f>
        <v>0</v>
      </c>
      <c r="Q304" s="192">
        <v>1.47E-2</v>
      </c>
      <c r="R304" s="192">
        <f>Q304*H304</f>
        <v>0.55455750000000004</v>
      </c>
      <c r="S304" s="192">
        <v>0</v>
      </c>
      <c r="T304" s="193">
        <f>S304*H304</f>
        <v>0</v>
      </c>
      <c r="AR304" s="24" t="s">
        <v>194</v>
      </c>
      <c r="AT304" s="24" t="s">
        <v>177</v>
      </c>
      <c r="AU304" s="24" t="s">
        <v>24</v>
      </c>
      <c r="AY304" s="24" t="s">
        <v>174</v>
      </c>
      <c r="BE304" s="194">
        <f>IF(N304="základní",J304,0)</f>
        <v>0</v>
      </c>
      <c r="BF304" s="194">
        <f>IF(N304="snížená",J304,0)</f>
        <v>0</v>
      </c>
      <c r="BG304" s="194">
        <f>IF(N304="zákl. přenesená",J304,0)</f>
        <v>0</v>
      </c>
      <c r="BH304" s="194">
        <f>IF(N304="sníž. přenesená",J304,0)</f>
        <v>0</v>
      </c>
      <c r="BI304" s="194">
        <f>IF(N304="nulová",J304,0)</f>
        <v>0</v>
      </c>
      <c r="BJ304" s="24" t="s">
        <v>89</v>
      </c>
      <c r="BK304" s="194">
        <f>ROUND(I304*H304,2)</f>
        <v>0</v>
      </c>
      <c r="BL304" s="24" t="s">
        <v>194</v>
      </c>
      <c r="BM304" s="24" t="s">
        <v>1191</v>
      </c>
    </row>
    <row r="305" spans="2:65" s="12" customFormat="1" ht="13.5">
      <c r="B305" s="195"/>
      <c r="D305" s="196" t="s">
        <v>184</v>
      </c>
      <c r="E305" s="197" t="s">
        <v>5</v>
      </c>
      <c r="F305" s="198" t="s">
        <v>1192</v>
      </c>
      <c r="H305" s="199">
        <v>37.725000000000001</v>
      </c>
      <c r="I305" s="200"/>
      <c r="L305" s="195"/>
      <c r="M305" s="201"/>
      <c r="N305" s="202"/>
      <c r="O305" s="202"/>
      <c r="P305" s="202"/>
      <c r="Q305" s="202"/>
      <c r="R305" s="202"/>
      <c r="S305" s="202"/>
      <c r="T305" s="203"/>
      <c r="AT305" s="197" t="s">
        <v>184</v>
      </c>
      <c r="AU305" s="197" t="s">
        <v>24</v>
      </c>
      <c r="AV305" s="12" t="s">
        <v>24</v>
      </c>
      <c r="AW305" s="12" t="s">
        <v>44</v>
      </c>
      <c r="AX305" s="12" t="s">
        <v>89</v>
      </c>
      <c r="AY305" s="197" t="s">
        <v>174</v>
      </c>
    </row>
    <row r="306" spans="2:65" s="1" customFormat="1" ht="38.25" customHeight="1">
      <c r="B306" s="182"/>
      <c r="C306" s="183" t="s">
        <v>635</v>
      </c>
      <c r="D306" s="183" t="s">
        <v>177</v>
      </c>
      <c r="E306" s="184" t="s">
        <v>1193</v>
      </c>
      <c r="F306" s="185" t="s">
        <v>1194</v>
      </c>
      <c r="G306" s="186" t="s">
        <v>262</v>
      </c>
      <c r="H306" s="187">
        <v>60.356000000000002</v>
      </c>
      <c r="I306" s="188"/>
      <c r="J306" s="189">
        <f>ROUND(I306*H306,2)</f>
        <v>0</v>
      </c>
      <c r="K306" s="185" t="s">
        <v>181</v>
      </c>
      <c r="L306" s="42"/>
      <c r="M306" s="190" t="s">
        <v>5</v>
      </c>
      <c r="N306" s="191" t="s">
        <v>52</v>
      </c>
      <c r="O306" s="43"/>
      <c r="P306" s="192">
        <f>O306*H306</f>
        <v>0</v>
      </c>
      <c r="Q306" s="192">
        <v>1.7330000000000002E-2</v>
      </c>
      <c r="R306" s="192">
        <f>Q306*H306</f>
        <v>1.0459694800000001</v>
      </c>
      <c r="S306" s="192">
        <v>0</v>
      </c>
      <c r="T306" s="193">
        <f>S306*H306</f>
        <v>0</v>
      </c>
      <c r="AR306" s="24" t="s">
        <v>194</v>
      </c>
      <c r="AT306" s="24" t="s">
        <v>177</v>
      </c>
      <c r="AU306" s="24" t="s">
        <v>24</v>
      </c>
      <c r="AY306" s="24" t="s">
        <v>174</v>
      </c>
      <c r="BE306" s="194">
        <f>IF(N306="základní",J306,0)</f>
        <v>0</v>
      </c>
      <c r="BF306" s="194">
        <f>IF(N306="snížená",J306,0)</f>
        <v>0</v>
      </c>
      <c r="BG306" s="194">
        <f>IF(N306="zákl. přenesená",J306,0)</f>
        <v>0</v>
      </c>
      <c r="BH306" s="194">
        <f>IF(N306="sníž. přenesená",J306,0)</f>
        <v>0</v>
      </c>
      <c r="BI306" s="194">
        <f>IF(N306="nulová",J306,0)</f>
        <v>0</v>
      </c>
      <c r="BJ306" s="24" t="s">
        <v>89</v>
      </c>
      <c r="BK306" s="194">
        <f>ROUND(I306*H306,2)</f>
        <v>0</v>
      </c>
      <c r="BL306" s="24" t="s">
        <v>194</v>
      </c>
      <c r="BM306" s="24" t="s">
        <v>1195</v>
      </c>
    </row>
    <row r="307" spans="2:65" s="12" customFormat="1" ht="13.5">
      <c r="B307" s="195"/>
      <c r="D307" s="196" t="s">
        <v>184</v>
      </c>
      <c r="E307" s="197" t="s">
        <v>5</v>
      </c>
      <c r="F307" s="198" t="s">
        <v>1196</v>
      </c>
      <c r="H307" s="199">
        <v>32.412999999999997</v>
      </c>
      <c r="I307" s="200"/>
      <c r="L307" s="195"/>
      <c r="M307" s="201"/>
      <c r="N307" s="202"/>
      <c r="O307" s="202"/>
      <c r="P307" s="202"/>
      <c r="Q307" s="202"/>
      <c r="R307" s="202"/>
      <c r="S307" s="202"/>
      <c r="T307" s="203"/>
      <c r="AT307" s="197" t="s">
        <v>184</v>
      </c>
      <c r="AU307" s="197" t="s">
        <v>24</v>
      </c>
      <c r="AV307" s="12" t="s">
        <v>24</v>
      </c>
      <c r="AW307" s="12" t="s">
        <v>44</v>
      </c>
      <c r="AX307" s="12" t="s">
        <v>81</v>
      </c>
      <c r="AY307" s="197" t="s">
        <v>174</v>
      </c>
    </row>
    <row r="308" spans="2:65" s="12" customFormat="1" ht="13.5">
      <c r="B308" s="195"/>
      <c r="D308" s="196" t="s">
        <v>184</v>
      </c>
      <c r="E308" s="197" t="s">
        <v>5</v>
      </c>
      <c r="F308" s="198" t="s">
        <v>1197</v>
      </c>
      <c r="H308" s="199">
        <v>15.063000000000001</v>
      </c>
      <c r="I308" s="200"/>
      <c r="L308" s="195"/>
      <c r="M308" s="201"/>
      <c r="N308" s="202"/>
      <c r="O308" s="202"/>
      <c r="P308" s="202"/>
      <c r="Q308" s="202"/>
      <c r="R308" s="202"/>
      <c r="S308" s="202"/>
      <c r="T308" s="203"/>
      <c r="AT308" s="197" t="s">
        <v>184</v>
      </c>
      <c r="AU308" s="197" t="s">
        <v>24</v>
      </c>
      <c r="AV308" s="12" t="s">
        <v>24</v>
      </c>
      <c r="AW308" s="12" t="s">
        <v>44</v>
      </c>
      <c r="AX308" s="12" t="s">
        <v>81</v>
      </c>
      <c r="AY308" s="197" t="s">
        <v>174</v>
      </c>
    </row>
    <row r="309" spans="2:65" s="12" customFormat="1" ht="13.5">
      <c r="B309" s="195"/>
      <c r="D309" s="196" t="s">
        <v>184</v>
      </c>
      <c r="E309" s="197" t="s">
        <v>5</v>
      </c>
      <c r="F309" s="198" t="s">
        <v>1198</v>
      </c>
      <c r="H309" s="199">
        <v>12.88</v>
      </c>
      <c r="I309" s="200"/>
      <c r="L309" s="195"/>
      <c r="M309" s="201"/>
      <c r="N309" s="202"/>
      <c r="O309" s="202"/>
      <c r="P309" s="202"/>
      <c r="Q309" s="202"/>
      <c r="R309" s="202"/>
      <c r="S309" s="202"/>
      <c r="T309" s="203"/>
      <c r="AT309" s="197" t="s">
        <v>184</v>
      </c>
      <c r="AU309" s="197" t="s">
        <v>24</v>
      </c>
      <c r="AV309" s="12" t="s">
        <v>24</v>
      </c>
      <c r="AW309" s="12" t="s">
        <v>44</v>
      </c>
      <c r="AX309" s="12" t="s">
        <v>81</v>
      </c>
      <c r="AY309" s="197" t="s">
        <v>174</v>
      </c>
    </row>
    <row r="310" spans="2:65" s="13" customFormat="1" ht="13.5">
      <c r="B310" s="211"/>
      <c r="D310" s="196" t="s">
        <v>184</v>
      </c>
      <c r="E310" s="212" t="s">
        <v>5</v>
      </c>
      <c r="F310" s="213" t="s">
        <v>274</v>
      </c>
      <c r="H310" s="214">
        <v>60.356000000000002</v>
      </c>
      <c r="I310" s="215"/>
      <c r="L310" s="211"/>
      <c r="M310" s="216"/>
      <c r="N310" s="217"/>
      <c r="O310" s="217"/>
      <c r="P310" s="217"/>
      <c r="Q310" s="217"/>
      <c r="R310" s="217"/>
      <c r="S310" s="217"/>
      <c r="T310" s="218"/>
      <c r="AT310" s="212" t="s">
        <v>184</v>
      </c>
      <c r="AU310" s="212" t="s">
        <v>24</v>
      </c>
      <c r="AV310" s="13" t="s">
        <v>194</v>
      </c>
      <c r="AW310" s="13" t="s">
        <v>44</v>
      </c>
      <c r="AX310" s="13" t="s">
        <v>89</v>
      </c>
      <c r="AY310" s="212" t="s">
        <v>174</v>
      </c>
    </row>
    <row r="311" spans="2:65" s="1" customFormat="1" ht="16.5" customHeight="1">
      <c r="B311" s="182"/>
      <c r="C311" s="183" t="s">
        <v>640</v>
      </c>
      <c r="D311" s="183" t="s">
        <v>177</v>
      </c>
      <c r="E311" s="184" t="s">
        <v>1199</v>
      </c>
      <c r="F311" s="185" t="s">
        <v>1200</v>
      </c>
      <c r="G311" s="186" t="s">
        <v>262</v>
      </c>
      <c r="H311" s="187">
        <v>1</v>
      </c>
      <c r="I311" s="188"/>
      <c r="J311" s="189">
        <f>ROUND(I311*H311,2)</f>
        <v>0</v>
      </c>
      <c r="K311" s="185" t="s">
        <v>181</v>
      </c>
      <c r="L311" s="42"/>
      <c r="M311" s="190" t="s">
        <v>5</v>
      </c>
      <c r="N311" s="191" t="s">
        <v>52</v>
      </c>
      <c r="O311" s="43"/>
      <c r="P311" s="192">
        <f>O311*H311</f>
        <v>0</v>
      </c>
      <c r="Q311" s="192">
        <v>3.0450000000000001E-2</v>
      </c>
      <c r="R311" s="192">
        <f>Q311*H311</f>
        <v>3.0450000000000001E-2</v>
      </c>
      <c r="S311" s="192">
        <v>0</v>
      </c>
      <c r="T311" s="193">
        <f>S311*H311</f>
        <v>0</v>
      </c>
      <c r="AR311" s="24" t="s">
        <v>194</v>
      </c>
      <c r="AT311" s="24" t="s">
        <v>177</v>
      </c>
      <c r="AU311" s="24" t="s">
        <v>24</v>
      </c>
      <c r="AY311" s="24" t="s">
        <v>174</v>
      </c>
      <c r="BE311" s="194">
        <f>IF(N311="základní",J311,0)</f>
        <v>0</v>
      </c>
      <c r="BF311" s="194">
        <f>IF(N311="snížená",J311,0)</f>
        <v>0</v>
      </c>
      <c r="BG311" s="194">
        <f>IF(N311="zákl. přenesená",J311,0)</f>
        <v>0</v>
      </c>
      <c r="BH311" s="194">
        <f>IF(N311="sníž. přenesená",J311,0)</f>
        <v>0</v>
      </c>
      <c r="BI311" s="194">
        <f>IF(N311="nulová",J311,0)</f>
        <v>0</v>
      </c>
      <c r="BJ311" s="24" t="s">
        <v>89</v>
      </c>
      <c r="BK311" s="194">
        <f>ROUND(I311*H311,2)</f>
        <v>0</v>
      </c>
      <c r="BL311" s="24" t="s">
        <v>194</v>
      </c>
      <c r="BM311" s="24" t="s">
        <v>1201</v>
      </c>
    </row>
    <row r="312" spans="2:65" s="12" customFormat="1" ht="13.5">
      <c r="B312" s="195"/>
      <c r="D312" s="196" t="s">
        <v>184</v>
      </c>
      <c r="E312" s="197" t="s">
        <v>5</v>
      </c>
      <c r="F312" s="198" t="s">
        <v>1202</v>
      </c>
      <c r="H312" s="199">
        <v>1</v>
      </c>
      <c r="I312" s="200"/>
      <c r="L312" s="195"/>
      <c r="M312" s="201"/>
      <c r="N312" s="202"/>
      <c r="O312" s="202"/>
      <c r="P312" s="202"/>
      <c r="Q312" s="202"/>
      <c r="R312" s="202"/>
      <c r="S312" s="202"/>
      <c r="T312" s="203"/>
      <c r="AT312" s="197" t="s">
        <v>184</v>
      </c>
      <c r="AU312" s="197" t="s">
        <v>24</v>
      </c>
      <c r="AV312" s="12" t="s">
        <v>24</v>
      </c>
      <c r="AW312" s="12" t="s">
        <v>44</v>
      </c>
      <c r="AX312" s="12" t="s">
        <v>89</v>
      </c>
      <c r="AY312" s="197" t="s">
        <v>174</v>
      </c>
    </row>
    <row r="313" spans="2:65" s="1" customFormat="1" ht="16.5" customHeight="1">
      <c r="B313" s="182"/>
      <c r="C313" s="183" t="s">
        <v>644</v>
      </c>
      <c r="D313" s="183" t="s">
        <v>177</v>
      </c>
      <c r="E313" s="184" t="s">
        <v>1203</v>
      </c>
      <c r="F313" s="185" t="s">
        <v>1204</v>
      </c>
      <c r="G313" s="186" t="s">
        <v>262</v>
      </c>
      <c r="H313" s="187">
        <v>2.08</v>
      </c>
      <c r="I313" s="188"/>
      <c r="J313" s="189">
        <f>ROUND(I313*H313,2)</f>
        <v>0</v>
      </c>
      <c r="K313" s="185" t="s">
        <v>181</v>
      </c>
      <c r="L313" s="42"/>
      <c r="M313" s="190" t="s">
        <v>5</v>
      </c>
      <c r="N313" s="191" t="s">
        <v>52</v>
      </c>
      <c r="O313" s="43"/>
      <c r="P313" s="192">
        <f>O313*H313</f>
        <v>0</v>
      </c>
      <c r="Q313" s="192">
        <v>3.3579999999999999E-2</v>
      </c>
      <c r="R313" s="192">
        <f>Q313*H313</f>
        <v>6.9846400000000003E-2</v>
      </c>
      <c r="S313" s="192">
        <v>0</v>
      </c>
      <c r="T313" s="193">
        <f>S313*H313</f>
        <v>0</v>
      </c>
      <c r="AR313" s="24" t="s">
        <v>194</v>
      </c>
      <c r="AT313" s="24" t="s">
        <v>177</v>
      </c>
      <c r="AU313" s="24" t="s">
        <v>24</v>
      </c>
      <c r="AY313" s="24" t="s">
        <v>174</v>
      </c>
      <c r="BE313" s="194">
        <f>IF(N313="základní",J313,0)</f>
        <v>0</v>
      </c>
      <c r="BF313" s="194">
        <f>IF(N313="snížená",J313,0)</f>
        <v>0</v>
      </c>
      <c r="BG313" s="194">
        <f>IF(N313="zákl. přenesená",J313,0)</f>
        <v>0</v>
      </c>
      <c r="BH313" s="194">
        <f>IF(N313="sníž. přenesená",J313,0)</f>
        <v>0</v>
      </c>
      <c r="BI313" s="194">
        <f>IF(N313="nulová",J313,0)</f>
        <v>0</v>
      </c>
      <c r="BJ313" s="24" t="s">
        <v>89</v>
      </c>
      <c r="BK313" s="194">
        <f>ROUND(I313*H313,2)</f>
        <v>0</v>
      </c>
      <c r="BL313" s="24" t="s">
        <v>194</v>
      </c>
      <c r="BM313" s="24" t="s">
        <v>1205</v>
      </c>
    </row>
    <row r="314" spans="2:65" s="12" customFormat="1" ht="13.5">
      <c r="B314" s="195"/>
      <c r="D314" s="196" t="s">
        <v>184</v>
      </c>
      <c r="E314" s="197" t="s">
        <v>5</v>
      </c>
      <c r="F314" s="198" t="s">
        <v>1206</v>
      </c>
      <c r="H314" s="199">
        <v>1.55</v>
      </c>
      <c r="I314" s="200"/>
      <c r="L314" s="195"/>
      <c r="M314" s="201"/>
      <c r="N314" s="202"/>
      <c r="O314" s="202"/>
      <c r="P314" s="202"/>
      <c r="Q314" s="202"/>
      <c r="R314" s="202"/>
      <c r="S314" s="202"/>
      <c r="T314" s="203"/>
      <c r="AT314" s="197" t="s">
        <v>184</v>
      </c>
      <c r="AU314" s="197" t="s">
        <v>24</v>
      </c>
      <c r="AV314" s="12" t="s">
        <v>24</v>
      </c>
      <c r="AW314" s="12" t="s">
        <v>44</v>
      </c>
      <c r="AX314" s="12" t="s">
        <v>81</v>
      </c>
      <c r="AY314" s="197" t="s">
        <v>174</v>
      </c>
    </row>
    <row r="315" spans="2:65" s="12" customFormat="1" ht="13.5">
      <c r="B315" s="195"/>
      <c r="D315" s="196" t="s">
        <v>184</v>
      </c>
      <c r="E315" s="197" t="s">
        <v>5</v>
      </c>
      <c r="F315" s="198" t="s">
        <v>1207</v>
      </c>
      <c r="H315" s="199">
        <v>0.53</v>
      </c>
      <c r="I315" s="200"/>
      <c r="L315" s="195"/>
      <c r="M315" s="201"/>
      <c r="N315" s="202"/>
      <c r="O315" s="202"/>
      <c r="P315" s="202"/>
      <c r="Q315" s="202"/>
      <c r="R315" s="202"/>
      <c r="S315" s="202"/>
      <c r="T315" s="203"/>
      <c r="AT315" s="197" t="s">
        <v>184</v>
      </c>
      <c r="AU315" s="197" t="s">
        <v>24</v>
      </c>
      <c r="AV315" s="12" t="s">
        <v>24</v>
      </c>
      <c r="AW315" s="12" t="s">
        <v>44</v>
      </c>
      <c r="AX315" s="12" t="s">
        <v>81</v>
      </c>
      <c r="AY315" s="197" t="s">
        <v>174</v>
      </c>
    </row>
    <row r="316" spans="2:65" s="13" customFormat="1" ht="13.5">
      <c r="B316" s="211"/>
      <c r="D316" s="196" t="s">
        <v>184</v>
      </c>
      <c r="E316" s="212" t="s">
        <v>5</v>
      </c>
      <c r="F316" s="213" t="s">
        <v>274</v>
      </c>
      <c r="H316" s="214">
        <v>2.08</v>
      </c>
      <c r="I316" s="215"/>
      <c r="L316" s="211"/>
      <c r="M316" s="216"/>
      <c r="N316" s="217"/>
      <c r="O316" s="217"/>
      <c r="P316" s="217"/>
      <c r="Q316" s="217"/>
      <c r="R316" s="217"/>
      <c r="S316" s="217"/>
      <c r="T316" s="218"/>
      <c r="AT316" s="212" t="s">
        <v>184</v>
      </c>
      <c r="AU316" s="212" t="s">
        <v>24</v>
      </c>
      <c r="AV316" s="13" t="s">
        <v>194</v>
      </c>
      <c r="AW316" s="13" t="s">
        <v>44</v>
      </c>
      <c r="AX316" s="13" t="s">
        <v>89</v>
      </c>
      <c r="AY316" s="212" t="s">
        <v>174</v>
      </c>
    </row>
    <row r="317" spans="2:65" s="1" customFormat="1" ht="25.5" customHeight="1">
      <c r="B317" s="182"/>
      <c r="C317" s="183" t="s">
        <v>649</v>
      </c>
      <c r="D317" s="183" t="s">
        <v>177</v>
      </c>
      <c r="E317" s="184" t="s">
        <v>1208</v>
      </c>
      <c r="F317" s="185" t="s">
        <v>1209</v>
      </c>
      <c r="G317" s="186" t="s">
        <v>262</v>
      </c>
      <c r="H317" s="187">
        <v>0.33</v>
      </c>
      <c r="I317" s="188"/>
      <c r="J317" s="189">
        <f>ROUND(I317*H317,2)</f>
        <v>0</v>
      </c>
      <c r="K317" s="185" t="s">
        <v>181</v>
      </c>
      <c r="L317" s="42"/>
      <c r="M317" s="190" t="s">
        <v>5</v>
      </c>
      <c r="N317" s="191" t="s">
        <v>52</v>
      </c>
      <c r="O317" s="43"/>
      <c r="P317" s="192">
        <f>O317*H317</f>
        <v>0</v>
      </c>
      <c r="Q317" s="192">
        <v>8.2500000000000004E-3</v>
      </c>
      <c r="R317" s="192">
        <f>Q317*H317</f>
        <v>2.7225000000000001E-3</v>
      </c>
      <c r="S317" s="192">
        <v>0</v>
      </c>
      <c r="T317" s="193">
        <f>S317*H317</f>
        <v>0</v>
      </c>
      <c r="AR317" s="24" t="s">
        <v>194</v>
      </c>
      <c r="AT317" s="24" t="s">
        <v>177</v>
      </c>
      <c r="AU317" s="24" t="s">
        <v>24</v>
      </c>
      <c r="AY317" s="24" t="s">
        <v>174</v>
      </c>
      <c r="BE317" s="194">
        <f>IF(N317="základní",J317,0)</f>
        <v>0</v>
      </c>
      <c r="BF317" s="194">
        <f>IF(N317="snížená",J317,0)</f>
        <v>0</v>
      </c>
      <c r="BG317" s="194">
        <f>IF(N317="zákl. přenesená",J317,0)</f>
        <v>0</v>
      </c>
      <c r="BH317" s="194">
        <f>IF(N317="sníž. přenesená",J317,0)</f>
        <v>0</v>
      </c>
      <c r="BI317" s="194">
        <f>IF(N317="nulová",J317,0)</f>
        <v>0</v>
      </c>
      <c r="BJ317" s="24" t="s">
        <v>89</v>
      </c>
      <c r="BK317" s="194">
        <f>ROUND(I317*H317,2)</f>
        <v>0</v>
      </c>
      <c r="BL317" s="24" t="s">
        <v>194</v>
      </c>
      <c r="BM317" s="24" t="s">
        <v>1210</v>
      </c>
    </row>
    <row r="318" spans="2:65" s="12" customFormat="1" ht="13.5">
      <c r="B318" s="195"/>
      <c r="D318" s="196" t="s">
        <v>184</v>
      </c>
      <c r="E318" s="197" t="s">
        <v>5</v>
      </c>
      <c r="F318" s="198" t="s">
        <v>1211</v>
      </c>
      <c r="H318" s="199">
        <v>0.33</v>
      </c>
      <c r="I318" s="200"/>
      <c r="L318" s="195"/>
      <c r="M318" s="201"/>
      <c r="N318" s="202"/>
      <c r="O318" s="202"/>
      <c r="P318" s="202"/>
      <c r="Q318" s="202"/>
      <c r="R318" s="202"/>
      <c r="S318" s="202"/>
      <c r="T318" s="203"/>
      <c r="AT318" s="197" t="s">
        <v>184</v>
      </c>
      <c r="AU318" s="197" t="s">
        <v>24</v>
      </c>
      <c r="AV318" s="12" t="s">
        <v>24</v>
      </c>
      <c r="AW318" s="12" t="s">
        <v>44</v>
      </c>
      <c r="AX318" s="12" t="s">
        <v>89</v>
      </c>
      <c r="AY318" s="197" t="s">
        <v>174</v>
      </c>
    </row>
    <row r="319" spans="2:65" s="1" customFormat="1" ht="16.5" customHeight="1">
      <c r="B319" s="182"/>
      <c r="C319" s="219" t="s">
        <v>660</v>
      </c>
      <c r="D319" s="219" t="s">
        <v>447</v>
      </c>
      <c r="E319" s="220" t="s">
        <v>1212</v>
      </c>
      <c r="F319" s="221" t="s">
        <v>1213</v>
      </c>
      <c r="G319" s="222" t="s">
        <v>262</v>
      </c>
      <c r="H319" s="223">
        <v>0.33700000000000002</v>
      </c>
      <c r="I319" s="224"/>
      <c r="J319" s="225">
        <f>ROUND(I319*H319,2)</f>
        <v>0</v>
      </c>
      <c r="K319" s="221" t="s">
        <v>181</v>
      </c>
      <c r="L319" s="226"/>
      <c r="M319" s="227" t="s">
        <v>5</v>
      </c>
      <c r="N319" s="228" t="s">
        <v>52</v>
      </c>
      <c r="O319" s="43"/>
      <c r="P319" s="192">
        <f>O319*H319</f>
        <v>0</v>
      </c>
      <c r="Q319" s="192">
        <v>1.0200000000000001E-3</v>
      </c>
      <c r="R319" s="192">
        <f>Q319*H319</f>
        <v>3.4374000000000004E-4</v>
      </c>
      <c r="S319" s="192">
        <v>0</v>
      </c>
      <c r="T319" s="193">
        <f>S319*H319</f>
        <v>0</v>
      </c>
      <c r="AR319" s="24" t="s">
        <v>211</v>
      </c>
      <c r="AT319" s="24" t="s">
        <v>447</v>
      </c>
      <c r="AU319" s="24" t="s">
        <v>24</v>
      </c>
      <c r="AY319" s="24" t="s">
        <v>174</v>
      </c>
      <c r="BE319" s="194">
        <f>IF(N319="základní",J319,0)</f>
        <v>0</v>
      </c>
      <c r="BF319" s="194">
        <f>IF(N319="snížená",J319,0)</f>
        <v>0</v>
      </c>
      <c r="BG319" s="194">
        <f>IF(N319="zákl. přenesená",J319,0)</f>
        <v>0</v>
      </c>
      <c r="BH319" s="194">
        <f>IF(N319="sníž. přenesená",J319,0)</f>
        <v>0</v>
      </c>
      <c r="BI319" s="194">
        <f>IF(N319="nulová",J319,0)</f>
        <v>0</v>
      </c>
      <c r="BJ319" s="24" t="s">
        <v>89</v>
      </c>
      <c r="BK319" s="194">
        <f>ROUND(I319*H319,2)</f>
        <v>0</v>
      </c>
      <c r="BL319" s="24" t="s">
        <v>194</v>
      </c>
      <c r="BM319" s="24" t="s">
        <v>1214</v>
      </c>
    </row>
    <row r="320" spans="2:65" s="12" customFormat="1" ht="13.5">
      <c r="B320" s="195"/>
      <c r="D320" s="196" t="s">
        <v>184</v>
      </c>
      <c r="E320" s="197" t="s">
        <v>5</v>
      </c>
      <c r="F320" s="198" t="s">
        <v>1215</v>
      </c>
      <c r="H320" s="199">
        <v>0.33700000000000002</v>
      </c>
      <c r="I320" s="200"/>
      <c r="L320" s="195"/>
      <c r="M320" s="201"/>
      <c r="N320" s="202"/>
      <c r="O320" s="202"/>
      <c r="P320" s="202"/>
      <c r="Q320" s="202"/>
      <c r="R320" s="202"/>
      <c r="S320" s="202"/>
      <c r="T320" s="203"/>
      <c r="AT320" s="197" t="s">
        <v>184</v>
      </c>
      <c r="AU320" s="197" t="s">
        <v>24</v>
      </c>
      <c r="AV320" s="12" t="s">
        <v>24</v>
      </c>
      <c r="AW320" s="12" t="s">
        <v>44</v>
      </c>
      <c r="AX320" s="12" t="s">
        <v>89</v>
      </c>
      <c r="AY320" s="197" t="s">
        <v>174</v>
      </c>
    </row>
    <row r="321" spans="2:65" s="1" customFormat="1" ht="25.5" customHeight="1">
      <c r="B321" s="182"/>
      <c r="C321" s="183" t="s">
        <v>668</v>
      </c>
      <c r="D321" s="183" t="s">
        <v>177</v>
      </c>
      <c r="E321" s="184" t="s">
        <v>1208</v>
      </c>
      <c r="F321" s="185" t="s">
        <v>1209</v>
      </c>
      <c r="G321" s="186" t="s">
        <v>262</v>
      </c>
      <c r="H321" s="187">
        <v>62.67</v>
      </c>
      <c r="I321" s="188"/>
      <c r="J321" s="189">
        <f>ROUND(I321*H321,2)</f>
        <v>0</v>
      </c>
      <c r="K321" s="185" t="s">
        <v>181</v>
      </c>
      <c r="L321" s="42"/>
      <c r="M321" s="190" t="s">
        <v>5</v>
      </c>
      <c r="N321" s="191" t="s">
        <v>52</v>
      </c>
      <c r="O321" s="43"/>
      <c r="P321" s="192">
        <f>O321*H321</f>
        <v>0</v>
      </c>
      <c r="Q321" s="192">
        <v>8.2500000000000004E-3</v>
      </c>
      <c r="R321" s="192">
        <f>Q321*H321</f>
        <v>0.51702750000000008</v>
      </c>
      <c r="S321" s="192">
        <v>0</v>
      </c>
      <c r="T321" s="193">
        <f>S321*H321</f>
        <v>0</v>
      </c>
      <c r="AR321" s="24" t="s">
        <v>194</v>
      </c>
      <c r="AT321" s="24" t="s">
        <v>177</v>
      </c>
      <c r="AU321" s="24" t="s">
        <v>24</v>
      </c>
      <c r="AY321" s="24" t="s">
        <v>174</v>
      </c>
      <c r="BE321" s="194">
        <f>IF(N321="základní",J321,0)</f>
        <v>0</v>
      </c>
      <c r="BF321" s="194">
        <f>IF(N321="snížená",J321,0)</f>
        <v>0</v>
      </c>
      <c r="BG321" s="194">
        <f>IF(N321="zákl. přenesená",J321,0)</f>
        <v>0</v>
      </c>
      <c r="BH321" s="194">
        <f>IF(N321="sníž. přenesená",J321,0)</f>
        <v>0</v>
      </c>
      <c r="BI321" s="194">
        <f>IF(N321="nulová",J321,0)</f>
        <v>0</v>
      </c>
      <c r="BJ321" s="24" t="s">
        <v>89</v>
      </c>
      <c r="BK321" s="194">
        <f>ROUND(I321*H321,2)</f>
        <v>0</v>
      </c>
      <c r="BL321" s="24" t="s">
        <v>194</v>
      </c>
      <c r="BM321" s="24" t="s">
        <v>1216</v>
      </c>
    </row>
    <row r="322" spans="2:65" s="12" customFormat="1" ht="13.5">
      <c r="B322" s="195"/>
      <c r="D322" s="196" t="s">
        <v>184</v>
      </c>
      <c r="E322" s="197" t="s">
        <v>5</v>
      </c>
      <c r="F322" s="198" t="s">
        <v>1217</v>
      </c>
      <c r="H322" s="199">
        <v>62.67</v>
      </c>
      <c r="I322" s="200"/>
      <c r="L322" s="195"/>
      <c r="M322" s="201"/>
      <c r="N322" s="202"/>
      <c r="O322" s="202"/>
      <c r="P322" s="202"/>
      <c r="Q322" s="202"/>
      <c r="R322" s="202"/>
      <c r="S322" s="202"/>
      <c r="T322" s="203"/>
      <c r="AT322" s="197" t="s">
        <v>184</v>
      </c>
      <c r="AU322" s="197" t="s">
        <v>24</v>
      </c>
      <c r="AV322" s="12" t="s">
        <v>24</v>
      </c>
      <c r="AW322" s="12" t="s">
        <v>44</v>
      </c>
      <c r="AX322" s="12" t="s">
        <v>89</v>
      </c>
      <c r="AY322" s="197" t="s">
        <v>174</v>
      </c>
    </row>
    <row r="323" spans="2:65" s="1" customFormat="1" ht="16.5" customHeight="1">
      <c r="B323" s="182"/>
      <c r="C323" s="219" t="s">
        <v>672</v>
      </c>
      <c r="D323" s="219" t="s">
        <v>447</v>
      </c>
      <c r="E323" s="220" t="s">
        <v>1218</v>
      </c>
      <c r="F323" s="221" t="s">
        <v>1219</v>
      </c>
      <c r="G323" s="222" t="s">
        <v>262</v>
      </c>
      <c r="H323" s="223">
        <v>63.923000000000002</v>
      </c>
      <c r="I323" s="224"/>
      <c r="J323" s="225">
        <f>ROUND(I323*H323,2)</f>
        <v>0</v>
      </c>
      <c r="K323" s="221" t="s">
        <v>181</v>
      </c>
      <c r="L323" s="226"/>
      <c r="M323" s="227" t="s">
        <v>5</v>
      </c>
      <c r="N323" s="228" t="s">
        <v>52</v>
      </c>
      <c r="O323" s="43"/>
      <c r="P323" s="192">
        <f>O323*H323</f>
        <v>0</v>
      </c>
      <c r="Q323" s="192">
        <v>2.0999999999999999E-3</v>
      </c>
      <c r="R323" s="192">
        <f>Q323*H323</f>
        <v>0.1342383</v>
      </c>
      <c r="S323" s="192">
        <v>0</v>
      </c>
      <c r="T323" s="193">
        <f>S323*H323</f>
        <v>0</v>
      </c>
      <c r="AR323" s="24" t="s">
        <v>211</v>
      </c>
      <c r="AT323" s="24" t="s">
        <v>447</v>
      </c>
      <c r="AU323" s="24" t="s">
        <v>24</v>
      </c>
      <c r="AY323" s="24" t="s">
        <v>174</v>
      </c>
      <c r="BE323" s="194">
        <f>IF(N323="základní",J323,0)</f>
        <v>0</v>
      </c>
      <c r="BF323" s="194">
        <f>IF(N323="snížená",J323,0)</f>
        <v>0</v>
      </c>
      <c r="BG323" s="194">
        <f>IF(N323="zákl. přenesená",J323,0)</f>
        <v>0</v>
      </c>
      <c r="BH323" s="194">
        <f>IF(N323="sníž. přenesená",J323,0)</f>
        <v>0</v>
      </c>
      <c r="BI323" s="194">
        <f>IF(N323="nulová",J323,0)</f>
        <v>0</v>
      </c>
      <c r="BJ323" s="24" t="s">
        <v>89</v>
      </c>
      <c r="BK323" s="194">
        <f>ROUND(I323*H323,2)</f>
        <v>0</v>
      </c>
      <c r="BL323" s="24" t="s">
        <v>194</v>
      </c>
      <c r="BM323" s="24" t="s">
        <v>1220</v>
      </c>
    </row>
    <row r="324" spans="2:65" s="12" customFormat="1" ht="13.5">
      <c r="B324" s="195"/>
      <c r="D324" s="196" t="s">
        <v>184</v>
      </c>
      <c r="E324" s="197" t="s">
        <v>5</v>
      </c>
      <c r="F324" s="198" t="s">
        <v>1221</v>
      </c>
      <c r="H324" s="199">
        <v>63.923000000000002</v>
      </c>
      <c r="I324" s="200"/>
      <c r="L324" s="195"/>
      <c r="M324" s="201"/>
      <c r="N324" s="202"/>
      <c r="O324" s="202"/>
      <c r="P324" s="202"/>
      <c r="Q324" s="202"/>
      <c r="R324" s="202"/>
      <c r="S324" s="202"/>
      <c r="T324" s="203"/>
      <c r="AT324" s="197" t="s">
        <v>184</v>
      </c>
      <c r="AU324" s="197" t="s">
        <v>24</v>
      </c>
      <c r="AV324" s="12" t="s">
        <v>24</v>
      </c>
      <c r="AW324" s="12" t="s">
        <v>44</v>
      </c>
      <c r="AX324" s="12" t="s">
        <v>89</v>
      </c>
      <c r="AY324" s="197" t="s">
        <v>174</v>
      </c>
    </row>
    <row r="325" spans="2:65" s="1" customFormat="1" ht="25.5" customHeight="1">
      <c r="B325" s="182"/>
      <c r="C325" s="183" t="s">
        <v>677</v>
      </c>
      <c r="D325" s="183" t="s">
        <v>177</v>
      </c>
      <c r="E325" s="184" t="s">
        <v>1222</v>
      </c>
      <c r="F325" s="185" t="s">
        <v>1223</v>
      </c>
      <c r="G325" s="186" t="s">
        <v>262</v>
      </c>
      <c r="H325" s="187">
        <v>89.966999999999999</v>
      </c>
      <c r="I325" s="188"/>
      <c r="J325" s="189">
        <f>ROUND(I325*H325,2)</f>
        <v>0</v>
      </c>
      <c r="K325" s="185" t="s">
        <v>181</v>
      </c>
      <c r="L325" s="42"/>
      <c r="M325" s="190" t="s">
        <v>5</v>
      </c>
      <c r="N325" s="191" t="s">
        <v>52</v>
      </c>
      <c r="O325" s="43"/>
      <c r="P325" s="192">
        <f>O325*H325</f>
        <v>0</v>
      </c>
      <c r="Q325" s="192">
        <v>1.8100000000000002E-2</v>
      </c>
      <c r="R325" s="192">
        <f>Q325*H325</f>
        <v>1.6284027000000001</v>
      </c>
      <c r="S325" s="192">
        <v>0</v>
      </c>
      <c r="T325" s="193">
        <f>S325*H325</f>
        <v>0</v>
      </c>
      <c r="AR325" s="24" t="s">
        <v>194</v>
      </c>
      <c r="AT325" s="24" t="s">
        <v>177</v>
      </c>
      <c r="AU325" s="24" t="s">
        <v>24</v>
      </c>
      <c r="AY325" s="24" t="s">
        <v>174</v>
      </c>
      <c r="BE325" s="194">
        <f>IF(N325="základní",J325,0)</f>
        <v>0</v>
      </c>
      <c r="BF325" s="194">
        <f>IF(N325="snížená",J325,0)</f>
        <v>0</v>
      </c>
      <c r="BG325" s="194">
        <f>IF(N325="zákl. přenesená",J325,0)</f>
        <v>0</v>
      </c>
      <c r="BH325" s="194">
        <f>IF(N325="sníž. přenesená",J325,0)</f>
        <v>0</v>
      </c>
      <c r="BI325" s="194">
        <f>IF(N325="nulová",J325,0)</f>
        <v>0</v>
      </c>
      <c r="BJ325" s="24" t="s">
        <v>89</v>
      </c>
      <c r="BK325" s="194">
        <f>ROUND(I325*H325,2)</f>
        <v>0</v>
      </c>
      <c r="BL325" s="24" t="s">
        <v>194</v>
      </c>
      <c r="BM325" s="24" t="s">
        <v>1224</v>
      </c>
    </row>
    <row r="326" spans="2:65" s="12" customFormat="1" ht="13.5">
      <c r="B326" s="195"/>
      <c r="D326" s="196" t="s">
        <v>184</v>
      </c>
      <c r="E326" s="197" t="s">
        <v>5</v>
      </c>
      <c r="F326" s="198" t="s">
        <v>1225</v>
      </c>
      <c r="H326" s="199">
        <v>92.28</v>
      </c>
      <c r="I326" s="200"/>
      <c r="L326" s="195"/>
      <c r="M326" s="201"/>
      <c r="N326" s="202"/>
      <c r="O326" s="202"/>
      <c r="P326" s="202"/>
      <c r="Q326" s="202"/>
      <c r="R326" s="202"/>
      <c r="S326" s="202"/>
      <c r="T326" s="203"/>
      <c r="AT326" s="197" t="s">
        <v>184</v>
      </c>
      <c r="AU326" s="197" t="s">
        <v>24</v>
      </c>
      <c r="AV326" s="12" t="s">
        <v>24</v>
      </c>
      <c r="AW326" s="12" t="s">
        <v>44</v>
      </c>
      <c r="AX326" s="12" t="s">
        <v>81</v>
      </c>
      <c r="AY326" s="197" t="s">
        <v>174</v>
      </c>
    </row>
    <row r="327" spans="2:65" s="12" customFormat="1" ht="13.5">
      <c r="B327" s="195"/>
      <c r="D327" s="196" t="s">
        <v>184</v>
      </c>
      <c r="E327" s="197" t="s">
        <v>5</v>
      </c>
      <c r="F327" s="198" t="s">
        <v>1226</v>
      </c>
      <c r="H327" s="199">
        <v>-5.3129999999999997</v>
      </c>
      <c r="I327" s="200"/>
      <c r="L327" s="195"/>
      <c r="M327" s="201"/>
      <c r="N327" s="202"/>
      <c r="O327" s="202"/>
      <c r="P327" s="202"/>
      <c r="Q327" s="202"/>
      <c r="R327" s="202"/>
      <c r="S327" s="202"/>
      <c r="T327" s="203"/>
      <c r="AT327" s="197" t="s">
        <v>184</v>
      </c>
      <c r="AU327" s="197" t="s">
        <v>24</v>
      </c>
      <c r="AV327" s="12" t="s">
        <v>24</v>
      </c>
      <c r="AW327" s="12" t="s">
        <v>44</v>
      </c>
      <c r="AX327" s="12" t="s">
        <v>81</v>
      </c>
      <c r="AY327" s="197" t="s">
        <v>174</v>
      </c>
    </row>
    <row r="328" spans="2:65" s="12" customFormat="1" ht="13.5">
      <c r="B328" s="195"/>
      <c r="D328" s="196" t="s">
        <v>184</v>
      </c>
      <c r="E328" s="197" t="s">
        <v>5</v>
      </c>
      <c r="F328" s="198" t="s">
        <v>1227</v>
      </c>
      <c r="H328" s="199">
        <v>3</v>
      </c>
      <c r="I328" s="200"/>
      <c r="L328" s="195"/>
      <c r="M328" s="201"/>
      <c r="N328" s="202"/>
      <c r="O328" s="202"/>
      <c r="P328" s="202"/>
      <c r="Q328" s="202"/>
      <c r="R328" s="202"/>
      <c r="S328" s="202"/>
      <c r="T328" s="203"/>
      <c r="AT328" s="197" t="s">
        <v>184</v>
      </c>
      <c r="AU328" s="197" t="s">
        <v>24</v>
      </c>
      <c r="AV328" s="12" t="s">
        <v>24</v>
      </c>
      <c r="AW328" s="12" t="s">
        <v>44</v>
      </c>
      <c r="AX328" s="12" t="s">
        <v>81</v>
      </c>
      <c r="AY328" s="197" t="s">
        <v>174</v>
      </c>
    </row>
    <row r="329" spans="2:65" s="13" customFormat="1" ht="13.5">
      <c r="B329" s="211"/>
      <c r="D329" s="196" t="s">
        <v>184</v>
      </c>
      <c r="E329" s="212" t="s">
        <v>5</v>
      </c>
      <c r="F329" s="213" t="s">
        <v>274</v>
      </c>
      <c r="H329" s="214">
        <v>89.966999999999999</v>
      </c>
      <c r="I329" s="215"/>
      <c r="L329" s="211"/>
      <c r="M329" s="216"/>
      <c r="N329" s="217"/>
      <c r="O329" s="217"/>
      <c r="P329" s="217"/>
      <c r="Q329" s="217"/>
      <c r="R329" s="217"/>
      <c r="S329" s="217"/>
      <c r="T329" s="218"/>
      <c r="AT329" s="212" t="s">
        <v>184</v>
      </c>
      <c r="AU329" s="212" t="s">
        <v>24</v>
      </c>
      <c r="AV329" s="13" t="s">
        <v>194</v>
      </c>
      <c r="AW329" s="13" t="s">
        <v>44</v>
      </c>
      <c r="AX329" s="13" t="s">
        <v>89</v>
      </c>
      <c r="AY329" s="212" t="s">
        <v>174</v>
      </c>
    </row>
    <row r="330" spans="2:65" s="1" customFormat="1" ht="25.5" customHeight="1">
      <c r="B330" s="182"/>
      <c r="C330" s="183" t="s">
        <v>682</v>
      </c>
      <c r="D330" s="183" t="s">
        <v>177</v>
      </c>
      <c r="E330" s="184" t="s">
        <v>1228</v>
      </c>
      <c r="F330" s="185" t="s">
        <v>1229</v>
      </c>
      <c r="G330" s="186" t="s">
        <v>262</v>
      </c>
      <c r="H330" s="187">
        <v>89.966999999999999</v>
      </c>
      <c r="I330" s="188"/>
      <c r="J330" s="189">
        <f>ROUND(I330*H330,2)</f>
        <v>0</v>
      </c>
      <c r="K330" s="185" t="s">
        <v>181</v>
      </c>
      <c r="L330" s="42"/>
      <c r="M330" s="190" t="s">
        <v>5</v>
      </c>
      <c r="N330" s="191" t="s">
        <v>52</v>
      </c>
      <c r="O330" s="43"/>
      <c r="P330" s="192">
        <f>O330*H330</f>
        <v>0</v>
      </c>
      <c r="Q330" s="192">
        <v>3.48E-3</v>
      </c>
      <c r="R330" s="192">
        <f>Q330*H330</f>
        <v>0.31308515999999997</v>
      </c>
      <c r="S330" s="192">
        <v>0</v>
      </c>
      <c r="T330" s="193">
        <f>S330*H330</f>
        <v>0</v>
      </c>
      <c r="AR330" s="24" t="s">
        <v>194</v>
      </c>
      <c r="AT330" s="24" t="s">
        <v>177</v>
      </c>
      <c r="AU330" s="24" t="s">
        <v>24</v>
      </c>
      <c r="AY330" s="24" t="s">
        <v>174</v>
      </c>
      <c r="BE330" s="194">
        <f>IF(N330="základní",J330,0)</f>
        <v>0</v>
      </c>
      <c r="BF330" s="194">
        <f>IF(N330="snížená",J330,0)</f>
        <v>0</v>
      </c>
      <c r="BG330" s="194">
        <f>IF(N330="zákl. přenesená",J330,0)</f>
        <v>0</v>
      </c>
      <c r="BH330" s="194">
        <f>IF(N330="sníž. přenesená",J330,0)</f>
        <v>0</v>
      </c>
      <c r="BI330" s="194">
        <f>IF(N330="nulová",J330,0)</f>
        <v>0</v>
      </c>
      <c r="BJ330" s="24" t="s">
        <v>89</v>
      </c>
      <c r="BK330" s="194">
        <f>ROUND(I330*H330,2)</f>
        <v>0</v>
      </c>
      <c r="BL330" s="24" t="s">
        <v>194</v>
      </c>
      <c r="BM330" s="24" t="s">
        <v>1230</v>
      </c>
    </row>
    <row r="331" spans="2:65" s="12" customFormat="1" ht="13.5">
      <c r="B331" s="195"/>
      <c r="D331" s="196" t="s">
        <v>184</v>
      </c>
      <c r="E331" s="197" t="s">
        <v>5</v>
      </c>
      <c r="F331" s="198" t="s">
        <v>1225</v>
      </c>
      <c r="H331" s="199">
        <v>92.28</v>
      </c>
      <c r="I331" s="200"/>
      <c r="L331" s="195"/>
      <c r="M331" s="201"/>
      <c r="N331" s="202"/>
      <c r="O331" s="202"/>
      <c r="P331" s="202"/>
      <c r="Q331" s="202"/>
      <c r="R331" s="202"/>
      <c r="S331" s="202"/>
      <c r="T331" s="203"/>
      <c r="AT331" s="197" t="s">
        <v>184</v>
      </c>
      <c r="AU331" s="197" t="s">
        <v>24</v>
      </c>
      <c r="AV331" s="12" t="s">
        <v>24</v>
      </c>
      <c r="AW331" s="12" t="s">
        <v>44</v>
      </c>
      <c r="AX331" s="12" t="s">
        <v>81</v>
      </c>
      <c r="AY331" s="197" t="s">
        <v>174</v>
      </c>
    </row>
    <row r="332" spans="2:65" s="12" customFormat="1" ht="13.5">
      <c r="B332" s="195"/>
      <c r="D332" s="196" t="s">
        <v>184</v>
      </c>
      <c r="E332" s="197" t="s">
        <v>5</v>
      </c>
      <c r="F332" s="198" t="s">
        <v>1226</v>
      </c>
      <c r="H332" s="199">
        <v>-5.3129999999999997</v>
      </c>
      <c r="I332" s="200"/>
      <c r="L332" s="195"/>
      <c r="M332" s="201"/>
      <c r="N332" s="202"/>
      <c r="O332" s="202"/>
      <c r="P332" s="202"/>
      <c r="Q332" s="202"/>
      <c r="R332" s="202"/>
      <c r="S332" s="202"/>
      <c r="T332" s="203"/>
      <c r="AT332" s="197" t="s">
        <v>184</v>
      </c>
      <c r="AU332" s="197" t="s">
        <v>24</v>
      </c>
      <c r="AV332" s="12" t="s">
        <v>24</v>
      </c>
      <c r="AW332" s="12" t="s">
        <v>44</v>
      </c>
      <c r="AX332" s="12" t="s">
        <v>81</v>
      </c>
      <c r="AY332" s="197" t="s">
        <v>174</v>
      </c>
    </row>
    <row r="333" spans="2:65" s="12" customFormat="1" ht="13.5">
      <c r="B333" s="195"/>
      <c r="D333" s="196" t="s">
        <v>184</v>
      </c>
      <c r="E333" s="197" t="s">
        <v>5</v>
      </c>
      <c r="F333" s="198" t="s">
        <v>1227</v>
      </c>
      <c r="H333" s="199">
        <v>3</v>
      </c>
      <c r="I333" s="200"/>
      <c r="L333" s="195"/>
      <c r="M333" s="201"/>
      <c r="N333" s="202"/>
      <c r="O333" s="202"/>
      <c r="P333" s="202"/>
      <c r="Q333" s="202"/>
      <c r="R333" s="202"/>
      <c r="S333" s="202"/>
      <c r="T333" s="203"/>
      <c r="AT333" s="197" t="s">
        <v>184</v>
      </c>
      <c r="AU333" s="197" t="s">
        <v>24</v>
      </c>
      <c r="AV333" s="12" t="s">
        <v>24</v>
      </c>
      <c r="AW333" s="12" t="s">
        <v>44</v>
      </c>
      <c r="AX333" s="12" t="s">
        <v>81</v>
      </c>
      <c r="AY333" s="197" t="s">
        <v>174</v>
      </c>
    </row>
    <row r="334" spans="2:65" s="13" customFormat="1" ht="13.5">
      <c r="B334" s="211"/>
      <c r="D334" s="196" t="s">
        <v>184</v>
      </c>
      <c r="E334" s="212" t="s">
        <v>5</v>
      </c>
      <c r="F334" s="213" t="s">
        <v>274</v>
      </c>
      <c r="H334" s="214">
        <v>89.966999999999999</v>
      </c>
      <c r="I334" s="215"/>
      <c r="L334" s="211"/>
      <c r="M334" s="216"/>
      <c r="N334" s="217"/>
      <c r="O334" s="217"/>
      <c r="P334" s="217"/>
      <c r="Q334" s="217"/>
      <c r="R334" s="217"/>
      <c r="S334" s="217"/>
      <c r="T334" s="218"/>
      <c r="AT334" s="212" t="s">
        <v>184</v>
      </c>
      <c r="AU334" s="212" t="s">
        <v>24</v>
      </c>
      <c r="AV334" s="13" t="s">
        <v>194</v>
      </c>
      <c r="AW334" s="13" t="s">
        <v>44</v>
      </c>
      <c r="AX334" s="13" t="s">
        <v>89</v>
      </c>
      <c r="AY334" s="212" t="s">
        <v>174</v>
      </c>
    </row>
    <row r="335" spans="2:65" s="1" customFormat="1" ht="38.25" customHeight="1">
      <c r="B335" s="182"/>
      <c r="C335" s="183" t="s">
        <v>687</v>
      </c>
      <c r="D335" s="183" t="s">
        <v>177</v>
      </c>
      <c r="E335" s="184" t="s">
        <v>1231</v>
      </c>
      <c r="F335" s="185" t="s">
        <v>1232</v>
      </c>
      <c r="G335" s="186" t="s">
        <v>262</v>
      </c>
      <c r="H335" s="187">
        <v>30.225000000000001</v>
      </c>
      <c r="I335" s="188"/>
      <c r="J335" s="189">
        <f>ROUND(I335*H335,2)</f>
        <v>0</v>
      </c>
      <c r="K335" s="185" t="s">
        <v>181</v>
      </c>
      <c r="L335" s="42"/>
      <c r="M335" s="190" t="s">
        <v>5</v>
      </c>
      <c r="N335" s="191" t="s">
        <v>52</v>
      </c>
      <c r="O335" s="43"/>
      <c r="P335" s="192">
        <f>O335*H335</f>
        <v>0</v>
      </c>
      <c r="Q335" s="192">
        <v>4.7800000000000004E-3</v>
      </c>
      <c r="R335" s="192">
        <f>Q335*H335</f>
        <v>0.14447550000000001</v>
      </c>
      <c r="S335" s="192">
        <v>0</v>
      </c>
      <c r="T335" s="193">
        <f>S335*H335</f>
        <v>0</v>
      </c>
      <c r="AR335" s="24" t="s">
        <v>194</v>
      </c>
      <c r="AT335" s="24" t="s">
        <v>177</v>
      </c>
      <c r="AU335" s="24" t="s">
        <v>24</v>
      </c>
      <c r="AY335" s="24" t="s">
        <v>174</v>
      </c>
      <c r="BE335" s="194">
        <f>IF(N335="základní",J335,0)</f>
        <v>0</v>
      </c>
      <c r="BF335" s="194">
        <f>IF(N335="snížená",J335,0)</f>
        <v>0</v>
      </c>
      <c r="BG335" s="194">
        <f>IF(N335="zákl. přenesená",J335,0)</f>
        <v>0</v>
      </c>
      <c r="BH335" s="194">
        <f>IF(N335="sníž. přenesená",J335,0)</f>
        <v>0</v>
      </c>
      <c r="BI335" s="194">
        <f>IF(N335="nulová",J335,0)</f>
        <v>0</v>
      </c>
      <c r="BJ335" s="24" t="s">
        <v>89</v>
      </c>
      <c r="BK335" s="194">
        <f>ROUND(I335*H335,2)</f>
        <v>0</v>
      </c>
      <c r="BL335" s="24" t="s">
        <v>194</v>
      </c>
      <c r="BM335" s="24" t="s">
        <v>1233</v>
      </c>
    </row>
    <row r="336" spans="2:65" s="12" customFormat="1" ht="13.5">
      <c r="B336" s="195"/>
      <c r="D336" s="196" t="s">
        <v>184</v>
      </c>
      <c r="E336" s="197" t="s">
        <v>5</v>
      </c>
      <c r="F336" s="198" t="s">
        <v>1234</v>
      </c>
      <c r="H336" s="199">
        <v>30.225000000000001</v>
      </c>
      <c r="I336" s="200"/>
      <c r="L336" s="195"/>
      <c r="M336" s="201"/>
      <c r="N336" s="202"/>
      <c r="O336" s="202"/>
      <c r="P336" s="202"/>
      <c r="Q336" s="202"/>
      <c r="R336" s="202"/>
      <c r="S336" s="202"/>
      <c r="T336" s="203"/>
      <c r="AT336" s="197" t="s">
        <v>184</v>
      </c>
      <c r="AU336" s="197" t="s">
        <v>24</v>
      </c>
      <c r="AV336" s="12" t="s">
        <v>24</v>
      </c>
      <c r="AW336" s="12" t="s">
        <v>44</v>
      </c>
      <c r="AX336" s="12" t="s">
        <v>89</v>
      </c>
      <c r="AY336" s="197" t="s">
        <v>174</v>
      </c>
    </row>
    <row r="337" spans="2:65" s="1" customFormat="1" ht="38.25" customHeight="1">
      <c r="B337" s="182"/>
      <c r="C337" s="183" t="s">
        <v>692</v>
      </c>
      <c r="D337" s="183" t="s">
        <v>177</v>
      </c>
      <c r="E337" s="184" t="s">
        <v>1235</v>
      </c>
      <c r="F337" s="185" t="s">
        <v>1236</v>
      </c>
      <c r="G337" s="186" t="s">
        <v>262</v>
      </c>
      <c r="H337" s="187">
        <v>2.2610000000000001</v>
      </c>
      <c r="I337" s="188"/>
      <c r="J337" s="189">
        <f>ROUND(I337*H337,2)</f>
        <v>0</v>
      </c>
      <c r="K337" s="185" t="s">
        <v>181</v>
      </c>
      <c r="L337" s="42"/>
      <c r="M337" s="190" t="s">
        <v>5</v>
      </c>
      <c r="N337" s="191" t="s">
        <v>52</v>
      </c>
      <c r="O337" s="43"/>
      <c r="P337" s="192">
        <f>O337*H337</f>
        <v>0</v>
      </c>
      <c r="Q337" s="192">
        <v>4.5599999999999998E-3</v>
      </c>
      <c r="R337" s="192">
        <f>Q337*H337</f>
        <v>1.0310160000000001E-2</v>
      </c>
      <c r="S337" s="192">
        <v>0</v>
      </c>
      <c r="T337" s="193">
        <f>S337*H337</f>
        <v>0</v>
      </c>
      <c r="AR337" s="24" t="s">
        <v>194</v>
      </c>
      <c r="AT337" s="24" t="s">
        <v>177</v>
      </c>
      <c r="AU337" s="24" t="s">
        <v>24</v>
      </c>
      <c r="AY337" s="24" t="s">
        <v>174</v>
      </c>
      <c r="BE337" s="194">
        <f>IF(N337="základní",J337,0)</f>
        <v>0</v>
      </c>
      <c r="BF337" s="194">
        <f>IF(N337="snížená",J337,0)</f>
        <v>0</v>
      </c>
      <c r="BG337" s="194">
        <f>IF(N337="zákl. přenesená",J337,0)</f>
        <v>0</v>
      </c>
      <c r="BH337" s="194">
        <f>IF(N337="sníž. přenesená",J337,0)</f>
        <v>0</v>
      </c>
      <c r="BI337" s="194">
        <f>IF(N337="nulová",J337,0)</f>
        <v>0</v>
      </c>
      <c r="BJ337" s="24" t="s">
        <v>89</v>
      </c>
      <c r="BK337" s="194">
        <f>ROUND(I337*H337,2)</f>
        <v>0</v>
      </c>
      <c r="BL337" s="24" t="s">
        <v>194</v>
      </c>
      <c r="BM337" s="24" t="s">
        <v>1237</v>
      </c>
    </row>
    <row r="338" spans="2:65" s="12" customFormat="1" ht="13.5">
      <c r="B338" s="195"/>
      <c r="D338" s="196" t="s">
        <v>184</v>
      </c>
      <c r="E338" s="197" t="s">
        <v>5</v>
      </c>
      <c r="F338" s="198" t="s">
        <v>1238</v>
      </c>
      <c r="H338" s="199">
        <v>2.2610000000000001</v>
      </c>
      <c r="I338" s="200"/>
      <c r="L338" s="195"/>
      <c r="M338" s="201"/>
      <c r="N338" s="202"/>
      <c r="O338" s="202"/>
      <c r="P338" s="202"/>
      <c r="Q338" s="202"/>
      <c r="R338" s="202"/>
      <c r="S338" s="202"/>
      <c r="T338" s="203"/>
      <c r="AT338" s="197" t="s">
        <v>184</v>
      </c>
      <c r="AU338" s="197" t="s">
        <v>24</v>
      </c>
      <c r="AV338" s="12" t="s">
        <v>24</v>
      </c>
      <c r="AW338" s="12" t="s">
        <v>44</v>
      </c>
      <c r="AX338" s="12" t="s">
        <v>89</v>
      </c>
      <c r="AY338" s="197" t="s">
        <v>174</v>
      </c>
    </row>
    <row r="339" spans="2:65" s="1" customFormat="1" ht="38.25" customHeight="1">
      <c r="B339" s="182"/>
      <c r="C339" s="183" t="s">
        <v>697</v>
      </c>
      <c r="D339" s="183" t="s">
        <v>177</v>
      </c>
      <c r="E339" s="184" t="s">
        <v>1239</v>
      </c>
      <c r="F339" s="185" t="s">
        <v>1240</v>
      </c>
      <c r="G339" s="186" t="s">
        <v>262</v>
      </c>
      <c r="H339" s="187">
        <v>2.2610000000000001</v>
      </c>
      <c r="I339" s="188"/>
      <c r="J339" s="189">
        <f>ROUND(I339*H339,2)</f>
        <v>0</v>
      </c>
      <c r="K339" s="185" t="s">
        <v>181</v>
      </c>
      <c r="L339" s="42"/>
      <c r="M339" s="190" t="s">
        <v>5</v>
      </c>
      <c r="N339" s="191" t="s">
        <v>52</v>
      </c>
      <c r="O339" s="43"/>
      <c r="P339" s="192">
        <f>O339*H339</f>
        <v>0</v>
      </c>
      <c r="Q339" s="192">
        <v>4.1399999999999996E-3</v>
      </c>
      <c r="R339" s="192">
        <f>Q339*H339</f>
        <v>9.3605399999999988E-3</v>
      </c>
      <c r="S339" s="192">
        <v>0</v>
      </c>
      <c r="T339" s="193">
        <f>S339*H339</f>
        <v>0</v>
      </c>
      <c r="AR339" s="24" t="s">
        <v>194</v>
      </c>
      <c r="AT339" s="24" t="s">
        <v>177</v>
      </c>
      <c r="AU339" s="24" t="s">
        <v>24</v>
      </c>
      <c r="AY339" s="24" t="s">
        <v>174</v>
      </c>
      <c r="BE339" s="194">
        <f>IF(N339="základní",J339,0)</f>
        <v>0</v>
      </c>
      <c r="BF339" s="194">
        <f>IF(N339="snížená",J339,0)</f>
        <v>0</v>
      </c>
      <c r="BG339" s="194">
        <f>IF(N339="zákl. přenesená",J339,0)</f>
        <v>0</v>
      </c>
      <c r="BH339" s="194">
        <f>IF(N339="sníž. přenesená",J339,0)</f>
        <v>0</v>
      </c>
      <c r="BI339" s="194">
        <f>IF(N339="nulová",J339,0)</f>
        <v>0</v>
      </c>
      <c r="BJ339" s="24" t="s">
        <v>89</v>
      </c>
      <c r="BK339" s="194">
        <f>ROUND(I339*H339,2)</f>
        <v>0</v>
      </c>
      <c r="BL339" s="24" t="s">
        <v>194</v>
      </c>
      <c r="BM339" s="24" t="s">
        <v>1241</v>
      </c>
    </row>
    <row r="340" spans="2:65" s="12" customFormat="1" ht="13.5">
      <c r="B340" s="195"/>
      <c r="D340" s="196" t="s">
        <v>184</v>
      </c>
      <c r="E340" s="197" t="s">
        <v>5</v>
      </c>
      <c r="F340" s="198" t="s">
        <v>1238</v>
      </c>
      <c r="H340" s="199">
        <v>2.2610000000000001</v>
      </c>
      <c r="I340" s="200"/>
      <c r="L340" s="195"/>
      <c r="M340" s="201"/>
      <c r="N340" s="202"/>
      <c r="O340" s="202"/>
      <c r="P340" s="202"/>
      <c r="Q340" s="202"/>
      <c r="R340" s="202"/>
      <c r="S340" s="202"/>
      <c r="T340" s="203"/>
      <c r="AT340" s="197" t="s">
        <v>184</v>
      </c>
      <c r="AU340" s="197" t="s">
        <v>24</v>
      </c>
      <c r="AV340" s="12" t="s">
        <v>24</v>
      </c>
      <c r="AW340" s="12" t="s">
        <v>44</v>
      </c>
      <c r="AX340" s="12" t="s">
        <v>89</v>
      </c>
      <c r="AY340" s="197" t="s">
        <v>174</v>
      </c>
    </row>
    <row r="341" spans="2:65" s="1" customFormat="1" ht="25.5" customHeight="1">
      <c r="B341" s="182"/>
      <c r="C341" s="183" t="s">
        <v>702</v>
      </c>
      <c r="D341" s="183" t="s">
        <v>177</v>
      </c>
      <c r="E341" s="184" t="s">
        <v>1242</v>
      </c>
      <c r="F341" s="185" t="s">
        <v>1243</v>
      </c>
      <c r="G341" s="186" t="s">
        <v>311</v>
      </c>
      <c r="H341" s="187">
        <v>13.835000000000001</v>
      </c>
      <c r="I341" s="188"/>
      <c r="J341" s="189">
        <f>ROUND(I341*H341,2)</f>
        <v>0</v>
      </c>
      <c r="K341" s="185" t="s">
        <v>181</v>
      </c>
      <c r="L341" s="42"/>
      <c r="M341" s="190" t="s">
        <v>5</v>
      </c>
      <c r="N341" s="191" t="s">
        <v>52</v>
      </c>
      <c r="O341" s="43"/>
      <c r="P341" s="192">
        <f>O341*H341</f>
        <v>0</v>
      </c>
      <c r="Q341" s="192">
        <v>9.1E-4</v>
      </c>
      <c r="R341" s="192">
        <f>Q341*H341</f>
        <v>1.2589850000000001E-2</v>
      </c>
      <c r="S341" s="192">
        <v>0</v>
      </c>
      <c r="T341" s="193">
        <f>S341*H341</f>
        <v>0</v>
      </c>
      <c r="AR341" s="24" t="s">
        <v>194</v>
      </c>
      <c r="AT341" s="24" t="s">
        <v>177</v>
      </c>
      <c r="AU341" s="24" t="s">
        <v>24</v>
      </c>
      <c r="AY341" s="24" t="s">
        <v>174</v>
      </c>
      <c r="BE341" s="194">
        <f>IF(N341="základní",J341,0)</f>
        <v>0</v>
      </c>
      <c r="BF341" s="194">
        <f>IF(N341="snížená",J341,0)</f>
        <v>0</v>
      </c>
      <c r="BG341" s="194">
        <f>IF(N341="zákl. přenesená",J341,0)</f>
        <v>0</v>
      </c>
      <c r="BH341" s="194">
        <f>IF(N341="sníž. přenesená",J341,0)</f>
        <v>0</v>
      </c>
      <c r="BI341" s="194">
        <f>IF(N341="nulová",J341,0)</f>
        <v>0</v>
      </c>
      <c r="BJ341" s="24" t="s">
        <v>89</v>
      </c>
      <c r="BK341" s="194">
        <f>ROUND(I341*H341,2)</f>
        <v>0</v>
      </c>
      <c r="BL341" s="24" t="s">
        <v>194</v>
      </c>
      <c r="BM341" s="24" t="s">
        <v>1244</v>
      </c>
    </row>
    <row r="342" spans="2:65" s="12" customFormat="1" ht="13.5">
      <c r="B342" s="195"/>
      <c r="D342" s="196" t="s">
        <v>184</v>
      </c>
      <c r="E342" s="197" t="s">
        <v>5</v>
      </c>
      <c r="F342" s="198" t="s">
        <v>1245</v>
      </c>
      <c r="H342" s="199">
        <v>21.87</v>
      </c>
      <c r="I342" s="200"/>
      <c r="L342" s="195"/>
      <c r="M342" s="201"/>
      <c r="N342" s="202"/>
      <c r="O342" s="202"/>
      <c r="P342" s="202"/>
      <c r="Q342" s="202"/>
      <c r="R342" s="202"/>
      <c r="S342" s="202"/>
      <c r="T342" s="203"/>
      <c r="AT342" s="197" t="s">
        <v>184</v>
      </c>
      <c r="AU342" s="197" t="s">
        <v>24</v>
      </c>
      <c r="AV342" s="12" t="s">
        <v>24</v>
      </c>
      <c r="AW342" s="12" t="s">
        <v>44</v>
      </c>
      <c r="AX342" s="12" t="s">
        <v>81</v>
      </c>
      <c r="AY342" s="197" t="s">
        <v>174</v>
      </c>
    </row>
    <row r="343" spans="2:65" s="12" customFormat="1" ht="13.5">
      <c r="B343" s="195"/>
      <c r="D343" s="196" t="s">
        <v>184</v>
      </c>
      <c r="E343" s="197" t="s">
        <v>5</v>
      </c>
      <c r="F343" s="198" t="s">
        <v>1246</v>
      </c>
      <c r="H343" s="199">
        <v>-8.0350000000000001</v>
      </c>
      <c r="I343" s="200"/>
      <c r="L343" s="195"/>
      <c r="M343" s="201"/>
      <c r="N343" s="202"/>
      <c r="O343" s="202"/>
      <c r="P343" s="202"/>
      <c r="Q343" s="202"/>
      <c r="R343" s="202"/>
      <c r="S343" s="202"/>
      <c r="T343" s="203"/>
      <c r="AT343" s="197" t="s">
        <v>184</v>
      </c>
      <c r="AU343" s="197" t="s">
        <v>24</v>
      </c>
      <c r="AV343" s="12" t="s">
        <v>24</v>
      </c>
      <c r="AW343" s="12" t="s">
        <v>44</v>
      </c>
      <c r="AX343" s="12" t="s">
        <v>81</v>
      </c>
      <c r="AY343" s="197" t="s">
        <v>174</v>
      </c>
    </row>
    <row r="344" spans="2:65" s="13" customFormat="1" ht="13.5">
      <c r="B344" s="211"/>
      <c r="D344" s="196" t="s">
        <v>184</v>
      </c>
      <c r="E344" s="212" t="s">
        <v>5</v>
      </c>
      <c r="F344" s="213" t="s">
        <v>274</v>
      </c>
      <c r="H344" s="214">
        <v>13.835000000000001</v>
      </c>
      <c r="I344" s="215"/>
      <c r="L344" s="211"/>
      <c r="M344" s="216"/>
      <c r="N344" s="217"/>
      <c r="O344" s="217"/>
      <c r="P344" s="217"/>
      <c r="Q344" s="217"/>
      <c r="R344" s="217"/>
      <c r="S344" s="217"/>
      <c r="T344" s="218"/>
      <c r="AT344" s="212" t="s">
        <v>184</v>
      </c>
      <c r="AU344" s="212" t="s">
        <v>24</v>
      </c>
      <c r="AV344" s="13" t="s">
        <v>194</v>
      </c>
      <c r="AW344" s="13" t="s">
        <v>44</v>
      </c>
      <c r="AX344" s="13" t="s">
        <v>89</v>
      </c>
      <c r="AY344" s="212" t="s">
        <v>174</v>
      </c>
    </row>
    <row r="345" spans="2:65" s="1" customFormat="1" ht="25.5" customHeight="1">
      <c r="B345" s="182"/>
      <c r="C345" s="183" t="s">
        <v>707</v>
      </c>
      <c r="D345" s="183" t="s">
        <v>177</v>
      </c>
      <c r="E345" s="184" t="s">
        <v>1247</v>
      </c>
      <c r="F345" s="185" t="s">
        <v>1248</v>
      </c>
      <c r="G345" s="186" t="s">
        <v>262</v>
      </c>
      <c r="H345" s="187">
        <v>15.96</v>
      </c>
      <c r="I345" s="188"/>
      <c r="J345" s="189">
        <f>ROUND(I345*H345,2)</f>
        <v>0</v>
      </c>
      <c r="K345" s="185" t="s">
        <v>181</v>
      </c>
      <c r="L345" s="42"/>
      <c r="M345" s="190" t="s">
        <v>5</v>
      </c>
      <c r="N345" s="191" t="s">
        <v>52</v>
      </c>
      <c r="O345" s="43"/>
      <c r="P345" s="192">
        <f>O345*H345</f>
        <v>0</v>
      </c>
      <c r="Q345" s="192">
        <v>0.105</v>
      </c>
      <c r="R345" s="192">
        <f>Q345*H345</f>
        <v>1.6758</v>
      </c>
      <c r="S345" s="192">
        <v>0</v>
      </c>
      <c r="T345" s="193">
        <f>S345*H345</f>
        <v>0</v>
      </c>
      <c r="AR345" s="24" t="s">
        <v>194</v>
      </c>
      <c r="AT345" s="24" t="s">
        <v>177</v>
      </c>
      <c r="AU345" s="24" t="s">
        <v>24</v>
      </c>
      <c r="AY345" s="24" t="s">
        <v>174</v>
      </c>
      <c r="BE345" s="194">
        <f>IF(N345="základní",J345,0)</f>
        <v>0</v>
      </c>
      <c r="BF345" s="194">
        <f>IF(N345="snížená",J345,0)</f>
        <v>0</v>
      </c>
      <c r="BG345" s="194">
        <f>IF(N345="zákl. přenesená",J345,0)</f>
        <v>0</v>
      </c>
      <c r="BH345" s="194">
        <f>IF(N345="sníž. přenesená",J345,0)</f>
        <v>0</v>
      </c>
      <c r="BI345" s="194">
        <f>IF(N345="nulová",J345,0)</f>
        <v>0</v>
      </c>
      <c r="BJ345" s="24" t="s">
        <v>89</v>
      </c>
      <c r="BK345" s="194">
        <f>ROUND(I345*H345,2)</f>
        <v>0</v>
      </c>
      <c r="BL345" s="24" t="s">
        <v>194</v>
      </c>
      <c r="BM345" s="24" t="s">
        <v>1249</v>
      </c>
    </row>
    <row r="346" spans="2:65" s="12" customFormat="1" ht="13.5">
      <c r="B346" s="195"/>
      <c r="D346" s="196" t="s">
        <v>184</v>
      </c>
      <c r="E346" s="197" t="s">
        <v>5</v>
      </c>
      <c r="F346" s="198" t="s">
        <v>1250</v>
      </c>
      <c r="H346" s="199">
        <v>15.96</v>
      </c>
      <c r="I346" s="200"/>
      <c r="L346" s="195"/>
      <c r="M346" s="201"/>
      <c r="N346" s="202"/>
      <c r="O346" s="202"/>
      <c r="P346" s="202"/>
      <c r="Q346" s="202"/>
      <c r="R346" s="202"/>
      <c r="S346" s="202"/>
      <c r="T346" s="203"/>
      <c r="AT346" s="197" t="s">
        <v>184</v>
      </c>
      <c r="AU346" s="197" t="s">
        <v>24</v>
      </c>
      <c r="AV346" s="12" t="s">
        <v>24</v>
      </c>
      <c r="AW346" s="12" t="s">
        <v>44</v>
      </c>
      <c r="AX346" s="12" t="s">
        <v>89</v>
      </c>
      <c r="AY346" s="197" t="s">
        <v>174</v>
      </c>
    </row>
    <row r="347" spans="2:65" s="1" customFormat="1" ht="25.5" customHeight="1">
      <c r="B347" s="182"/>
      <c r="C347" s="183" t="s">
        <v>711</v>
      </c>
      <c r="D347" s="183" t="s">
        <v>177</v>
      </c>
      <c r="E347" s="184" t="s">
        <v>1251</v>
      </c>
      <c r="F347" s="185" t="s">
        <v>1252</v>
      </c>
      <c r="G347" s="186" t="s">
        <v>287</v>
      </c>
      <c r="H347" s="187">
        <v>12.45</v>
      </c>
      <c r="I347" s="188"/>
      <c r="J347" s="189">
        <f>ROUND(I347*H347,2)</f>
        <v>0</v>
      </c>
      <c r="K347" s="185" t="s">
        <v>181</v>
      </c>
      <c r="L347" s="42"/>
      <c r="M347" s="190" t="s">
        <v>5</v>
      </c>
      <c r="N347" s="191" t="s">
        <v>52</v>
      </c>
      <c r="O347" s="43"/>
      <c r="P347" s="192">
        <f>O347*H347</f>
        <v>0</v>
      </c>
      <c r="Q347" s="192">
        <v>9.0000000000000006E-5</v>
      </c>
      <c r="R347" s="192">
        <f>Q347*H347</f>
        <v>1.1205E-3</v>
      </c>
      <c r="S347" s="192">
        <v>0</v>
      </c>
      <c r="T347" s="193">
        <f>S347*H347</f>
        <v>0</v>
      </c>
      <c r="AR347" s="24" t="s">
        <v>194</v>
      </c>
      <c r="AT347" s="24" t="s">
        <v>177</v>
      </c>
      <c r="AU347" s="24" t="s">
        <v>24</v>
      </c>
      <c r="AY347" s="24" t="s">
        <v>174</v>
      </c>
      <c r="BE347" s="194">
        <f>IF(N347="základní",J347,0)</f>
        <v>0</v>
      </c>
      <c r="BF347" s="194">
        <f>IF(N347="snížená",J347,0)</f>
        <v>0</v>
      </c>
      <c r="BG347" s="194">
        <f>IF(N347="zákl. přenesená",J347,0)</f>
        <v>0</v>
      </c>
      <c r="BH347" s="194">
        <f>IF(N347="sníž. přenesená",J347,0)</f>
        <v>0</v>
      </c>
      <c r="BI347" s="194">
        <f>IF(N347="nulová",J347,0)</f>
        <v>0</v>
      </c>
      <c r="BJ347" s="24" t="s">
        <v>89</v>
      </c>
      <c r="BK347" s="194">
        <f>ROUND(I347*H347,2)</f>
        <v>0</v>
      </c>
      <c r="BL347" s="24" t="s">
        <v>194</v>
      </c>
      <c r="BM347" s="24" t="s">
        <v>1253</v>
      </c>
    </row>
    <row r="348" spans="2:65" s="12" customFormat="1" ht="13.5">
      <c r="B348" s="195"/>
      <c r="D348" s="196" t="s">
        <v>184</v>
      </c>
      <c r="E348" s="197" t="s">
        <v>5</v>
      </c>
      <c r="F348" s="198" t="s">
        <v>1254</v>
      </c>
      <c r="H348" s="199">
        <v>12.45</v>
      </c>
      <c r="I348" s="200"/>
      <c r="L348" s="195"/>
      <c r="M348" s="201"/>
      <c r="N348" s="202"/>
      <c r="O348" s="202"/>
      <c r="P348" s="202"/>
      <c r="Q348" s="202"/>
      <c r="R348" s="202"/>
      <c r="S348" s="202"/>
      <c r="T348" s="203"/>
      <c r="AT348" s="197" t="s">
        <v>184</v>
      </c>
      <c r="AU348" s="197" t="s">
        <v>24</v>
      </c>
      <c r="AV348" s="12" t="s">
        <v>24</v>
      </c>
      <c r="AW348" s="12" t="s">
        <v>44</v>
      </c>
      <c r="AX348" s="12" t="s">
        <v>89</v>
      </c>
      <c r="AY348" s="197" t="s">
        <v>174</v>
      </c>
    </row>
    <row r="349" spans="2:65" s="1" customFormat="1" ht="25.5" customHeight="1">
      <c r="B349" s="182"/>
      <c r="C349" s="183" t="s">
        <v>715</v>
      </c>
      <c r="D349" s="183" t="s">
        <v>177</v>
      </c>
      <c r="E349" s="184" t="s">
        <v>1255</v>
      </c>
      <c r="F349" s="185" t="s">
        <v>1256</v>
      </c>
      <c r="G349" s="186" t="s">
        <v>262</v>
      </c>
      <c r="H349" s="187">
        <v>15.35</v>
      </c>
      <c r="I349" s="188"/>
      <c r="J349" s="189">
        <f>ROUND(I349*H349,2)</f>
        <v>0</v>
      </c>
      <c r="K349" s="185" t="s">
        <v>181</v>
      </c>
      <c r="L349" s="42"/>
      <c r="M349" s="190" t="s">
        <v>5</v>
      </c>
      <c r="N349" s="191" t="s">
        <v>52</v>
      </c>
      <c r="O349" s="43"/>
      <c r="P349" s="192">
        <f>O349*H349</f>
        <v>0</v>
      </c>
      <c r="Q349" s="192">
        <v>0.28361999999999998</v>
      </c>
      <c r="R349" s="192">
        <f>Q349*H349</f>
        <v>4.353567</v>
      </c>
      <c r="S349" s="192">
        <v>0</v>
      </c>
      <c r="T349" s="193">
        <f>S349*H349</f>
        <v>0</v>
      </c>
      <c r="AR349" s="24" t="s">
        <v>194</v>
      </c>
      <c r="AT349" s="24" t="s">
        <v>177</v>
      </c>
      <c r="AU349" s="24" t="s">
        <v>24</v>
      </c>
      <c r="AY349" s="24" t="s">
        <v>174</v>
      </c>
      <c r="BE349" s="194">
        <f>IF(N349="základní",J349,0)</f>
        <v>0</v>
      </c>
      <c r="BF349" s="194">
        <f>IF(N349="snížená",J349,0)</f>
        <v>0</v>
      </c>
      <c r="BG349" s="194">
        <f>IF(N349="zákl. přenesená",J349,0)</f>
        <v>0</v>
      </c>
      <c r="BH349" s="194">
        <f>IF(N349="sníž. přenesená",J349,0)</f>
        <v>0</v>
      </c>
      <c r="BI349" s="194">
        <f>IF(N349="nulová",J349,0)</f>
        <v>0</v>
      </c>
      <c r="BJ349" s="24" t="s">
        <v>89</v>
      </c>
      <c r="BK349" s="194">
        <f>ROUND(I349*H349,2)</f>
        <v>0</v>
      </c>
      <c r="BL349" s="24" t="s">
        <v>194</v>
      </c>
      <c r="BM349" s="24" t="s">
        <v>1257</v>
      </c>
    </row>
    <row r="350" spans="2:65" s="12" customFormat="1" ht="13.5">
      <c r="B350" s="195"/>
      <c r="D350" s="196" t="s">
        <v>184</v>
      </c>
      <c r="E350" s="197" t="s">
        <v>5</v>
      </c>
      <c r="F350" s="198" t="s">
        <v>1179</v>
      </c>
      <c r="H350" s="199">
        <v>15.35</v>
      </c>
      <c r="I350" s="200"/>
      <c r="L350" s="195"/>
      <c r="M350" s="201"/>
      <c r="N350" s="202"/>
      <c r="O350" s="202"/>
      <c r="P350" s="202"/>
      <c r="Q350" s="202"/>
      <c r="R350" s="202"/>
      <c r="S350" s="202"/>
      <c r="T350" s="203"/>
      <c r="AT350" s="197" t="s">
        <v>184</v>
      </c>
      <c r="AU350" s="197" t="s">
        <v>24</v>
      </c>
      <c r="AV350" s="12" t="s">
        <v>24</v>
      </c>
      <c r="AW350" s="12" t="s">
        <v>44</v>
      </c>
      <c r="AX350" s="12" t="s">
        <v>89</v>
      </c>
      <c r="AY350" s="197" t="s">
        <v>174</v>
      </c>
    </row>
    <row r="351" spans="2:65" s="11" customFormat="1" ht="29.85" customHeight="1">
      <c r="B351" s="169"/>
      <c r="D351" s="170" t="s">
        <v>80</v>
      </c>
      <c r="E351" s="180" t="s">
        <v>215</v>
      </c>
      <c r="F351" s="180" t="s">
        <v>757</v>
      </c>
      <c r="I351" s="172"/>
      <c r="J351" s="181">
        <f>BK351</f>
        <v>0</v>
      </c>
      <c r="L351" s="169"/>
      <c r="M351" s="174"/>
      <c r="N351" s="175"/>
      <c r="O351" s="175"/>
      <c r="P351" s="176">
        <f>SUM(P352:P427)</f>
        <v>0</v>
      </c>
      <c r="Q351" s="175"/>
      <c r="R351" s="176">
        <f>SUM(R352:R427)</f>
        <v>0.97762220000000011</v>
      </c>
      <c r="S351" s="175"/>
      <c r="T351" s="177">
        <f>SUM(T352:T427)</f>
        <v>0.66243999999999992</v>
      </c>
      <c r="AR351" s="170" t="s">
        <v>89</v>
      </c>
      <c r="AT351" s="178" t="s">
        <v>80</v>
      </c>
      <c r="AU351" s="178" t="s">
        <v>89</v>
      </c>
      <c r="AY351" s="170" t="s">
        <v>174</v>
      </c>
      <c r="BK351" s="179">
        <f>SUM(BK352:BK427)</f>
        <v>0</v>
      </c>
    </row>
    <row r="352" spans="2:65" s="1" customFormat="1" ht="25.5" customHeight="1">
      <c r="B352" s="182"/>
      <c r="C352" s="183" t="s">
        <v>720</v>
      </c>
      <c r="D352" s="183" t="s">
        <v>177</v>
      </c>
      <c r="E352" s="184" t="s">
        <v>1258</v>
      </c>
      <c r="F352" s="185" t="s">
        <v>1259</v>
      </c>
      <c r="G352" s="186" t="s">
        <v>311</v>
      </c>
      <c r="H352" s="187">
        <v>132.84700000000001</v>
      </c>
      <c r="I352" s="188"/>
      <c r="J352" s="189">
        <f>ROUND(I352*H352,2)</f>
        <v>0</v>
      </c>
      <c r="K352" s="185" t="s">
        <v>181</v>
      </c>
      <c r="L352" s="42"/>
      <c r="M352" s="190" t="s">
        <v>5</v>
      </c>
      <c r="N352" s="191" t="s">
        <v>52</v>
      </c>
      <c r="O352" s="43"/>
      <c r="P352" s="192">
        <f>O352*H352</f>
        <v>0</v>
      </c>
      <c r="Q352" s="192">
        <v>0</v>
      </c>
      <c r="R352" s="192">
        <f>Q352*H352</f>
        <v>0</v>
      </c>
      <c r="S352" s="192">
        <v>0</v>
      </c>
      <c r="T352" s="193">
        <f>S352*H352</f>
        <v>0</v>
      </c>
      <c r="AR352" s="24" t="s">
        <v>194</v>
      </c>
      <c r="AT352" s="24" t="s">
        <v>177</v>
      </c>
      <c r="AU352" s="24" t="s">
        <v>24</v>
      </c>
      <c r="AY352" s="24" t="s">
        <v>174</v>
      </c>
      <c r="BE352" s="194">
        <f>IF(N352="základní",J352,0)</f>
        <v>0</v>
      </c>
      <c r="BF352" s="194">
        <f>IF(N352="snížená",J352,0)</f>
        <v>0</v>
      </c>
      <c r="BG352" s="194">
        <f>IF(N352="zákl. přenesená",J352,0)</f>
        <v>0</v>
      </c>
      <c r="BH352" s="194">
        <f>IF(N352="sníž. přenesená",J352,0)</f>
        <v>0</v>
      </c>
      <c r="BI352" s="194">
        <f>IF(N352="nulová",J352,0)</f>
        <v>0</v>
      </c>
      <c r="BJ352" s="24" t="s">
        <v>89</v>
      </c>
      <c r="BK352" s="194">
        <f>ROUND(I352*H352,2)</f>
        <v>0</v>
      </c>
      <c r="BL352" s="24" t="s">
        <v>194</v>
      </c>
      <c r="BM352" s="24" t="s">
        <v>1260</v>
      </c>
    </row>
    <row r="353" spans="2:65" s="12" customFormat="1" ht="13.5">
      <c r="B353" s="195"/>
      <c r="D353" s="196" t="s">
        <v>184</v>
      </c>
      <c r="E353" s="197" t="s">
        <v>5</v>
      </c>
      <c r="F353" s="198" t="s">
        <v>1261</v>
      </c>
      <c r="H353" s="199">
        <v>113.119</v>
      </c>
      <c r="I353" s="200"/>
      <c r="L353" s="195"/>
      <c r="M353" s="201"/>
      <c r="N353" s="202"/>
      <c r="O353" s="202"/>
      <c r="P353" s="202"/>
      <c r="Q353" s="202"/>
      <c r="R353" s="202"/>
      <c r="S353" s="202"/>
      <c r="T353" s="203"/>
      <c r="AT353" s="197" t="s">
        <v>184</v>
      </c>
      <c r="AU353" s="197" t="s">
        <v>24</v>
      </c>
      <c r="AV353" s="12" t="s">
        <v>24</v>
      </c>
      <c r="AW353" s="12" t="s">
        <v>44</v>
      </c>
      <c r="AX353" s="12" t="s">
        <v>81</v>
      </c>
      <c r="AY353" s="197" t="s">
        <v>174</v>
      </c>
    </row>
    <row r="354" spans="2:65" s="12" customFormat="1" ht="13.5">
      <c r="B354" s="195"/>
      <c r="D354" s="196" t="s">
        <v>184</v>
      </c>
      <c r="E354" s="197" t="s">
        <v>5</v>
      </c>
      <c r="F354" s="198" t="s">
        <v>1262</v>
      </c>
      <c r="H354" s="199">
        <v>19.728000000000002</v>
      </c>
      <c r="I354" s="200"/>
      <c r="L354" s="195"/>
      <c r="M354" s="201"/>
      <c r="N354" s="202"/>
      <c r="O354" s="202"/>
      <c r="P354" s="202"/>
      <c r="Q354" s="202"/>
      <c r="R354" s="202"/>
      <c r="S354" s="202"/>
      <c r="T354" s="203"/>
      <c r="AT354" s="197" t="s">
        <v>184</v>
      </c>
      <c r="AU354" s="197" t="s">
        <v>24</v>
      </c>
      <c r="AV354" s="12" t="s">
        <v>24</v>
      </c>
      <c r="AW354" s="12" t="s">
        <v>44</v>
      </c>
      <c r="AX354" s="12" t="s">
        <v>81</v>
      </c>
      <c r="AY354" s="197" t="s">
        <v>174</v>
      </c>
    </row>
    <row r="355" spans="2:65" s="13" customFormat="1" ht="13.5">
      <c r="B355" s="211"/>
      <c r="D355" s="196" t="s">
        <v>184</v>
      </c>
      <c r="E355" s="212" t="s">
        <v>5</v>
      </c>
      <c r="F355" s="213" t="s">
        <v>274</v>
      </c>
      <c r="H355" s="214">
        <v>132.84700000000001</v>
      </c>
      <c r="I355" s="215"/>
      <c r="L355" s="211"/>
      <c r="M355" s="216"/>
      <c r="N355" s="217"/>
      <c r="O355" s="217"/>
      <c r="P355" s="217"/>
      <c r="Q355" s="217"/>
      <c r="R355" s="217"/>
      <c r="S355" s="217"/>
      <c r="T355" s="218"/>
      <c r="AT355" s="212" t="s">
        <v>184</v>
      </c>
      <c r="AU355" s="212" t="s">
        <v>24</v>
      </c>
      <c r="AV355" s="13" t="s">
        <v>194</v>
      </c>
      <c r="AW355" s="13" t="s">
        <v>44</v>
      </c>
      <c r="AX355" s="13" t="s">
        <v>89</v>
      </c>
      <c r="AY355" s="212" t="s">
        <v>174</v>
      </c>
    </row>
    <row r="356" spans="2:65" s="1" customFormat="1" ht="16.5" customHeight="1">
      <c r="B356" s="182"/>
      <c r="C356" s="219" t="s">
        <v>724</v>
      </c>
      <c r="D356" s="219" t="s">
        <v>447</v>
      </c>
      <c r="E356" s="220" t="s">
        <v>1263</v>
      </c>
      <c r="F356" s="221" t="s">
        <v>1264</v>
      </c>
      <c r="G356" s="222" t="s">
        <v>311</v>
      </c>
      <c r="H356" s="223">
        <v>136.83199999999999</v>
      </c>
      <c r="I356" s="224"/>
      <c r="J356" s="225">
        <f>ROUND(I356*H356,2)</f>
        <v>0</v>
      </c>
      <c r="K356" s="221" t="s">
        <v>181</v>
      </c>
      <c r="L356" s="226"/>
      <c r="M356" s="227" t="s">
        <v>5</v>
      </c>
      <c r="N356" s="228" t="s">
        <v>52</v>
      </c>
      <c r="O356" s="43"/>
      <c r="P356" s="192">
        <f>O356*H356</f>
        <v>0</v>
      </c>
      <c r="Q356" s="192">
        <v>0</v>
      </c>
      <c r="R356" s="192">
        <f>Q356*H356</f>
        <v>0</v>
      </c>
      <c r="S356" s="192">
        <v>0</v>
      </c>
      <c r="T356" s="193">
        <f>S356*H356</f>
        <v>0</v>
      </c>
      <c r="AR356" s="24" t="s">
        <v>211</v>
      </c>
      <c r="AT356" s="24" t="s">
        <v>447</v>
      </c>
      <c r="AU356" s="24" t="s">
        <v>24</v>
      </c>
      <c r="AY356" s="24" t="s">
        <v>174</v>
      </c>
      <c r="BE356" s="194">
        <f>IF(N356="základní",J356,0)</f>
        <v>0</v>
      </c>
      <c r="BF356" s="194">
        <f>IF(N356="snížená",J356,0)</f>
        <v>0</v>
      </c>
      <c r="BG356" s="194">
        <f>IF(N356="zákl. přenesená",J356,0)</f>
        <v>0</v>
      </c>
      <c r="BH356" s="194">
        <f>IF(N356="sníž. přenesená",J356,0)</f>
        <v>0</v>
      </c>
      <c r="BI356" s="194">
        <f>IF(N356="nulová",J356,0)</f>
        <v>0</v>
      </c>
      <c r="BJ356" s="24" t="s">
        <v>89</v>
      </c>
      <c r="BK356" s="194">
        <f>ROUND(I356*H356,2)</f>
        <v>0</v>
      </c>
      <c r="BL356" s="24" t="s">
        <v>194</v>
      </c>
      <c r="BM356" s="24" t="s">
        <v>1265</v>
      </c>
    </row>
    <row r="357" spans="2:65" s="12" customFormat="1" ht="13.5">
      <c r="B357" s="195"/>
      <c r="D357" s="196" t="s">
        <v>184</v>
      </c>
      <c r="E357" s="197" t="s">
        <v>5</v>
      </c>
      <c r="F357" s="198" t="s">
        <v>1266</v>
      </c>
      <c r="H357" s="199">
        <v>136.83199999999999</v>
      </c>
      <c r="I357" s="200"/>
      <c r="L357" s="195"/>
      <c r="M357" s="201"/>
      <c r="N357" s="202"/>
      <c r="O357" s="202"/>
      <c r="P357" s="202"/>
      <c r="Q357" s="202"/>
      <c r="R357" s="202"/>
      <c r="S357" s="202"/>
      <c r="T357" s="203"/>
      <c r="AT357" s="197" t="s">
        <v>184</v>
      </c>
      <c r="AU357" s="197" t="s">
        <v>24</v>
      </c>
      <c r="AV357" s="12" t="s">
        <v>24</v>
      </c>
      <c r="AW357" s="12" t="s">
        <v>44</v>
      </c>
      <c r="AX357" s="12" t="s">
        <v>89</v>
      </c>
      <c r="AY357" s="197" t="s">
        <v>174</v>
      </c>
    </row>
    <row r="358" spans="2:65" s="1" customFormat="1" ht="16.5" customHeight="1">
      <c r="B358" s="182"/>
      <c r="C358" s="219" t="s">
        <v>728</v>
      </c>
      <c r="D358" s="219" t="s">
        <v>447</v>
      </c>
      <c r="E358" s="220" t="s">
        <v>1267</v>
      </c>
      <c r="F358" s="221" t="s">
        <v>1268</v>
      </c>
      <c r="G358" s="222" t="s">
        <v>311</v>
      </c>
      <c r="H358" s="223">
        <v>136.83199999999999</v>
      </c>
      <c r="I358" s="224"/>
      <c r="J358" s="225">
        <f>ROUND(I358*H358,2)</f>
        <v>0</v>
      </c>
      <c r="K358" s="221" t="s">
        <v>181</v>
      </c>
      <c r="L358" s="226"/>
      <c r="M358" s="227" t="s">
        <v>5</v>
      </c>
      <c r="N358" s="228" t="s">
        <v>52</v>
      </c>
      <c r="O358" s="43"/>
      <c r="P358" s="192">
        <f>O358*H358</f>
        <v>0</v>
      </c>
      <c r="Q358" s="192">
        <v>0</v>
      </c>
      <c r="R358" s="192">
        <f>Q358*H358</f>
        <v>0</v>
      </c>
      <c r="S358" s="192">
        <v>0</v>
      </c>
      <c r="T358" s="193">
        <f>S358*H358</f>
        <v>0</v>
      </c>
      <c r="AR358" s="24" t="s">
        <v>211</v>
      </c>
      <c r="AT358" s="24" t="s">
        <v>447</v>
      </c>
      <c r="AU358" s="24" t="s">
        <v>24</v>
      </c>
      <c r="AY358" s="24" t="s">
        <v>174</v>
      </c>
      <c r="BE358" s="194">
        <f>IF(N358="základní",J358,0)</f>
        <v>0</v>
      </c>
      <c r="BF358" s="194">
        <f>IF(N358="snížená",J358,0)</f>
        <v>0</v>
      </c>
      <c r="BG358" s="194">
        <f>IF(N358="zákl. přenesená",J358,0)</f>
        <v>0</v>
      </c>
      <c r="BH358" s="194">
        <f>IF(N358="sníž. přenesená",J358,0)</f>
        <v>0</v>
      </c>
      <c r="BI358" s="194">
        <f>IF(N358="nulová",J358,0)</f>
        <v>0</v>
      </c>
      <c r="BJ358" s="24" t="s">
        <v>89</v>
      </c>
      <c r="BK358" s="194">
        <f>ROUND(I358*H358,2)</f>
        <v>0</v>
      </c>
      <c r="BL358" s="24" t="s">
        <v>194</v>
      </c>
      <c r="BM358" s="24" t="s">
        <v>1269</v>
      </c>
    </row>
    <row r="359" spans="2:65" s="12" customFormat="1" ht="13.5">
      <c r="B359" s="195"/>
      <c r="D359" s="196" t="s">
        <v>184</v>
      </c>
      <c r="E359" s="197" t="s">
        <v>5</v>
      </c>
      <c r="F359" s="198" t="s">
        <v>1266</v>
      </c>
      <c r="H359" s="199">
        <v>136.83199999999999</v>
      </c>
      <c r="I359" s="200"/>
      <c r="L359" s="195"/>
      <c r="M359" s="201"/>
      <c r="N359" s="202"/>
      <c r="O359" s="202"/>
      <c r="P359" s="202"/>
      <c r="Q359" s="202"/>
      <c r="R359" s="202"/>
      <c r="S359" s="202"/>
      <c r="T359" s="203"/>
      <c r="AT359" s="197" t="s">
        <v>184</v>
      </c>
      <c r="AU359" s="197" t="s">
        <v>24</v>
      </c>
      <c r="AV359" s="12" t="s">
        <v>24</v>
      </c>
      <c r="AW359" s="12" t="s">
        <v>44</v>
      </c>
      <c r="AX359" s="12" t="s">
        <v>89</v>
      </c>
      <c r="AY359" s="197" t="s">
        <v>174</v>
      </c>
    </row>
    <row r="360" spans="2:65" s="1" customFormat="1" ht="25.5" customHeight="1">
      <c r="B360" s="182"/>
      <c r="C360" s="183" t="s">
        <v>733</v>
      </c>
      <c r="D360" s="183" t="s">
        <v>177</v>
      </c>
      <c r="E360" s="184" t="s">
        <v>1270</v>
      </c>
      <c r="F360" s="185" t="s">
        <v>1271</v>
      </c>
      <c r="G360" s="186" t="s">
        <v>311</v>
      </c>
      <c r="H360" s="187">
        <v>132.84700000000001</v>
      </c>
      <c r="I360" s="188"/>
      <c r="J360" s="189">
        <f>ROUND(I360*H360,2)</f>
        <v>0</v>
      </c>
      <c r="K360" s="185" t="s">
        <v>181</v>
      </c>
      <c r="L360" s="42"/>
      <c r="M360" s="190" t="s">
        <v>5</v>
      </c>
      <c r="N360" s="191" t="s">
        <v>52</v>
      </c>
      <c r="O360" s="43"/>
      <c r="P360" s="192">
        <f>O360*H360</f>
        <v>0</v>
      </c>
      <c r="Q360" s="192">
        <v>0</v>
      </c>
      <c r="R360" s="192">
        <f>Q360*H360</f>
        <v>0</v>
      </c>
      <c r="S360" s="192">
        <v>0</v>
      </c>
      <c r="T360" s="193">
        <f>S360*H360</f>
        <v>0</v>
      </c>
      <c r="AR360" s="24" t="s">
        <v>194</v>
      </c>
      <c r="AT360" s="24" t="s">
        <v>177</v>
      </c>
      <c r="AU360" s="24" t="s">
        <v>24</v>
      </c>
      <c r="AY360" s="24" t="s">
        <v>174</v>
      </c>
      <c r="BE360" s="194">
        <f>IF(N360="základní",J360,0)</f>
        <v>0</v>
      </c>
      <c r="BF360" s="194">
        <f>IF(N360="snížená",J360,0)</f>
        <v>0</v>
      </c>
      <c r="BG360" s="194">
        <f>IF(N360="zákl. přenesená",J360,0)</f>
        <v>0</v>
      </c>
      <c r="BH360" s="194">
        <f>IF(N360="sníž. přenesená",J360,0)</f>
        <v>0</v>
      </c>
      <c r="BI360" s="194">
        <f>IF(N360="nulová",J360,0)</f>
        <v>0</v>
      </c>
      <c r="BJ360" s="24" t="s">
        <v>89</v>
      </c>
      <c r="BK360" s="194">
        <f>ROUND(I360*H360,2)</f>
        <v>0</v>
      </c>
      <c r="BL360" s="24" t="s">
        <v>194</v>
      </c>
      <c r="BM360" s="24" t="s">
        <v>1272</v>
      </c>
    </row>
    <row r="361" spans="2:65" s="12" customFormat="1" ht="13.5">
      <c r="B361" s="195"/>
      <c r="D361" s="196" t="s">
        <v>184</v>
      </c>
      <c r="E361" s="197" t="s">
        <v>5</v>
      </c>
      <c r="F361" s="198" t="s">
        <v>1273</v>
      </c>
      <c r="H361" s="199">
        <v>132.84700000000001</v>
      </c>
      <c r="I361" s="200"/>
      <c r="L361" s="195"/>
      <c r="M361" s="201"/>
      <c r="N361" s="202"/>
      <c r="O361" s="202"/>
      <c r="P361" s="202"/>
      <c r="Q361" s="202"/>
      <c r="R361" s="202"/>
      <c r="S361" s="202"/>
      <c r="T361" s="203"/>
      <c r="AT361" s="197" t="s">
        <v>184</v>
      </c>
      <c r="AU361" s="197" t="s">
        <v>24</v>
      </c>
      <c r="AV361" s="12" t="s">
        <v>24</v>
      </c>
      <c r="AW361" s="12" t="s">
        <v>44</v>
      </c>
      <c r="AX361" s="12" t="s">
        <v>89</v>
      </c>
      <c r="AY361" s="197" t="s">
        <v>174</v>
      </c>
    </row>
    <row r="362" spans="2:65" s="1" customFormat="1" ht="38.25" customHeight="1">
      <c r="B362" s="182"/>
      <c r="C362" s="183" t="s">
        <v>738</v>
      </c>
      <c r="D362" s="183" t="s">
        <v>177</v>
      </c>
      <c r="E362" s="184" t="s">
        <v>1274</v>
      </c>
      <c r="F362" s="185" t="s">
        <v>1275</v>
      </c>
      <c r="G362" s="186" t="s">
        <v>287</v>
      </c>
      <c r="H362" s="187">
        <v>3</v>
      </c>
      <c r="I362" s="188"/>
      <c r="J362" s="189">
        <f>ROUND(I362*H362,2)</f>
        <v>0</v>
      </c>
      <c r="K362" s="185" t="s">
        <v>181</v>
      </c>
      <c r="L362" s="42"/>
      <c r="M362" s="190" t="s">
        <v>5</v>
      </c>
      <c r="N362" s="191" t="s">
        <v>52</v>
      </c>
      <c r="O362" s="43"/>
      <c r="P362" s="192">
        <f>O362*H362</f>
        <v>0</v>
      </c>
      <c r="Q362" s="192">
        <v>0.11808</v>
      </c>
      <c r="R362" s="192">
        <f>Q362*H362</f>
        <v>0.35424</v>
      </c>
      <c r="S362" s="192">
        <v>0</v>
      </c>
      <c r="T362" s="193">
        <f>S362*H362</f>
        <v>0</v>
      </c>
      <c r="AR362" s="24" t="s">
        <v>194</v>
      </c>
      <c r="AT362" s="24" t="s">
        <v>177</v>
      </c>
      <c r="AU362" s="24" t="s">
        <v>24</v>
      </c>
      <c r="AY362" s="24" t="s">
        <v>174</v>
      </c>
      <c r="BE362" s="194">
        <f>IF(N362="základní",J362,0)</f>
        <v>0</v>
      </c>
      <c r="BF362" s="194">
        <f>IF(N362="snížená",J362,0)</f>
        <v>0</v>
      </c>
      <c r="BG362" s="194">
        <f>IF(N362="zákl. přenesená",J362,0)</f>
        <v>0</v>
      </c>
      <c r="BH362" s="194">
        <f>IF(N362="sníž. přenesená",J362,0)</f>
        <v>0</v>
      </c>
      <c r="BI362" s="194">
        <f>IF(N362="nulová",J362,0)</f>
        <v>0</v>
      </c>
      <c r="BJ362" s="24" t="s">
        <v>89</v>
      </c>
      <c r="BK362" s="194">
        <f>ROUND(I362*H362,2)</f>
        <v>0</v>
      </c>
      <c r="BL362" s="24" t="s">
        <v>194</v>
      </c>
      <c r="BM362" s="24" t="s">
        <v>1276</v>
      </c>
    </row>
    <row r="363" spans="2:65" s="12" customFormat="1" ht="13.5">
      <c r="B363" s="195"/>
      <c r="D363" s="196" t="s">
        <v>184</v>
      </c>
      <c r="E363" s="197" t="s">
        <v>5</v>
      </c>
      <c r="F363" s="198" t="s">
        <v>1277</v>
      </c>
      <c r="H363" s="199">
        <v>3</v>
      </c>
      <c r="I363" s="200"/>
      <c r="L363" s="195"/>
      <c r="M363" s="201"/>
      <c r="N363" s="202"/>
      <c r="O363" s="202"/>
      <c r="P363" s="202"/>
      <c r="Q363" s="202"/>
      <c r="R363" s="202"/>
      <c r="S363" s="202"/>
      <c r="T363" s="203"/>
      <c r="AT363" s="197" t="s">
        <v>184</v>
      </c>
      <c r="AU363" s="197" t="s">
        <v>24</v>
      </c>
      <c r="AV363" s="12" t="s">
        <v>24</v>
      </c>
      <c r="AW363" s="12" t="s">
        <v>44</v>
      </c>
      <c r="AX363" s="12" t="s">
        <v>89</v>
      </c>
      <c r="AY363" s="197" t="s">
        <v>174</v>
      </c>
    </row>
    <row r="364" spans="2:65" s="1" customFormat="1" ht="16.5" customHeight="1">
      <c r="B364" s="182"/>
      <c r="C364" s="219" t="s">
        <v>742</v>
      </c>
      <c r="D364" s="219" t="s">
        <v>447</v>
      </c>
      <c r="E364" s="220" t="s">
        <v>1278</v>
      </c>
      <c r="F364" s="221" t="s">
        <v>1279</v>
      </c>
      <c r="G364" s="222" t="s">
        <v>287</v>
      </c>
      <c r="H364" s="223">
        <v>3.03</v>
      </c>
      <c r="I364" s="224"/>
      <c r="J364" s="225">
        <f>ROUND(I364*H364,2)</f>
        <v>0</v>
      </c>
      <c r="K364" s="221" t="s">
        <v>181</v>
      </c>
      <c r="L364" s="226"/>
      <c r="M364" s="227" t="s">
        <v>5</v>
      </c>
      <c r="N364" s="228" t="s">
        <v>52</v>
      </c>
      <c r="O364" s="43"/>
      <c r="P364" s="192">
        <f>O364*H364</f>
        <v>0</v>
      </c>
      <c r="Q364" s="192">
        <v>0.13400000000000001</v>
      </c>
      <c r="R364" s="192">
        <f>Q364*H364</f>
        <v>0.40601999999999999</v>
      </c>
      <c r="S364" s="192">
        <v>0</v>
      </c>
      <c r="T364" s="193">
        <f>S364*H364</f>
        <v>0</v>
      </c>
      <c r="AR364" s="24" t="s">
        <v>211</v>
      </c>
      <c r="AT364" s="24" t="s">
        <v>447</v>
      </c>
      <c r="AU364" s="24" t="s">
        <v>24</v>
      </c>
      <c r="AY364" s="24" t="s">
        <v>174</v>
      </c>
      <c r="BE364" s="194">
        <f>IF(N364="základní",J364,0)</f>
        <v>0</v>
      </c>
      <c r="BF364" s="194">
        <f>IF(N364="snížená",J364,0)</f>
        <v>0</v>
      </c>
      <c r="BG364" s="194">
        <f>IF(N364="zákl. přenesená",J364,0)</f>
        <v>0</v>
      </c>
      <c r="BH364" s="194">
        <f>IF(N364="sníž. přenesená",J364,0)</f>
        <v>0</v>
      </c>
      <c r="BI364" s="194">
        <f>IF(N364="nulová",J364,0)</f>
        <v>0</v>
      </c>
      <c r="BJ364" s="24" t="s">
        <v>89</v>
      </c>
      <c r="BK364" s="194">
        <f>ROUND(I364*H364,2)</f>
        <v>0</v>
      </c>
      <c r="BL364" s="24" t="s">
        <v>194</v>
      </c>
      <c r="BM364" s="24" t="s">
        <v>1280</v>
      </c>
    </row>
    <row r="365" spans="2:65" s="12" customFormat="1" ht="13.5">
      <c r="B365" s="195"/>
      <c r="D365" s="196" t="s">
        <v>184</v>
      </c>
      <c r="E365" s="197" t="s">
        <v>5</v>
      </c>
      <c r="F365" s="198" t="s">
        <v>1281</v>
      </c>
      <c r="H365" s="199">
        <v>3.03</v>
      </c>
      <c r="I365" s="200"/>
      <c r="L365" s="195"/>
      <c r="M365" s="201"/>
      <c r="N365" s="202"/>
      <c r="O365" s="202"/>
      <c r="P365" s="202"/>
      <c r="Q365" s="202"/>
      <c r="R365" s="202"/>
      <c r="S365" s="202"/>
      <c r="T365" s="203"/>
      <c r="AT365" s="197" t="s">
        <v>184</v>
      </c>
      <c r="AU365" s="197" t="s">
        <v>24</v>
      </c>
      <c r="AV365" s="12" t="s">
        <v>24</v>
      </c>
      <c r="AW365" s="12" t="s">
        <v>44</v>
      </c>
      <c r="AX365" s="12" t="s">
        <v>89</v>
      </c>
      <c r="AY365" s="197" t="s">
        <v>174</v>
      </c>
    </row>
    <row r="366" spans="2:65" s="1" customFormat="1" ht="38.25" customHeight="1">
      <c r="B366" s="182"/>
      <c r="C366" s="183" t="s">
        <v>749</v>
      </c>
      <c r="D366" s="183" t="s">
        <v>177</v>
      </c>
      <c r="E366" s="184" t="s">
        <v>1282</v>
      </c>
      <c r="F366" s="185" t="s">
        <v>1283</v>
      </c>
      <c r="G366" s="186" t="s">
        <v>262</v>
      </c>
      <c r="H366" s="187">
        <v>1.5</v>
      </c>
      <c r="I366" s="188"/>
      <c r="J366" s="189">
        <f>ROUND(I366*H366,2)</f>
        <v>0</v>
      </c>
      <c r="K366" s="185" t="s">
        <v>181</v>
      </c>
      <c r="L366" s="42"/>
      <c r="M366" s="190" t="s">
        <v>5</v>
      </c>
      <c r="N366" s="191" t="s">
        <v>52</v>
      </c>
      <c r="O366" s="43"/>
      <c r="P366" s="192">
        <f>O366*H366</f>
        <v>0</v>
      </c>
      <c r="Q366" s="192">
        <v>2.3380000000000001E-2</v>
      </c>
      <c r="R366" s="192">
        <f>Q366*H366</f>
        <v>3.5070000000000004E-2</v>
      </c>
      <c r="S366" s="192">
        <v>0</v>
      </c>
      <c r="T366" s="193">
        <f>S366*H366</f>
        <v>0</v>
      </c>
      <c r="AR366" s="24" t="s">
        <v>194</v>
      </c>
      <c r="AT366" s="24" t="s">
        <v>177</v>
      </c>
      <c r="AU366" s="24" t="s">
        <v>24</v>
      </c>
      <c r="AY366" s="24" t="s">
        <v>174</v>
      </c>
      <c r="BE366" s="194">
        <f>IF(N366="základní",J366,0)</f>
        <v>0</v>
      </c>
      <c r="BF366" s="194">
        <f>IF(N366="snížená",J366,0)</f>
        <v>0</v>
      </c>
      <c r="BG366" s="194">
        <f>IF(N366="zákl. přenesená",J366,0)</f>
        <v>0</v>
      </c>
      <c r="BH366" s="194">
        <f>IF(N366="sníž. přenesená",J366,0)</f>
        <v>0</v>
      </c>
      <c r="BI366" s="194">
        <f>IF(N366="nulová",J366,0)</f>
        <v>0</v>
      </c>
      <c r="BJ366" s="24" t="s">
        <v>89</v>
      </c>
      <c r="BK366" s="194">
        <f>ROUND(I366*H366,2)</f>
        <v>0</v>
      </c>
      <c r="BL366" s="24" t="s">
        <v>194</v>
      </c>
      <c r="BM366" s="24" t="s">
        <v>1284</v>
      </c>
    </row>
    <row r="367" spans="2:65" s="12" customFormat="1" ht="13.5">
      <c r="B367" s="195"/>
      <c r="D367" s="196" t="s">
        <v>184</v>
      </c>
      <c r="E367" s="197" t="s">
        <v>5</v>
      </c>
      <c r="F367" s="198" t="s">
        <v>1285</v>
      </c>
      <c r="H367" s="199">
        <v>1.5</v>
      </c>
      <c r="I367" s="200"/>
      <c r="L367" s="195"/>
      <c r="M367" s="201"/>
      <c r="N367" s="202"/>
      <c r="O367" s="202"/>
      <c r="P367" s="202"/>
      <c r="Q367" s="202"/>
      <c r="R367" s="202"/>
      <c r="S367" s="202"/>
      <c r="T367" s="203"/>
      <c r="AT367" s="197" t="s">
        <v>184</v>
      </c>
      <c r="AU367" s="197" t="s">
        <v>24</v>
      </c>
      <c r="AV367" s="12" t="s">
        <v>24</v>
      </c>
      <c r="AW367" s="12" t="s">
        <v>44</v>
      </c>
      <c r="AX367" s="12" t="s">
        <v>89</v>
      </c>
      <c r="AY367" s="197" t="s">
        <v>174</v>
      </c>
    </row>
    <row r="368" spans="2:65" s="1" customFormat="1" ht="38.25" customHeight="1">
      <c r="B368" s="182"/>
      <c r="C368" s="183" t="s">
        <v>753</v>
      </c>
      <c r="D368" s="183" t="s">
        <v>177</v>
      </c>
      <c r="E368" s="184" t="s">
        <v>1286</v>
      </c>
      <c r="F368" s="185" t="s">
        <v>1287</v>
      </c>
      <c r="G368" s="186" t="s">
        <v>262</v>
      </c>
      <c r="H368" s="187">
        <v>164.08</v>
      </c>
      <c r="I368" s="188"/>
      <c r="J368" s="189">
        <f>ROUND(I368*H368,2)</f>
        <v>0</v>
      </c>
      <c r="K368" s="185" t="s">
        <v>181</v>
      </c>
      <c r="L368" s="42"/>
      <c r="M368" s="190" t="s">
        <v>5</v>
      </c>
      <c r="N368" s="191" t="s">
        <v>52</v>
      </c>
      <c r="O368" s="43"/>
      <c r="P368" s="192">
        <f>O368*H368</f>
        <v>0</v>
      </c>
      <c r="Q368" s="192">
        <v>0</v>
      </c>
      <c r="R368" s="192">
        <f>Q368*H368</f>
        <v>0</v>
      </c>
      <c r="S368" s="192">
        <v>0</v>
      </c>
      <c r="T368" s="193">
        <f>S368*H368</f>
        <v>0</v>
      </c>
      <c r="AR368" s="24" t="s">
        <v>194</v>
      </c>
      <c r="AT368" s="24" t="s">
        <v>177</v>
      </c>
      <c r="AU368" s="24" t="s">
        <v>24</v>
      </c>
      <c r="AY368" s="24" t="s">
        <v>174</v>
      </c>
      <c r="BE368" s="194">
        <f>IF(N368="základní",J368,0)</f>
        <v>0</v>
      </c>
      <c r="BF368" s="194">
        <f>IF(N368="snížená",J368,0)</f>
        <v>0</v>
      </c>
      <c r="BG368" s="194">
        <f>IF(N368="zákl. přenesená",J368,0)</f>
        <v>0</v>
      </c>
      <c r="BH368" s="194">
        <f>IF(N368="sníž. přenesená",J368,0)</f>
        <v>0</v>
      </c>
      <c r="BI368" s="194">
        <f>IF(N368="nulová",J368,0)</f>
        <v>0</v>
      </c>
      <c r="BJ368" s="24" t="s">
        <v>89</v>
      </c>
      <c r="BK368" s="194">
        <f>ROUND(I368*H368,2)</f>
        <v>0</v>
      </c>
      <c r="BL368" s="24" t="s">
        <v>194</v>
      </c>
      <c r="BM368" s="24" t="s">
        <v>1288</v>
      </c>
    </row>
    <row r="369" spans="2:65" s="12" customFormat="1" ht="13.5">
      <c r="B369" s="195"/>
      <c r="D369" s="196" t="s">
        <v>184</v>
      </c>
      <c r="E369" s="197" t="s">
        <v>5</v>
      </c>
      <c r="F369" s="198" t="s">
        <v>1289</v>
      </c>
      <c r="H369" s="199">
        <v>152.88</v>
      </c>
      <c r="I369" s="200"/>
      <c r="L369" s="195"/>
      <c r="M369" s="201"/>
      <c r="N369" s="202"/>
      <c r="O369" s="202"/>
      <c r="P369" s="202"/>
      <c r="Q369" s="202"/>
      <c r="R369" s="202"/>
      <c r="S369" s="202"/>
      <c r="T369" s="203"/>
      <c r="AT369" s="197" t="s">
        <v>184</v>
      </c>
      <c r="AU369" s="197" t="s">
        <v>24</v>
      </c>
      <c r="AV369" s="12" t="s">
        <v>24</v>
      </c>
      <c r="AW369" s="12" t="s">
        <v>44</v>
      </c>
      <c r="AX369" s="12" t="s">
        <v>81</v>
      </c>
      <c r="AY369" s="197" t="s">
        <v>174</v>
      </c>
    </row>
    <row r="370" spans="2:65" s="12" customFormat="1" ht="13.5">
      <c r="B370" s="195"/>
      <c r="D370" s="196" t="s">
        <v>184</v>
      </c>
      <c r="E370" s="197" t="s">
        <v>5</v>
      </c>
      <c r="F370" s="198" t="s">
        <v>1290</v>
      </c>
      <c r="H370" s="199">
        <v>11.2</v>
      </c>
      <c r="I370" s="200"/>
      <c r="L370" s="195"/>
      <c r="M370" s="201"/>
      <c r="N370" s="202"/>
      <c r="O370" s="202"/>
      <c r="P370" s="202"/>
      <c r="Q370" s="202"/>
      <c r="R370" s="202"/>
      <c r="S370" s="202"/>
      <c r="T370" s="203"/>
      <c r="AT370" s="197" t="s">
        <v>184</v>
      </c>
      <c r="AU370" s="197" t="s">
        <v>24</v>
      </c>
      <c r="AV370" s="12" t="s">
        <v>24</v>
      </c>
      <c r="AW370" s="12" t="s">
        <v>44</v>
      </c>
      <c r="AX370" s="12" t="s">
        <v>81</v>
      </c>
      <c r="AY370" s="197" t="s">
        <v>174</v>
      </c>
    </row>
    <row r="371" spans="2:65" s="13" customFormat="1" ht="13.5">
      <c r="B371" s="211"/>
      <c r="D371" s="196" t="s">
        <v>184</v>
      </c>
      <c r="E371" s="212" t="s">
        <v>5</v>
      </c>
      <c r="F371" s="213" t="s">
        <v>274</v>
      </c>
      <c r="H371" s="214">
        <v>164.08</v>
      </c>
      <c r="I371" s="215"/>
      <c r="L371" s="211"/>
      <c r="M371" s="216"/>
      <c r="N371" s="217"/>
      <c r="O371" s="217"/>
      <c r="P371" s="217"/>
      <c r="Q371" s="217"/>
      <c r="R371" s="217"/>
      <c r="S371" s="217"/>
      <c r="T371" s="218"/>
      <c r="AT371" s="212" t="s">
        <v>184</v>
      </c>
      <c r="AU371" s="212" t="s">
        <v>24</v>
      </c>
      <c r="AV371" s="13" t="s">
        <v>194</v>
      </c>
      <c r="AW371" s="13" t="s">
        <v>44</v>
      </c>
      <c r="AX371" s="13" t="s">
        <v>89</v>
      </c>
      <c r="AY371" s="212" t="s">
        <v>174</v>
      </c>
    </row>
    <row r="372" spans="2:65" s="1" customFormat="1" ht="38.25" customHeight="1">
      <c r="B372" s="182"/>
      <c r="C372" s="183" t="s">
        <v>758</v>
      </c>
      <c r="D372" s="183" t="s">
        <v>177</v>
      </c>
      <c r="E372" s="184" t="s">
        <v>1291</v>
      </c>
      <c r="F372" s="185" t="s">
        <v>1292</v>
      </c>
      <c r="G372" s="186" t="s">
        <v>262</v>
      </c>
      <c r="H372" s="187">
        <v>4922.3999999999996</v>
      </c>
      <c r="I372" s="188"/>
      <c r="J372" s="189">
        <f>ROUND(I372*H372,2)</f>
        <v>0</v>
      </c>
      <c r="K372" s="185" t="s">
        <v>181</v>
      </c>
      <c r="L372" s="42"/>
      <c r="M372" s="190" t="s">
        <v>5</v>
      </c>
      <c r="N372" s="191" t="s">
        <v>52</v>
      </c>
      <c r="O372" s="43"/>
      <c r="P372" s="192">
        <f>O372*H372</f>
        <v>0</v>
      </c>
      <c r="Q372" s="192">
        <v>0</v>
      </c>
      <c r="R372" s="192">
        <f>Q372*H372</f>
        <v>0</v>
      </c>
      <c r="S372" s="192">
        <v>0</v>
      </c>
      <c r="T372" s="193">
        <f>S372*H372</f>
        <v>0</v>
      </c>
      <c r="AR372" s="24" t="s">
        <v>194</v>
      </c>
      <c r="AT372" s="24" t="s">
        <v>177</v>
      </c>
      <c r="AU372" s="24" t="s">
        <v>24</v>
      </c>
      <c r="AY372" s="24" t="s">
        <v>174</v>
      </c>
      <c r="BE372" s="194">
        <f>IF(N372="základní",J372,0)</f>
        <v>0</v>
      </c>
      <c r="BF372" s="194">
        <f>IF(N372="snížená",J372,0)</f>
        <v>0</v>
      </c>
      <c r="BG372" s="194">
        <f>IF(N372="zákl. přenesená",J372,0)</f>
        <v>0</v>
      </c>
      <c r="BH372" s="194">
        <f>IF(N372="sníž. přenesená",J372,0)</f>
        <v>0</v>
      </c>
      <c r="BI372" s="194">
        <f>IF(N372="nulová",J372,0)</f>
        <v>0</v>
      </c>
      <c r="BJ372" s="24" t="s">
        <v>89</v>
      </c>
      <c r="BK372" s="194">
        <f>ROUND(I372*H372,2)</f>
        <v>0</v>
      </c>
      <c r="BL372" s="24" t="s">
        <v>194</v>
      </c>
      <c r="BM372" s="24" t="s">
        <v>1293</v>
      </c>
    </row>
    <row r="373" spans="2:65" s="12" customFormat="1" ht="13.5">
      <c r="B373" s="195"/>
      <c r="D373" s="196" t="s">
        <v>184</v>
      </c>
      <c r="E373" s="197" t="s">
        <v>5</v>
      </c>
      <c r="F373" s="198" t="s">
        <v>1294</v>
      </c>
      <c r="H373" s="199">
        <v>4922.3999999999996</v>
      </c>
      <c r="I373" s="200"/>
      <c r="L373" s="195"/>
      <c r="M373" s="201"/>
      <c r="N373" s="202"/>
      <c r="O373" s="202"/>
      <c r="P373" s="202"/>
      <c r="Q373" s="202"/>
      <c r="R373" s="202"/>
      <c r="S373" s="202"/>
      <c r="T373" s="203"/>
      <c r="AT373" s="197" t="s">
        <v>184</v>
      </c>
      <c r="AU373" s="197" t="s">
        <v>24</v>
      </c>
      <c r="AV373" s="12" t="s">
        <v>24</v>
      </c>
      <c r="AW373" s="12" t="s">
        <v>44</v>
      </c>
      <c r="AX373" s="12" t="s">
        <v>89</v>
      </c>
      <c r="AY373" s="197" t="s">
        <v>174</v>
      </c>
    </row>
    <row r="374" spans="2:65" s="1" customFormat="1" ht="38.25" customHeight="1">
      <c r="B374" s="182"/>
      <c r="C374" s="183" t="s">
        <v>763</v>
      </c>
      <c r="D374" s="183" t="s">
        <v>177</v>
      </c>
      <c r="E374" s="184" t="s">
        <v>1295</v>
      </c>
      <c r="F374" s="185" t="s">
        <v>1296</v>
      </c>
      <c r="G374" s="186" t="s">
        <v>262</v>
      </c>
      <c r="H374" s="187">
        <v>164.08</v>
      </c>
      <c r="I374" s="188"/>
      <c r="J374" s="189">
        <f>ROUND(I374*H374,2)</f>
        <v>0</v>
      </c>
      <c r="K374" s="185" t="s">
        <v>181</v>
      </c>
      <c r="L374" s="42"/>
      <c r="M374" s="190" t="s">
        <v>5</v>
      </c>
      <c r="N374" s="191" t="s">
        <v>52</v>
      </c>
      <c r="O374" s="43"/>
      <c r="P374" s="192">
        <f>O374*H374</f>
        <v>0</v>
      </c>
      <c r="Q374" s="192">
        <v>0</v>
      </c>
      <c r="R374" s="192">
        <f>Q374*H374</f>
        <v>0</v>
      </c>
      <c r="S374" s="192">
        <v>0</v>
      </c>
      <c r="T374" s="193">
        <f>S374*H374</f>
        <v>0</v>
      </c>
      <c r="AR374" s="24" t="s">
        <v>194</v>
      </c>
      <c r="AT374" s="24" t="s">
        <v>177</v>
      </c>
      <c r="AU374" s="24" t="s">
        <v>24</v>
      </c>
      <c r="AY374" s="24" t="s">
        <v>174</v>
      </c>
      <c r="BE374" s="194">
        <f>IF(N374="základní",J374,0)</f>
        <v>0</v>
      </c>
      <c r="BF374" s="194">
        <f>IF(N374="snížená",J374,0)</f>
        <v>0</v>
      </c>
      <c r="BG374" s="194">
        <f>IF(N374="zákl. přenesená",J374,0)</f>
        <v>0</v>
      </c>
      <c r="BH374" s="194">
        <f>IF(N374="sníž. přenesená",J374,0)</f>
        <v>0</v>
      </c>
      <c r="BI374" s="194">
        <f>IF(N374="nulová",J374,0)</f>
        <v>0</v>
      </c>
      <c r="BJ374" s="24" t="s">
        <v>89</v>
      </c>
      <c r="BK374" s="194">
        <f>ROUND(I374*H374,2)</f>
        <v>0</v>
      </c>
      <c r="BL374" s="24" t="s">
        <v>194</v>
      </c>
      <c r="BM374" s="24" t="s">
        <v>1297</v>
      </c>
    </row>
    <row r="375" spans="2:65" s="12" customFormat="1" ht="13.5">
      <c r="B375" s="195"/>
      <c r="D375" s="196" t="s">
        <v>184</v>
      </c>
      <c r="E375" s="197" t="s">
        <v>5</v>
      </c>
      <c r="F375" s="198" t="s">
        <v>1298</v>
      </c>
      <c r="H375" s="199">
        <v>164.08</v>
      </c>
      <c r="I375" s="200"/>
      <c r="L375" s="195"/>
      <c r="M375" s="201"/>
      <c r="N375" s="202"/>
      <c r="O375" s="202"/>
      <c r="P375" s="202"/>
      <c r="Q375" s="202"/>
      <c r="R375" s="202"/>
      <c r="S375" s="202"/>
      <c r="T375" s="203"/>
      <c r="AT375" s="197" t="s">
        <v>184</v>
      </c>
      <c r="AU375" s="197" t="s">
        <v>24</v>
      </c>
      <c r="AV375" s="12" t="s">
        <v>24</v>
      </c>
      <c r="AW375" s="12" t="s">
        <v>44</v>
      </c>
      <c r="AX375" s="12" t="s">
        <v>89</v>
      </c>
      <c r="AY375" s="197" t="s">
        <v>174</v>
      </c>
    </row>
    <row r="376" spans="2:65" s="1" customFormat="1" ht="25.5" customHeight="1">
      <c r="B376" s="182"/>
      <c r="C376" s="183" t="s">
        <v>767</v>
      </c>
      <c r="D376" s="183" t="s">
        <v>177</v>
      </c>
      <c r="E376" s="184" t="s">
        <v>1299</v>
      </c>
      <c r="F376" s="185" t="s">
        <v>1300</v>
      </c>
      <c r="G376" s="186" t="s">
        <v>311</v>
      </c>
      <c r="H376" s="187">
        <v>173.565</v>
      </c>
      <c r="I376" s="188"/>
      <c r="J376" s="189">
        <f>ROUND(I376*H376,2)</f>
        <v>0</v>
      </c>
      <c r="K376" s="185" t="s">
        <v>181</v>
      </c>
      <c r="L376" s="42"/>
      <c r="M376" s="190" t="s">
        <v>5</v>
      </c>
      <c r="N376" s="191" t="s">
        <v>52</v>
      </c>
      <c r="O376" s="43"/>
      <c r="P376" s="192">
        <f>O376*H376</f>
        <v>0</v>
      </c>
      <c r="Q376" s="192">
        <v>0</v>
      </c>
      <c r="R376" s="192">
        <f>Q376*H376</f>
        <v>0</v>
      </c>
      <c r="S376" s="192">
        <v>0</v>
      </c>
      <c r="T376" s="193">
        <f>S376*H376</f>
        <v>0</v>
      </c>
      <c r="AR376" s="24" t="s">
        <v>194</v>
      </c>
      <c r="AT376" s="24" t="s">
        <v>177</v>
      </c>
      <c r="AU376" s="24" t="s">
        <v>24</v>
      </c>
      <c r="AY376" s="24" t="s">
        <v>174</v>
      </c>
      <c r="BE376" s="194">
        <f>IF(N376="základní",J376,0)</f>
        <v>0</v>
      </c>
      <c r="BF376" s="194">
        <f>IF(N376="snížená",J376,0)</f>
        <v>0</v>
      </c>
      <c r="BG376" s="194">
        <f>IF(N376="zákl. přenesená",J376,0)</f>
        <v>0</v>
      </c>
      <c r="BH376" s="194">
        <f>IF(N376="sníž. přenesená",J376,0)</f>
        <v>0</v>
      </c>
      <c r="BI376" s="194">
        <f>IF(N376="nulová",J376,0)</f>
        <v>0</v>
      </c>
      <c r="BJ376" s="24" t="s">
        <v>89</v>
      </c>
      <c r="BK376" s="194">
        <f>ROUND(I376*H376,2)</f>
        <v>0</v>
      </c>
      <c r="BL376" s="24" t="s">
        <v>194</v>
      </c>
      <c r="BM376" s="24" t="s">
        <v>1301</v>
      </c>
    </row>
    <row r="377" spans="2:65" s="12" customFormat="1" ht="13.5">
      <c r="B377" s="195"/>
      <c r="D377" s="196" t="s">
        <v>184</v>
      </c>
      <c r="E377" s="197" t="s">
        <v>5</v>
      </c>
      <c r="F377" s="198" t="s">
        <v>1302</v>
      </c>
      <c r="H377" s="199">
        <v>173.565</v>
      </c>
      <c r="I377" s="200"/>
      <c r="L377" s="195"/>
      <c r="M377" s="201"/>
      <c r="N377" s="202"/>
      <c r="O377" s="202"/>
      <c r="P377" s="202"/>
      <c r="Q377" s="202"/>
      <c r="R377" s="202"/>
      <c r="S377" s="202"/>
      <c r="T377" s="203"/>
      <c r="AT377" s="197" t="s">
        <v>184</v>
      </c>
      <c r="AU377" s="197" t="s">
        <v>24</v>
      </c>
      <c r="AV377" s="12" t="s">
        <v>24</v>
      </c>
      <c r="AW377" s="12" t="s">
        <v>44</v>
      </c>
      <c r="AX377" s="12" t="s">
        <v>89</v>
      </c>
      <c r="AY377" s="197" t="s">
        <v>174</v>
      </c>
    </row>
    <row r="378" spans="2:65" s="1" customFormat="1" ht="25.5" customHeight="1">
      <c r="B378" s="182"/>
      <c r="C378" s="183" t="s">
        <v>772</v>
      </c>
      <c r="D378" s="183" t="s">
        <v>177</v>
      </c>
      <c r="E378" s="184" t="s">
        <v>1303</v>
      </c>
      <c r="F378" s="185" t="s">
        <v>1304</v>
      </c>
      <c r="G378" s="186" t="s">
        <v>311</v>
      </c>
      <c r="H378" s="187">
        <v>5206.95</v>
      </c>
      <c r="I378" s="188"/>
      <c r="J378" s="189">
        <f>ROUND(I378*H378,2)</f>
        <v>0</v>
      </c>
      <c r="K378" s="185" t="s">
        <v>181</v>
      </c>
      <c r="L378" s="42"/>
      <c r="M378" s="190" t="s">
        <v>5</v>
      </c>
      <c r="N378" s="191" t="s">
        <v>52</v>
      </c>
      <c r="O378" s="43"/>
      <c r="P378" s="192">
        <f>O378*H378</f>
        <v>0</v>
      </c>
      <c r="Q378" s="192">
        <v>0</v>
      </c>
      <c r="R378" s="192">
        <f>Q378*H378</f>
        <v>0</v>
      </c>
      <c r="S378" s="192">
        <v>0</v>
      </c>
      <c r="T378" s="193">
        <f>S378*H378</f>
        <v>0</v>
      </c>
      <c r="AR378" s="24" t="s">
        <v>194</v>
      </c>
      <c r="AT378" s="24" t="s">
        <v>177</v>
      </c>
      <c r="AU378" s="24" t="s">
        <v>24</v>
      </c>
      <c r="AY378" s="24" t="s">
        <v>174</v>
      </c>
      <c r="BE378" s="194">
        <f>IF(N378="základní",J378,0)</f>
        <v>0</v>
      </c>
      <c r="BF378" s="194">
        <f>IF(N378="snížená",J378,0)</f>
        <v>0</v>
      </c>
      <c r="BG378" s="194">
        <f>IF(N378="zákl. přenesená",J378,0)</f>
        <v>0</v>
      </c>
      <c r="BH378" s="194">
        <f>IF(N378="sníž. přenesená",J378,0)</f>
        <v>0</v>
      </c>
      <c r="BI378" s="194">
        <f>IF(N378="nulová",J378,0)</f>
        <v>0</v>
      </c>
      <c r="BJ378" s="24" t="s">
        <v>89</v>
      </c>
      <c r="BK378" s="194">
        <f>ROUND(I378*H378,2)</f>
        <v>0</v>
      </c>
      <c r="BL378" s="24" t="s">
        <v>194</v>
      </c>
      <c r="BM378" s="24" t="s">
        <v>1305</v>
      </c>
    </row>
    <row r="379" spans="2:65" s="12" customFormat="1" ht="13.5">
      <c r="B379" s="195"/>
      <c r="D379" s="196" t="s">
        <v>184</v>
      </c>
      <c r="E379" s="197" t="s">
        <v>5</v>
      </c>
      <c r="F379" s="198" t="s">
        <v>1306</v>
      </c>
      <c r="H379" s="199">
        <v>5206.95</v>
      </c>
      <c r="I379" s="200"/>
      <c r="L379" s="195"/>
      <c r="M379" s="201"/>
      <c r="N379" s="202"/>
      <c r="O379" s="202"/>
      <c r="P379" s="202"/>
      <c r="Q379" s="202"/>
      <c r="R379" s="202"/>
      <c r="S379" s="202"/>
      <c r="T379" s="203"/>
      <c r="AT379" s="197" t="s">
        <v>184</v>
      </c>
      <c r="AU379" s="197" t="s">
        <v>24</v>
      </c>
      <c r="AV379" s="12" t="s">
        <v>24</v>
      </c>
      <c r="AW379" s="12" t="s">
        <v>44</v>
      </c>
      <c r="AX379" s="12" t="s">
        <v>89</v>
      </c>
      <c r="AY379" s="197" t="s">
        <v>174</v>
      </c>
    </row>
    <row r="380" spans="2:65" s="1" customFormat="1" ht="25.5" customHeight="1">
      <c r="B380" s="182"/>
      <c r="C380" s="183" t="s">
        <v>779</v>
      </c>
      <c r="D380" s="183" t="s">
        <v>177</v>
      </c>
      <c r="E380" s="184" t="s">
        <v>1307</v>
      </c>
      <c r="F380" s="185" t="s">
        <v>1308</v>
      </c>
      <c r="G380" s="186" t="s">
        <v>311</v>
      </c>
      <c r="H380" s="187">
        <v>173.565</v>
      </c>
      <c r="I380" s="188"/>
      <c r="J380" s="189">
        <f>ROUND(I380*H380,2)</f>
        <v>0</v>
      </c>
      <c r="K380" s="185" t="s">
        <v>181</v>
      </c>
      <c r="L380" s="42"/>
      <c r="M380" s="190" t="s">
        <v>5</v>
      </c>
      <c r="N380" s="191" t="s">
        <v>52</v>
      </c>
      <c r="O380" s="43"/>
      <c r="P380" s="192">
        <f>O380*H380</f>
        <v>0</v>
      </c>
      <c r="Q380" s="192">
        <v>0</v>
      </c>
      <c r="R380" s="192">
        <f>Q380*H380</f>
        <v>0</v>
      </c>
      <c r="S380" s="192">
        <v>0</v>
      </c>
      <c r="T380" s="193">
        <f>S380*H380</f>
        <v>0</v>
      </c>
      <c r="AR380" s="24" t="s">
        <v>194</v>
      </c>
      <c r="AT380" s="24" t="s">
        <v>177</v>
      </c>
      <c r="AU380" s="24" t="s">
        <v>24</v>
      </c>
      <c r="AY380" s="24" t="s">
        <v>174</v>
      </c>
      <c r="BE380" s="194">
        <f>IF(N380="základní",J380,0)</f>
        <v>0</v>
      </c>
      <c r="BF380" s="194">
        <f>IF(N380="snížená",J380,0)</f>
        <v>0</v>
      </c>
      <c r="BG380" s="194">
        <f>IF(N380="zákl. přenesená",J380,0)</f>
        <v>0</v>
      </c>
      <c r="BH380" s="194">
        <f>IF(N380="sníž. přenesená",J380,0)</f>
        <v>0</v>
      </c>
      <c r="BI380" s="194">
        <f>IF(N380="nulová",J380,0)</f>
        <v>0</v>
      </c>
      <c r="BJ380" s="24" t="s">
        <v>89</v>
      </c>
      <c r="BK380" s="194">
        <f>ROUND(I380*H380,2)</f>
        <v>0</v>
      </c>
      <c r="BL380" s="24" t="s">
        <v>194</v>
      </c>
      <c r="BM380" s="24" t="s">
        <v>1309</v>
      </c>
    </row>
    <row r="381" spans="2:65" s="12" customFormat="1" ht="13.5">
      <c r="B381" s="195"/>
      <c r="D381" s="196" t="s">
        <v>184</v>
      </c>
      <c r="E381" s="197" t="s">
        <v>5</v>
      </c>
      <c r="F381" s="198" t="s">
        <v>1310</v>
      </c>
      <c r="H381" s="199">
        <v>173.565</v>
      </c>
      <c r="I381" s="200"/>
      <c r="L381" s="195"/>
      <c r="M381" s="201"/>
      <c r="N381" s="202"/>
      <c r="O381" s="202"/>
      <c r="P381" s="202"/>
      <c r="Q381" s="202"/>
      <c r="R381" s="202"/>
      <c r="S381" s="202"/>
      <c r="T381" s="203"/>
      <c r="AT381" s="197" t="s">
        <v>184</v>
      </c>
      <c r="AU381" s="197" t="s">
        <v>24</v>
      </c>
      <c r="AV381" s="12" t="s">
        <v>24</v>
      </c>
      <c r="AW381" s="12" t="s">
        <v>44</v>
      </c>
      <c r="AX381" s="12" t="s">
        <v>89</v>
      </c>
      <c r="AY381" s="197" t="s">
        <v>174</v>
      </c>
    </row>
    <row r="382" spans="2:65" s="1" customFormat="1" ht="25.5" customHeight="1">
      <c r="B382" s="182"/>
      <c r="C382" s="183" t="s">
        <v>783</v>
      </c>
      <c r="D382" s="183" t="s">
        <v>177</v>
      </c>
      <c r="E382" s="184" t="s">
        <v>1311</v>
      </c>
      <c r="F382" s="185" t="s">
        <v>1312</v>
      </c>
      <c r="G382" s="186" t="s">
        <v>262</v>
      </c>
      <c r="H382" s="187">
        <v>43.44</v>
      </c>
      <c r="I382" s="188"/>
      <c r="J382" s="189">
        <f>ROUND(I382*H382,2)</f>
        <v>0</v>
      </c>
      <c r="K382" s="185" t="s">
        <v>181</v>
      </c>
      <c r="L382" s="42"/>
      <c r="M382" s="190" t="s">
        <v>5</v>
      </c>
      <c r="N382" s="191" t="s">
        <v>52</v>
      </c>
      <c r="O382" s="43"/>
      <c r="P382" s="192">
        <f>O382*H382</f>
        <v>0</v>
      </c>
      <c r="Q382" s="192">
        <v>2.1000000000000001E-4</v>
      </c>
      <c r="R382" s="192">
        <f>Q382*H382</f>
        <v>9.1223999999999993E-3</v>
      </c>
      <c r="S382" s="192">
        <v>0</v>
      </c>
      <c r="T382" s="193">
        <f>S382*H382</f>
        <v>0</v>
      </c>
      <c r="AR382" s="24" t="s">
        <v>194</v>
      </c>
      <c r="AT382" s="24" t="s">
        <v>177</v>
      </c>
      <c r="AU382" s="24" t="s">
        <v>24</v>
      </c>
      <c r="AY382" s="24" t="s">
        <v>174</v>
      </c>
      <c r="BE382" s="194">
        <f>IF(N382="základní",J382,0)</f>
        <v>0</v>
      </c>
      <c r="BF382" s="194">
        <f>IF(N382="snížená",J382,0)</f>
        <v>0</v>
      </c>
      <c r="BG382" s="194">
        <f>IF(N382="zákl. přenesená",J382,0)</f>
        <v>0</v>
      </c>
      <c r="BH382" s="194">
        <f>IF(N382="sníž. přenesená",J382,0)</f>
        <v>0</v>
      </c>
      <c r="BI382" s="194">
        <f>IF(N382="nulová",J382,0)</f>
        <v>0</v>
      </c>
      <c r="BJ382" s="24" t="s">
        <v>89</v>
      </c>
      <c r="BK382" s="194">
        <f>ROUND(I382*H382,2)</f>
        <v>0</v>
      </c>
      <c r="BL382" s="24" t="s">
        <v>194</v>
      </c>
      <c r="BM382" s="24" t="s">
        <v>1313</v>
      </c>
    </row>
    <row r="383" spans="2:65" s="12" customFormat="1" ht="13.5">
      <c r="B383" s="195"/>
      <c r="D383" s="196" t="s">
        <v>184</v>
      </c>
      <c r="E383" s="197" t="s">
        <v>5</v>
      </c>
      <c r="F383" s="198" t="s">
        <v>1314</v>
      </c>
      <c r="H383" s="199">
        <v>43.44</v>
      </c>
      <c r="I383" s="200"/>
      <c r="L383" s="195"/>
      <c r="M383" s="201"/>
      <c r="N383" s="202"/>
      <c r="O383" s="202"/>
      <c r="P383" s="202"/>
      <c r="Q383" s="202"/>
      <c r="R383" s="202"/>
      <c r="S383" s="202"/>
      <c r="T383" s="203"/>
      <c r="AT383" s="197" t="s">
        <v>184</v>
      </c>
      <c r="AU383" s="197" t="s">
        <v>24</v>
      </c>
      <c r="AV383" s="12" t="s">
        <v>24</v>
      </c>
      <c r="AW383" s="12" t="s">
        <v>44</v>
      </c>
      <c r="AX383" s="12" t="s">
        <v>89</v>
      </c>
      <c r="AY383" s="197" t="s">
        <v>174</v>
      </c>
    </row>
    <row r="384" spans="2:65" s="1" customFormat="1" ht="38.25" customHeight="1">
      <c r="B384" s="182"/>
      <c r="C384" s="183" t="s">
        <v>472</v>
      </c>
      <c r="D384" s="183" t="s">
        <v>177</v>
      </c>
      <c r="E384" s="184" t="s">
        <v>1315</v>
      </c>
      <c r="F384" s="185" t="s">
        <v>1316</v>
      </c>
      <c r="G384" s="186" t="s">
        <v>262</v>
      </c>
      <c r="H384" s="187">
        <v>55.16</v>
      </c>
      <c r="I384" s="188"/>
      <c r="J384" s="189">
        <f>ROUND(I384*H384,2)</f>
        <v>0</v>
      </c>
      <c r="K384" s="185" t="s">
        <v>181</v>
      </c>
      <c r="L384" s="42"/>
      <c r="M384" s="190" t="s">
        <v>5</v>
      </c>
      <c r="N384" s="191" t="s">
        <v>52</v>
      </c>
      <c r="O384" s="43"/>
      <c r="P384" s="192">
        <f>O384*H384</f>
        <v>0</v>
      </c>
      <c r="Q384" s="192">
        <v>4.0000000000000003E-5</v>
      </c>
      <c r="R384" s="192">
        <f>Q384*H384</f>
        <v>2.2063999999999999E-3</v>
      </c>
      <c r="S384" s="192">
        <v>0</v>
      </c>
      <c r="T384" s="193">
        <f>S384*H384</f>
        <v>0</v>
      </c>
      <c r="AR384" s="24" t="s">
        <v>194</v>
      </c>
      <c r="AT384" s="24" t="s">
        <v>177</v>
      </c>
      <c r="AU384" s="24" t="s">
        <v>24</v>
      </c>
      <c r="AY384" s="24" t="s">
        <v>174</v>
      </c>
      <c r="BE384" s="194">
        <f>IF(N384="základní",J384,0)</f>
        <v>0</v>
      </c>
      <c r="BF384" s="194">
        <f>IF(N384="snížená",J384,0)</f>
        <v>0</v>
      </c>
      <c r="BG384" s="194">
        <f>IF(N384="zákl. přenesená",J384,0)</f>
        <v>0</v>
      </c>
      <c r="BH384" s="194">
        <f>IF(N384="sníž. přenesená",J384,0)</f>
        <v>0</v>
      </c>
      <c r="BI384" s="194">
        <f>IF(N384="nulová",J384,0)</f>
        <v>0</v>
      </c>
      <c r="BJ384" s="24" t="s">
        <v>89</v>
      </c>
      <c r="BK384" s="194">
        <f>ROUND(I384*H384,2)</f>
        <v>0</v>
      </c>
      <c r="BL384" s="24" t="s">
        <v>194</v>
      </c>
      <c r="BM384" s="24" t="s">
        <v>1317</v>
      </c>
    </row>
    <row r="385" spans="2:65" s="12" customFormat="1" ht="13.5">
      <c r="B385" s="195"/>
      <c r="D385" s="196" t="s">
        <v>184</v>
      </c>
      <c r="E385" s="197" t="s">
        <v>5</v>
      </c>
      <c r="F385" s="198" t="s">
        <v>1318</v>
      </c>
      <c r="H385" s="199">
        <v>55.16</v>
      </c>
      <c r="I385" s="200"/>
      <c r="L385" s="195"/>
      <c r="M385" s="201"/>
      <c r="N385" s="202"/>
      <c r="O385" s="202"/>
      <c r="P385" s="202"/>
      <c r="Q385" s="202"/>
      <c r="R385" s="202"/>
      <c r="S385" s="202"/>
      <c r="T385" s="203"/>
      <c r="AT385" s="197" t="s">
        <v>184</v>
      </c>
      <c r="AU385" s="197" t="s">
        <v>24</v>
      </c>
      <c r="AV385" s="12" t="s">
        <v>24</v>
      </c>
      <c r="AW385" s="12" t="s">
        <v>44</v>
      </c>
      <c r="AX385" s="12" t="s">
        <v>89</v>
      </c>
      <c r="AY385" s="197" t="s">
        <v>174</v>
      </c>
    </row>
    <row r="386" spans="2:65" s="1" customFormat="1" ht="25.5" customHeight="1">
      <c r="B386" s="182"/>
      <c r="C386" s="183" t="s">
        <v>794</v>
      </c>
      <c r="D386" s="183" t="s">
        <v>177</v>
      </c>
      <c r="E386" s="184" t="s">
        <v>1319</v>
      </c>
      <c r="F386" s="185" t="s">
        <v>1320</v>
      </c>
      <c r="G386" s="186" t="s">
        <v>262</v>
      </c>
      <c r="H386" s="187">
        <v>55.16</v>
      </c>
      <c r="I386" s="188"/>
      <c r="J386" s="189">
        <f>ROUND(I386*H386,2)</f>
        <v>0</v>
      </c>
      <c r="K386" s="185" t="s">
        <v>181</v>
      </c>
      <c r="L386" s="42"/>
      <c r="M386" s="190" t="s">
        <v>5</v>
      </c>
      <c r="N386" s="191" t="s">
        <v>52</v>
      </c>
      <c r="O386" s="43"/>
      <c r="P386" s="192">
        <f>O386*H386</f>
        <v>0</v>
      </c>
      <c r="Q386" s="192">
        <v>1.0000000000000001E-5</v>
      </c>
      <c r="R386" s="192">
        <f>Q386*H386</f>
        <v>5.5159999999999996E-4</v>
      </c>
      <c r="S386" s="192">
        <v>0</v>
      </c>
      <c r="T386" s="193">
        <f>S386*H386</f>
        <v>0</v>
      </c>
      <c r="AR386" s="24" t="s">
        <v>194</v>
      </c>
      <c r="AT386" s="24" t="s">
        <v>177</v>
      </c>
      <c r="AU386" s="24" t="s">
        <v>24</v>
      </c>
      <c r="AY386" s="24" t="s">
        <v>174</v>
      </c>
      <c r="BE386" s="194">
        <f>IF(N386="základní",J386,0)</f>
        <v>0</v>
      </c>
      <c r="BF386" s="194">
        <f>IF(N386="snížená",J386,0)</f>
        <v>0</v>
      </c>
      <c r="BG386" s="194">
        <f>IF(N386="zákl. přenesená",J386,0)</f>
        <v>0</v>
      </c>
      <c r="BH386" s="194">
        <f>IF(N386="sníž. přenesená",J386,0)</f>
        <v>0</v>
      </c>
      <c r="BI386" s="194">
        <f>IF(N386="nulová",J386,0)</f>
        <v>0</v>
      </c>
      <c r="BJ386" s="24" t="s">
        <v>89</v>
      </c>
      <c r="BK386" s="194">
        <f>ROUND(I386*H386,2)</f>
        <v>0</v>
      </c>
      <c r="BL386" s="24" t="s">
        <v>194</v>
      </c>
      <c r="BM386" s="24" t="s">
        <v>1321</v>
      </c>
    </row>
    <row r="387" spans="2:65" s="12" customFormat="1" ht="13.5">
      <c r="B387" s="195"/>
      <c r="D387" s="196" t="s">
        <v>184</v>
      </c>
      <c r="E387" s="197" t="s">
        <v>5</v>
      </c>
      <c r="F387" s="198" t="s">
        <v>1318</v>
      </c>
      <c r="H387" s="199">
        <v>55.16</v>
      </c>
      <c r="I387" s="200"/>
      <c r="L387" s="195"/>
      <c r="M387" s="201"/>
      <c r="N387" s="202"/>
      <c r="O387" s="202"/>
      <c r="P387" s="202"/>
      <c r="Q387" s="202"/>
      <c r="R387" s="202"/>
      <c r="S387" s="202"/>
      <c r="T387" s="203"/>
      <c r="AT387" s="197" t="s">
        <v>184</v>
      </c>
      <c r="AU387" s="197" t="s">
        <v>24</v>
      </c>
      <c r="AV387" s="12" t="s">
        <v>24</v>
      </c>
      <c r="AW387" s="12" t="s">
        <v>44</v>
      </c>
      <c r="AX387" s="12" t="s">
        <v>89</v>
      </c>
      <c r="AY387" s="197" t="s">
        <v>174</v>
      </c>
    </row>
    <row r="388" spans="2:65" s="1" customFormat="1" ht="25.5" customHeight="1">
      <c r="B388" s="182"/>
      <c r="C388" s="183" t="s">
        <v>1322</v>
      </c>
      <c r="D388" s="183" t="s">
        <v>177</v>
      </c>
      <c r="E388" s="184" t="s">
        <v>1323</v>
      </c>
      <c r="F388" s="185" t="s">
        <v>1324</v>
      </c>
      <c r="G388" s="186" t="s">
        <v>262</v>
      </c>
      <c r="H388" s="187">
        <v>55.16</v>
      </c>
      <c r="I388" s="188"/>
      <c r="J388" s="189">
        <f>ROUND(I388*H388,2)</f>
        <v>0</v>
      </c>
      <c r="K388" s="185" t="s">
        <v>181</v>
      </c>
      <c r="L388" s="42"/>
      <c r="M388" s="190" t="s">
        <v>5</v>
      </c>
      <c r="N388" s="191" t="s">
        <v>52</v>
      </c>
      <c r="O388" s="43"/>
      <c r="P388" s="192">
        <f>O388*H388</f>
        <v>0</v>
      </c>
      <c r="Q388" s="192">
        <v>0</v>
      </c>
      <c r="R388" s="192">
        <f>Q388*H388</f>
        <v>0</v>
      </c>
      <c r="S388" s="192">
        <v>0</v>
      </c>
      <c r="T388" s="193">
        <f>S388*H388</f>
        <v>0</v>
      </c>
      <c r="AR388" s="24" t="s">
        <v>194</v>
      </c>
      <c r="AT388" s="24" t="s">
        <v>177</v>
      </c>
      <c r="AU388" s="24" t="s">
        <v>24</v>
      </c>
      <c r="AY388" s="24" t="s">
        <v>174</v>
      </c>
      <c r="BE388" s="194">
        <f>IF(N388="základní",J388,0)</f>
        <v>0</v>
      </c>
      <c r="BF388" s="194">
        <f>IF(N388="snížená",J388,0)</f>
        <v>0</v>
      </c>
      <c r="BG388" s="194">
        <f>IF(N388="zákl. přenesená",J388,0)</f>
        <v>0</v>
      </c>
      <c r="BH388" s="194">
        <f>IF(N388="sníž. přenesená",J388,0)</f>
        <v>0</v>
      </c>
      <c r="BI388" s="194">
        <f>IF(N388="nulová",J388,0)</f>
        <v>0</v>
      </c>
      <c r="BJ388" s="24" t="s">
        <v>89</v>
      </c>
      <c r="BK388" s="194">
        <f>ROUND(I388*H388,2)</f>
        <v>0</v>
      </c>
      <c r="BL388" s="24" t="s">
        <v>194</v>
      </c>
      <c r="BM388" s="24" t="s">
        <v>1325</v>
      </c>
    </row>
    <row r="389" spans="2:65" s="12" customFormat="1" ht="13.5">
      <c r="B389" s="195"/>
      <c r="D389" s="196" t="s">
        <v>184</v>
      </c>
      <c r="E389" s="197" t="s">
        <v>5</v>
      </c>
      <c r="F389" s="198" t="s">
        <v>1318</v>
      </c>
      <c r="H389" s="199">
        <v>55.16</v>
      </c>
      <c r="I389" s="200"/>
      <c r="L389" s="195"/>
      <c r="M389" s="201"/>
      <c r="N389" s="202"/>
      <c r="O389" s="202"/>
      <c r="P389" s="202"/>
      <c r="Q389" s="202"/>
      <c r="R389" s="202"/>
      <c r="S389" s="202"/>
      <c r="T389" s="203"/>
      <c r="AT389" s="197" t="s">
        <v>184</v>
      </c>
      <c r="AU389" s="197" t="s">
        <v>24</v>
      </c>
      <c r="AV389" s="12" t="s">
        <v>24</v>
      </c>
      <c r="AW389" s="12" t="s">
        <v>44</v>
      </c>
      <c r="AX389" s="12" t="s">
        <v>89</v>
      </c>
      <c r="AY389" s="197" t="s">
        <v>174</v>
      </c>
    </row>
    <row r="390" spans="2:65" s="1" customFormat="1" ht="25.5" customHeight="1">
      <c r="B390" s="182"/>
      <c r="C390" s="183" t="s">
        <v>1326</v>
      </c>
      <c r="D390" s="183" t="s">
        <v>177</v>
      </c>
      <c r="E390" s="184" t="s">
        <v>1327</v>
      </c>
      <c r="F390" s="185" t="s">
        <v>1328</v>
      </c>
      <c r="G390" s="186" t="s">
        <v>287</v>
      </c>
      <c r="H390" s="187">
        <v>91.75</v>
      </c>
      <c r="I390" s="188"/>
      <c r="J390" s="189">
        <f>ROUND(I390*H390,2)</f>
        <v>0</v>
      </c>
      <c r="K390" s="185" t="s">
        <v>181</v>
      </c>
      <c r="L390" s="42"/>
      <c r="M390" s="190" t="s">
        <v>5</v>
      </c>
      <c r="N390" s="191" t="s">
        <v>52</v>
      </c>
      <c r="O390" s="43"/>
      <c r="P390" s="192">
        <f>O390*H390</f>
        <v>0</v>
      </c>
      <c r="Q390" s="192">
        <v>1.3699999999999999E-3</v>
      </c>
      <c r="R390" s="192">
        <f>Q390*H390</f>
        <v>0.12569749999999999</v>
      </c>
      <c r="S390" s="192">
        <v>0</v>
      </c>
      <c r="T390" s="193">
        <f>S390*H390</f>
        <v>0</v>
      </c>
      <c r="AR390" s="24" t="s">
        <v>194</v>
      </c>
      <c r="AT390" s="24" t="s">
        <v>177</v>
      </c>
      <c r="AU390" s="24" t="s">
        <v>24</v>
      </c>
      <c r="AY390" s="24" t="s">
        <v>174</v>
      </c>
      <c r="BE390" s="194">
        <f>IF(N390="základní",J390,0)</f>
        <v>0</v>
      </c>
      <c r="BF390" s="194">
        <f>IF(N390="snížená",J390,0)</f>
        <v>0</v>
      </c>
      <c r="BG390" s="194">
        <f>IF(N390="zákl. přenesená",J390,0)</f>
        <v>0</v>
      </c>
      <c r="BH390" s="194">
        <f>IF(N390="sníž. přenesená",J390,0)</f>
        <v>0</v>
      </c>
      <c r="BI390" s="194">
        <f>IF(N390="nulová",J390,0)</f>
        <v>0</v>
      </c>
      <c r="BJ390" s="24" t="s">
        <v>89</v>
      </c>
      <c r="BK390" s="194">
        <f>ROUND(I390*H390,2)</f>
        <v>0</v>
      </c>
      <c r="BL390" s="24" t="s">
        <v>194</v>
      </c>
      <c r="BM390" s="24" t="s">
        <v>1329</v>
      </c>
    </row>
    <row r="391" spans="2:65" s="12" customFormat="1" ht="13.5">
      <c r="B391" s="195"/>
      <c r="D391" s="196" t="s">
        <v>184</v>
      </c>
      <c r="E391" s="197" t="s">
        <v>5</v>
      </c>
      <c r="F391" s="198" t="s">
        <v>1330</v>
      </c>
      <c r="H391" s="199">
        <v>44.45</v>
      </c>
      <c r="I391" s="200"/>
      <c r="L391" s="195"/>
      <c r="M391" s="201"/>
      <c r="N391" s="202"/>
      <c r="O391" s="202"/>
      <c r="P391" s="202"/>
      <c r="Q391" s="202"/>
      <c r="R391" s="202"/>
      <c r="S391" s="202"/>
      <c r="T391" s="203"/>
      <c r="AT391" s="197" t="s">
        <v>184</v>
      </c>
      <c r="AU391" s="197" t="s">
        <v>24</v>
      </c>
      <c r="AV391" s="12" t="s">
        <v>24</v>
      </c>
      <c r="AW391" s="12" t="s">
        <v>44</v>
      </c>
      <c r="AX391" s="12" t="s">
        <v>81</v>
      </c>
      <c r="AY391" s="197" t="s">
        <v>174</v>
      </c>
    </row>
    <row r="392" spans="2:65" s="12" customFormat="1" ht="13.5">
      <c r="B392" s="195"/>
      <c r="D392" s="196" t="s">
        <v>184</v>
      </c>
      <c r="E392" s="197" t="s">
        <v>5</v>
      </c>
      <c r="F392" s="198" t="s">
        <v>1331</v>
      </c>
      <c r="H392" s="199">
        <v>24.1</v>
      </c>
      <c r="I392" s="200"/>
      <c r="L392" s="195"/>
      <c r="M392" s="201"/>
      <c r="N392" s="202"/>
      <c r="O392" s="202"/>
      <c r="P392" s="202"/>
      <c r="Q392" s="202"/>
      <c r="R392" s="202"/>
      <c r="S392" s="202"/>
      <c r="T392" s="203"/>
      <c r="AT392" s="197" t="s">
        <v>184</v>
      </c>
      <c r="AU392" s="197" t="s">
        <v>24</v>
      </c>
      <c r="AV392" s="12" t="s">
        <v>24</v>
      </c>
      <c r="AW392" s="12" t="s">
        <v>44</v>
      </c>
      <c r="AX392" s="12" t="s">
        <v>81</v>
      </c>
      <c r="AY392" s="197" t="s">
        <v>174</v>
      </c>
    </row>
    <row r="393" spans="2:65" s="12" customFormat="1" ht="13.5">
      <c r="B393" s="195"/>
      <c r="D393" s="196" t="s">
        <v>184</v>
      </c>
      <c r="E393" s="197" t="s">
        <v>5</v>
      </c>
      <c r="F393" s="198" t="s">
        <v>1332</v>
      </c>
      <c r="H393" s="199">
        <v>15.2</v>
      </c>
      <c r="I393" s="200"/>
      <c r="L393" s="195"/>
      <c r="M393" s="201"/>
      <c r="N393" s="202"/>
      <c r="O393" s="202"/>
      <c r="P393" s="202"/>
      <c r="Q393" s="202"/>
      <c r="R393" s="202"/>
      <c r="S393" s="202"/>
      <c r="T393" s="203"/>
      <c r="AT393" s="197" t="s">
        <v>184</v>
      </c>
      <c r="AU393" s="197" t="s">
        <v>24</v>
      </c>
      <c r="AV393" s="12" t="s">
        <v>24</v>
      </c>
      <c r="AW393" s="12" t="s">
        <v>44</v>
      </c>
      <c r="AX393" s="12" t="s">
        <v>81</v>
      </c>
      <c r="AY393" s="197" t="s">
        <v>174</v>
      </c>
    </row>
    <row r="394" spans="2:65" s="12" customFormat="1" ht="13.5">
      <c r="B394" s="195"/>
      <c r="D394" s="196" t="s">
        <v>184</v>
      </c>
      <c r="E394" s="197" t="s">
        <v>5</v>
      </c>
      <c r="F394" s="198" t="s">
        <v>1333</v>
      </c>
      <c r="H394" s="199">
        <v>8</v>
      </c>
      <c r="I394" s="200"/>
      <c r="L394" s="195"/>
      <c r="M394" s="201"/>
      <c r="N394" s="202"/>
      <c r="O394" s="202"/>
      <c r="P394" s="202"/>
      <c r="Q394" s="202"/>
      <c r="R394" s="202"/>
      <c r="S394" s="202"/>
      <c r="T394" s="203"/>
      <c r="AT394" s="197" t="s">
        <v>184</v>
      </c>
      <c r="AU394" s="197" t="s">
        <v>24</v>
      </c>
      <c r="AV394" s="12" t="s">
        <v>24</v>
      </c>
      <c r="AW394" s="12" t="s">
        <v>44</v>
      </c>
      <c r="AX394" s="12" t="s">
        <v>81</v>
      </c>
      <c r="AY394" s="197" t="s">
        <v>174</v>
      </c>
    </row>
    <row r="395" spans="2:65" s="13" customFormat="1" ht="13.5">
      <c r="B395" s="211"/>
      <c r="D395" s="196" t="s">
        <v>184</v>
      </c>
      <c r="E395" s="212" t="s">
        <v>5</v>
      </c>
      <c r="F395" s="213" t="s">
        <v>274</v>
      </c>
      <c r="H395" s="214">
        <v>91.75</v>
      </c>
      <c r="I395" s="215"/>
      <c r="L395" s="211"/>
      <c r="M395" s="216"/>
      <c r="N395" s="217"/>
      <c r="O395" s="217"/>
      <c r="P395" s="217"/>
      <c r="Q395" s="217"/>
      <c r="R395" s="217"/>
      <c r="S395" s="217"/>
      <c r="T395" s="218"/>
      <c r="AT395" s="212" t="s">
        <v>184</v>
      </c>
      <c r="AU395" s="212" t="s">
        <v>24</v>
      </c>
      <c r="AV395" s="13" t="s">
        <v>194</v>
      </c>
      <c r="AW395" s="13" t="s">
        <v>44</v>
      </c>
      <c r="AX395" s="13" t="s">
        <v>89</v>
      </c>
      <c r="AY395" s="212" t="s">
        <v>174</v>
      </c>
    </row>
    <row r="396" spans="2:65" s="1" customFormat="1" ht="16.5" customHeight="1">
      <c r="B396" s="182"/>
      <c r="C396" s="219" t="s">
        <v>1334</v>
      </c>
      <c r="D396" s="219" t="s">
        <v>447</v>
      </c>
      <c r="E396" s="220" t="s">
        <v>1335</v>
      </c>
      <c r="F396" s="221" t="s">
        <v>1336</v>
      </c>
      <c r="G396" s="222" t="s">
        <v>488</v>
      </c>
      <c r="H396" s="223">
        <v>1</v>
      </c>
      <c r="I396" s="224"/>
      <c r="J396" s="225">
        <f>ROUND(I396*H396,2)</f>
        <v>0</v>
      </c>
      <c r="K396" s="221" t="s">
        <v>181</v>
      </c>
      <c r="L396" s="226"/>
      <c r="M396" s="227" t="s">
        <v>5</v>
      </c>
      <c r="N396" s="228" t="s">
        <v>52</v>
      </c>
      <c r="O396" s="43"/>
      <c r="P396" s="192">
        <f>O396*H396</f>
        <v>0</v>
      </c>
      <c r="Q396" s="192">
        <v>8.0000000000000002E-3</v>
      </c>
      <c r="R396" s="192">
        <f>Q396*H396</f>
        <v>8.0000000000000002E-3</v>
      </c>
      <c r="S396" s="192">
        <v>0</v>
      </c>
      <c r="T396" s="193">
        <f>S396*H396</f>
        <v>0</v>
      </c>
      <c r="AR396" s="24" t="s">
        <v>211</v>
      </c>
      <c r="AT396" s="24" t="s">
        <v>447</v>
      </c>
      <c r="AU396" s="24" t="s">
        <v>24</v>
      </c>
      <c r="AY396" s="24" t="s">
        <v>174</v>
      </c>
      <c r="BE396" s="194">
        <f>IF(N396="základní",J396,0)</f>
        <v>0</v>
      </c>
      <c r="BF396" s="194">
        <f>IF(N396="snížená",J396,0)</f>
        <v>0</v>
      </c>
      <c r="BG396" s="194">
        <f>IF(N396="zákl. přenesená",J396,0)</f>
        <v>0</v>
      </c>
      <c r="BH396" s="194">
        <f>IF(N396="sníž. přenesená",J396,0)</f>
        <v>0</v>
      </c>
      <c r="BI396" s="194">
        <f>IF(N396="nulová",J396,0)</f>
        <v>0</v>
      </c>
      <c r="BJ396" s="24" t="s">
        <v>89</v>
      </c>
      <c r="BK396" s="194">
        <f>ROUND(I396*H396,2)</f>
        <v>0</v>
      </c>
      <c r="BL396" s="24" t="s">
        <v>194</v>
      </c>
      <c r="BM396" s="24" t="s">
        <v>1337</v>
      </c>
    </row>
    <row r="397" spans="2:65" s="12" customFormat="1" ht="13.5">
      <c r="B397" s="195"/>
      <c r="D397" s="196" t="s">
        <v>184</v>
      </c>
      <c r="E397" s="197" t="s">
        <v>5</v>
      </c>
      <c r="F397" s="198" t="s">
        <v>89</v>
      </c>
      <c r="H397" s="199">
        <v>1</v>
      </c>
      <c r="I397" s="200"/>
      <c r="L397" s="195"/>
      <c r="M397" s="201"/>
      <c r="N397" s="202"/>
      <c r="O397" s="202"/>
      <c r="P397" s="202"/>
      <c r="Q397" s="202"/>
      <c r="R397" s="202"/>
      <c r="S397" s="202"/>
      <c r="T397" s="203"/>
      <c r="AT397" s="197" t="s">
        <v>184</v>
      </c>
      <c r="AU397" s="197" t="s">
        <v>24</v>
      </c>
      <c r="AV397" s="12" t="s">
        <v>24</v>
      </c>
      <c r="AW397" s="12" t="s">
        <v>44</v>
      </c>
      <c r="AX397" s="12" t="s">
        <v>89</v>
      </c>
      <c r="AY397" s="197" t="s">
        <v>174</v>
      </c>
    </row>
    <row r="398" spans="2:65" s="1" customFormat="1" ht="16.5" customHeight="1">
      <c r="B398" s="182"/>
      <c r="C398" s="219" t="s">
        <v>1338</v>
      </c>
      <c r="D398" s="219" t="s">
        <v>447</v>
      </c>
      <c r="E398" s="220" t="s">
        <v>1339</v>
      </c>
      <c r="F398" s="221" t="s">
        <v>1340</v>
      </c>
      <c r="G398" s="222" t="s">
        <v>488</v>
      </c>
      <c r="H398" s="223">
        <v>1</v>
      </c>
      <c r="I398" s="224"/>
      <c r="J398" s="225">
        <f>ROUND(I398*H398,2)</f>
        <v>0</v>
      </c>
      <c r="K398" s="221" t="s">
        <v>5</v>
      </c>
      <c r="L398" s="226"/>
      <c r="M398" s="227" t="s">
        <v>5</v>
      </c>
      <c r="N398" s="228" t="s">
        <v>52</v>
      </c>
      <c r="O398" s="43"/>
      <c r="P398" s="192">
        <f>O398*H398</f>
        <v>0</v>
      </c>
      <c r="Q398" s="192">
        <v>0</v>
      </c>
      <c r="R398" s="192">
        <f>Q398*H398</f>
        <v>0</v>
      </c>
      <c r="S398" s="192">
        <v>0</v>
      </c>
      <c r="T398" s="193">
        <f>S398*H398</f>
        <v>0</v>
      </c>
      <c r="AR398" s="24" t="s">
        <v>211</v>
      </c>
      <c r="AT398" s="24" t="s">
        <v>447</v>
      </c>
      <c r="AU398" s="24" t="s">
        <v>24</v>
      </c>
      <c r="AY398" s="24" t="s">
        <v>174</v>
      </c>
      <c r="BE398" s="194">
        <f>IF(N398="základní",J398,0)</f>
        <v>0</v>
      </c>
      <c r="BF398" s="194">
        <f>IF(N398="snížená",J398,0)</f>
        <v>0</v>
      </c>
      <c r="BG398" s="194">
        <f>IF(N398="zákl. přenesená",J398,0)</f>
        <v>0</v>
      </c>
      <c r="BH398" s="194">
        <f>IF(N398="sníž. přenesená",J398,0)</f>
        <v>0</v>
      </c>
      <c r="BI398" s="194">
        <f>IF(N398="nulová",J398,0)</f>
        <v>0</v>
      </c>
      <c r="BJ398" s="24" t="s">
        <v>89</v>
      </c>
      <c r="BK398" s="194">
        <f>ROUND(I398*H398,2)</f>
        <v>0</v>
      </c>
      <c r="BL398" s="24" t="s">
        <v>194</v>
      </c>
      <c r="BM398" s="24" t="s">
        <v>1341</v>
      </c>
    </row>
    <row r="399" spans="2:65" s="12" customFormat="1" ht="13.5">
      <c r="B399" s="195"/>
      <c r="D399" s="196" t="s">
        <v>184</v>
      </c>
      <c r="E399" s="197" t="s">
        <v>5</v>
      </c>
      <c r="F399" s="198" t="s">
        <v>89</v>
      </c>
      <c r="H399" s="199">
        <v>1</v>
      </c>
      <c r="I399" s="200"/>
      <c r="L399" s="195"/>
      <c r="M399" s="201"/>
      <c r="N399" s="202"/>
      <c r="O399" s="202"/>
      <c r="P399" s="202"/>
      <c r="Q399" s="202"/>
      <c r="R399" s="202"/>
      <c r="S399" s="202"/>
      <c r="T399" s="203"/>
      <c r="AT399" s="197" t="s">
        <v>184</v>
      </c>
      <c r="AU399" s="197" t="s">
        <v>24</v>
      </c>
      <c r="AV399" s="12" t="s">
        <v>24</v>
      </c>
      <c r="AW399" s="12" t="s">
        <v>44</v>
      </c>
      <c r="AX399" s="12" t="s">
        <v>89</v>
      </c>
      <c r="AY399" s="197" t="s">
        <v>174</v>
      </c>
    </row>
    <row r="400" spans="2:65" s="1" customFormat="1" ht="16.5" customHeight="1">
      <c r="B400" s="182"/>
      <c r="C400" s="219" t="s">
        <v>1342</v>
      </c>
      <c r="D400" s="219" t="s">
        <v>447</v>
      </c>
      <c r="E400" s="220" t="s">
        <v>1343</v>
      </c>
      <c r="F400" s="221" t="s">
        <v>1344</v>
      </c>
      <c r="G400" s="222" t="s">
        <v>488</v>
      </c>
      <c r="H400" s="223">
        <v>1</v>
      </c>
      <c r="I400" s="224"/>
      <c r="J400" s="225">
        <f>ROUND(I400*H400,2)</f>
        <v>0</v>
      </c>
      <c r="K400" s="221" t="s">
        <v>5</v>
      </c>
      <c r="L400" s="226"/>
      <c r="M400" s="227" t="s">
        <v>5</v>
      </c>
      <c r="N400" s="228" t="s">
        <v>52</v>
      </c>
      <c r="O400" s="43"/>
      <c r="P400" s="192">
        <f>O400*H400</f>
        <v>0</v>
      </c>
      <c r="Q400" s="192">
        <v>0</v>
      </c>
      <c r="R400" s="192">
        <f>Q400*H400</f>
        <v>0</v>
      </c>
      <c r="S400" s="192">
        <v>0</v>
      </c>
      <c r="T400" s="193">
        <f>S400*H400</f>
        <v>0</v>
      </c>
      <c r="AR400" s="24" t="s">
        <v>211</v>
      </c>
      <c r="AT400" s="24" t="s">
        <v>447</v>
      </c>
      <c r="AU400" s="24" t="s">
        <v>24</v>
      </c>
      <c r="AY400" s="24" t="s">
        <v>174</v>
      </c>
      <c r="BE400" s="194">
        <f>IF(N400="základní",J400,0)</f>
        <v>0</v>
      </c>
      <c r="BF400" s="194">
        <f>IF(N400="snížená",J400,0)</f>
        <v>0</v>
      </c>
      <c r="BG400" s="194">
        <f>IF(N400="zákl. přenesená",J400,0)</f>
        <v>0</v>
      </c>
      <c r="BH400" s="194">
        <f>IF(N400="sníž. přenesená",J400,0)</f>
        <v>0</v>
      </c>
      <c r="BI400" s="194">
        <f>IF(N400="nulová",J400,0)</f>
        <v>0</v>
      </c>
      <c r="BJ400" s="24" t="s">
        <v>89</v>
      </c>
      <c r="BK400" s="194">
        <f>ROUND(I400*H400,2)</f>
        <v>0</v>
      </c>
      <c r="BL400" s="24" t="s">
        <v>194</v>
      </c>
      <c r="BM400" s="24" t="s">
        <v>1345</v>
      </c>
    </row>
    <row r="401" spans="2:65" s="12" customFormat="1" ht="13.5">
      <c r="B401" s="195"/>
      <c r="D401" s="196" t="s">
        <v>184</v>
      </c>
      <c r="E401" s="197" t="s">
        <v>5</v>
      </c>
      <c r="F401" s="198" t="s">
        <v>89</v>
      </c>
      <c r="H401" s="199">
        <v>1</v>
      </c>
      <c r="I401" s="200"/>
      <c r="L401" s="195"/>
      <c r="M401" s="201"/>
      <c r="N401" s="202"/>
      <c r="O401" s="202"/>
      <c r="P401" s="202"/>
      <c r="Q401" s="202"/>
      <c r="R401" s="202"/>
      <c r="S401" s="202"/>
      <c r="T401" s="203"/>
      <c r="AT401" s="197" t="s">
        <v>184</v>
      </c>
      <c r="AU401" s="197" t="s">
        <v>24</v>
      </c>
      <c r="AV401" s="12" t="s">
        <v>24</v>
      </c>
      <c r="AW401" s="12" t="s">
        <v>44</v>
      </c>
      <c r="AX401" s="12" t="s">
        <v>89</v>
      </c>
      <c r="AY401" s="197" t="s">
        <v>174</v>
      </c>
    </row>
    <row r="402" spans="2:65" s="1" customFormat="1" ht="16.5" customHeight="1">
      <c r="B402" s="182"/>
      <c r="C402" s="219" t="s">
        <v>1346</v>
      </c>
      <c r="D402" s="219" t="s">
        <v>447</v>
      </c>
      <c r="E402" s="220" t="s">
        <v>1347</v>
      </c>
      <c r="F402" s="221" t="s">
        <v>1348</v>
      </c>
      <c r="G402" s="222" t="s">
        <v>262</v>
      </c>
      <c r="H402" s="223">
        <v>0.54</v>
      </c>
      <c r="I402" s="224"/>
      <c r="J402" s="225">
        <f>ROUND(I402*H402,2)</f>
        <v>0</v>
      </c>
      <c r="K402" s="221" t="s">
        <v>181</v>
      </c>
      <c r="L402" s="226"/>
      <c r="M402" s="227" t="s">
        <v>5</v>
      </c>
      <c r="N402" s="228" t="s">
        <v>52</v>
      </c>
      <c r="O402" s="43"/>
      <c r="P402" s="192">
        <f>O402*H402</f>
        <v>0</v>
      </c>
      <c r="Q402" s="192">
        <v>0.02</v>
      </c>
      <c r="R402" s="192">
        <f>Q402*H402</f>
        <v>1.0800000000000001E-2</v>
      </c>
      <c r="S402" s="192">
        <v>0</v>
      </c>
      <c r="T402" s="193">
        <f>S402*H402</f>
        <v>0</v>
      </c>
      <c r="AR402" s="24" t="s">
        <v>211</v>
      </c>
      <c r="AT402" s="24" t="s">
        <v>447</v>
      </c>
      <c r="AU402" s="24" t="s">
        <v>24</v>
      </c>
      <c r="AY402" s="24" t="s">
        <v>174</v>
      </c>
      <c r="BE402" s="194">
        <f>IF(N402="základní",J402,0)</f>
        <v>0</v>
      </c>
      <c r="BF402" s="194">
        <f>IF(N402="snížená",J402,0)</f>
        <v>0</v>
      </c>
      <c r="BG402" s="194">
        <f>IF(N402="zákl. přenesená",J402,0)</f>
        <v>0</v>
      </c>
      <c r="BH402" s="194">
        <f>IF(N402="sníž. přenesená",J402,0)</f>
        <v>0</v>
      </c>
      <c r="BI402" s="194">
        <f>IF(N402="nulová",J402,0)</f>
        <v>0</v>
      </c>
      <c r="BJ402" s="24" t="s">
        <v>89</v>
      </c>
      <c r="BK402" s="194">
        <f>ROUND(I402*H402,2)</f>
        <v>0</v>
      </c>
      <c r="BL402" s="24" t="s">
        <v>194</v>
      </c>
      <c r="BM402" s="24" t="s">
        <v>1349</v>
      </c>
    </row>
    <row r="403" spans="2:65" s="12" customFormat="1" ht="13.5">
      <c r="B403" s="195"/>
      <c r="D403" s="196" t="s">
        <v>184</v>
      </c>
      <c r="E403" s="197" t="s">
        <v>5</v>
      </c>
      <c r="F403" s="198" t="s">
        <v>1350</v>
      </c>
      <c r="H403" s="199">
        <v>0.54</v>
      </c>
      <c r="I403" s="200"/>
      <c r="L403" s="195"/>
      <c r="M403" s="201"/>
      <c r="N403" s="202"/>
      <c r="O403" s="202"/>
      <c r="P403" s="202"/>
      <c r="Q403" s="202"/>
      <c r="R403" s="202"/>
      <c r="S403" s="202"/>
      <c r="T403" s="203"/>
      <c r="AT403" s="197" t="s">
        <v>184</v>
      </c>
      <c r="AU403" s="197" t="s">
        <v>24</v>
      </c>
      <c r="AV403" s="12" t="s">
        <v>24</v>
      </c>
      <c r="AW403" s="12" t="s">
        <v>44</v>
      </c>
      <c r="AX403" s="12" t="s">
        <v>89</v>
      </c>
      <c r="AY403" s="197" t="s">
        <v>174</v>
      </c>
    </row>
    <row r="404" spans="2:65" s="1" customFormat="1" ht="16.5" customHeight="1">
      <c r="B404" s="182"/>
      <c r="C404" s="219" t="s">
        <v>1351</v>
      </c>
      <c r="D404" s="219" t="s">
        <v>447</v>
      </c>
      <c r="E404" s="220" t="s">
        <v>1352</v>
      </c>
      <c r="F404" s="221" t="s">
        <v>1353</v>
      </c>
      <c r="G404" s="222" t="s">
        <v>262</v>
      </c>
      <c r="H404" s="223">
        <v>1.7</v>
      </c>
      <c r="I404" s="224"/>
      <c r="J404" s="225">
        <f>ROUND(I404*H404,2)</f>
        <v>0</v>
      </c>
      <c r="K404" s="221" t="s">
        <v>181</v>
      </c>
      <c r="L404" s="226"/>
      <c r="M404" s="227" t="s">
        <v>5</v>
      </c>
      <c r="N404" s="228" t="s">
        <v>52</v>
      </c>
      <c r="O404" s="43"/>
      <c r="P404" s="192">
        <f>O404*H404</f>
        <v>0</v>
      </c>
      <c r="Q404" s="192">
        <v>7.1999999999999998E-3</v>
      </c>
      <c r="R404" s="192">
        <f>Q404*H404</f>
        <v>1.2239999999999999E-2</v>
      </c>
      <c r="S404" s="192">
        <v>0</v>
      </c>
      <c r="T404" s="193">
        <f>S404*H404</f>
        <v>0</v>
      </c>
      <c r="AR404" s="24" t="s">
        <v>211</v>
      </c>
      <c r="AT404" s="24" t="s">
        <v>447</v>
      </c>
      <c r="AU404" s="24" t="s">
        <v>24</v>
      </c>
      <c r="AY404" s="24" t="s">
        <v>174</v>
      </c>
      <c r="BE404" s="194">
        <f>IF(N404="základní",J404,0)</f>
        <v>0</v>
      </c>
      <c r="BF404" s="194">
        <f>IF(N404="snížená",J404,0)</f>
        <v>0</v>
      </c>
      <c r="BG404" s="194">
        <f>IF(N404="zákl. přenesená",J404,0)</f>
        <v>0</v>
      </c>
      <c r="BH404" s="194">
        <f>IF(N404="sníž. přenesená",J404,0)</f>
        <v>0</v>
      </c>
      <c r="BI404" s="194">
        <f>IF(N404="nulová",J404,0)</f>
        <v>0</v>
      </c>
      <c r="BJ404" s="24" t="s">
        <v>89</v>
      </c>
      <c r="BK404" s="194">
        <f>ROUND(I404*H404,2)</f>
        <v>0</v>
      </c>
      <c r="BL404" s="24" t="s">
        <v>194</v>
      </c>
      <c r="BM404" s="24" t="s">
        <v>1354</v>
      </c>
    </row>
    <row r="405" spans="2:65" s="12" customFormat="1" ht="13.5">
      <c r="B405" s="195"/>
      <c r="D405" s="196" t="s">
        <v>184</v>
      </c>
      <c r="E405" s="197" t="s">
        <v>5</v>
      </c>
      <c r="F405" s="198" t="s">
        <v>1355</v>
      </c>
      <c r="H405" s="199">
        <v>1.7</v>
      </c>
      <c r="I405" s="200"/>
      <c r="L405" s="195"/>
      <c r="M405" s="201"/>
      <c r="N405" s="202"/>
      <c r="O405" s="202"/>
      <c r="P405" s="202"/>
      <c r="Q405" s="202"/>
      <c r="R405" s="202"/>
      <c r="S405" s="202"/>
      <c r="T405" s="203"/>
      <c r="AT405" s="197" t="s">
        <v>184</v>
      </c>
      <c r="AU405" s="197" t="s">
        <v>24</v>
      </c>
      <c r="AV405" s="12" t="s">
        <v>24</v>
      </c>
      <c r="AW405" s="12" t="s">
        <v>44</v>
      </c>
      <c r="AX405" s="12" t="s">
        <v>89</v>
      </c>
      <c r="AY405" s="197" t="s">
        <v>174</v>
      </c>
    </row>
    <row r="406" spans="2:65" s="1" customFormat="1" ht="16.5" customHeight="1">
      <c r="B406" s="182"/>
      <c r="C406" s="219" t="s">
        <v>1356</v>
      </c>
      <c r="D406" s="219" t="s">
        <v>447</v>
      </c>
      <c r="E406" s="220" t="s">
        <v>1357</v>
      </c>
      <c r="F406" s="221" t="s">
        <v>1358</v>
      </c>
      <c r="G406" s="222" t="s">
        <v>488</v>
      </c>
      <c r="H406" s="223">
        <v>1</v>
      </c>
      <c r="I406" s="224"/>
      <c r="J406" s="225">
        <f>ROUND(I406*H406,2)</f>
        <v>0</v>
      </c>
      <c r="K406" s="221" t="s">
        <v>5</v>
      </c>
      <c r="L406" s="226"/>
      <c r="M406" s="227" t="s">
        <v>5</v>
      </c>
      <c r="N406" s="228" t="s">
        <v>52</v>
      </c>
      <c r="O406" s="43"/>
      <c r="P406" s="192">
        <f>O406*H406</f>
        <v>0</v>
      </c>
      <c r="Q406" s="192">
        <v>0</v>
      </c>
      <c r="R406" s="192">
        <f>Q406*H406</f>
        <v>0</v>
      </c>
      <c r="S406" s="192">
        <v>0</v>
      </c>
      <c r="T406" s="193">
        <f>S406*H406</f>
        <v>0</v>
      </c>
      <c r="AR406" s="24" t="s">
        <v>211</v>
      </c>
      <c r="AT406" s="24" t="s">
        <v>447</v>
      </c>
      <c r="AU406" s="24" t="s">
        <v>24</v>
      </c>
      <c r="AY406" s="24" t="s">
        <v>174</v>
      </c>
      <c r="BE406" s="194">
        <f>IF(N406="základní",J406,0)</f>
        <v>0</v>
      </c>
      <c r="BF406" s="194">
        <f>IF(N406="snížená",J406,0)</f>
        <v>0</v>
      </c>
      <c r="BG406" s="194">
        <f>IF(N406="zákl. přenesená",J406,0)</f>
        <v>0</v>
      </c>
      <c r="BH406" s="194">
        <f>IF(N406="sníž. přenesená",J406,0)</f>
        <v>0</v>
      </c>
      <c r="BI406" s="194">
        <f>IF(N406="nulová",J406,0)</f>
        <v>0</v>
      </c>
      <c r="BJ406" s="24" t="s">
        <v>89</v>
      </c>
      <c r="BK406" s="194">
        <f>ROUND(I406*H406,2)</f>
        <v>0</v>
      </c>
      <c r="BL406" s="24" t="s">
        <v>194</v>
      </c>
      <c r="BM406" s="24" t="s">
        <v>1359</v>
      </c>
    </row>
    <row r="407" spans="2:65" s="12" customFormat="1" ht="13.5">
      <c r="B407" s="195"/>
      <c r="D407" s="196" t="s">
        <v>184</v>
      </c>
      <c r="E407" s="197" t="s">
        <v>5</v>
      </c>
      <c r="F407" s="198" t="s">
        <v>89</v>
      </c>
      <c r="H407" s="199">
        <v>1</v>
      </c>
      <c r="I407" s="200"/>
      <c r="L407" s="195"/>
      <c r="M407" s="201"/>
      <c r="N407" s="202"/>
      <c r="O407" s="202"/>
      <c r="P407" s="202"/>
      <c r="Q407" s="202"/>
      <c r="R407" s="202"/>
      <c r="S407" s="202"/>
      <c r="T407" s="203"/>
      <c r="AT407" s="197" t="s">
        <v>184</v>
      </c>
      <c r="AU407" s="197" t="s">
        <v>24</v>
      </c>
      <c r="AV407" s="12" t="s">
        <v>24</v>
      </c>
      <c r="AW407" s="12" t="s">
        <v>44</v>
      </c>
      <c r="AX407" s="12" t="s">
        <v>89</v>
      </c>
      <c r="AY407" s="197" t="s">
        <v>174</v>
      </c>
    </row>
    <row r="408" spans="2:65" s="1" customFormat="1" ht="25.5" customHeight="1">
      <c r="B408" s="182"/>
      <c r="C408" s="183" t="s">
        <v>1360</v>
      </c>
      <c r="D408" s="183" t="s">
        <v>177</v>
      </c>
      <c r="E408" s="184" t="s">
        <v>1361</v>
      </c>
      <c r="F408" s="185" t="s">
        <v>1362</v>
      </c>
      <c r="G408" s="186" t="s">
        <v>287</v>
      </c>
      <c r="H408" s="187">
        <v>0.19</v>
      </c>
      <c r="I408" s="188"/>
      <c r="J408" s="189">
        <f>ROUND(I408*H408,2)</f>
        <v>0</v>
      </c>
      <c r="K408" s="185" t="s">
        <v>181</v>
      </c>
      <c r="L408" s="42"/>
      <c r="M408" s="190" t="s">
        <v>5</v>
      </c>
      <c r="N408" s="191" t="s">
        <v>52</v>
      </c>
      <c r="O408" s="43"/>
      <c r="P408" s="192">
        <f>O408*H408</f>
        <v>0</v>
      </c>
      <c r="Q408" s="192">
        <v>7.2999999999999996E-4</v>
      </c>
      <c r="R408" s="192">
        <f>Q408*H408</f>
        <v>1.3869999999999998E-4</v>
      </c>
      <c r="S408" s="192">
        <v>5.0000000000000001E-3</v>
      </c>
      <c r="T408" s="193">
        <f>S408*H408</f>
        <v>9.5E-4</v>
      </c>
      <c r="AR408" s="24" t="s">
        <v>194</v>
      </c>
      <c r="AT408" s="24" t="s">
        <v>177</v>
      </c>
      <c r="AU408" s="24" t="s">
        <v>24</v>
      </c>
      <c r="AY408" s="24" t="s">
        <v>174</v>
      </c>
      <c r="BE408" s="194">
        <f>IF(N408="základní",J408,0)</f>
        <v>0</v>
      </c>
      <c r="BF408" s="194">
        <f>IF(N408="snížená",J408,0)</f>
        <v>0</v>
      </c>
      <c r="BG408" s="194">
        <f>IF(N408="zákl. přenesená",J408,0)</f>
        <v>0</v>
      </c>
      <c r="BH408" s="194">
        <f>IF(N408="sníž. přenesená",J408,0)</f>
        <v>0</v>
      </c>
      <c r="BI408" s="194">
        <f>IF(N408="nulová",J408,0)</f>
        <v>0</v>
      </c>
      <c r="BJ408" s="24" t="s">
        <v>89</v>
      </c>
      <c r="BK408" s="194">
        <f>ROUND(I408*H408,2)</f>
        <v>0</v>
      </c>
      <c r="BL408" s="24" t="s">
        <v>194</v>
      </c>
      <c r="BM408" s="24" t="s">
        <v>1363</v>
      </c>
    </row>
    <row r="409" spans="2:65" s="12" customFormat="1" ht="13.5">
      <c r="B409" s="195"/>
      <c r="D409" s="196" t="s">
        <v>184</v>
      </c>
      <c r="E409" s="197" t="s">
        <v>5</v>
      </c>
      <c r="F409" s="198" t="s">
        <v>1364</v>
      </c>
      <c r="H409" s="199">
        <v>0.19</v>
      </c>
      <c r="I409" s="200"/>
      <c r="L409" s="195"/>
      <c r="M409" s="201"/>
      <c r="N409" s="202"/>
      <c r="O409" s="202"/>
      <c r="P409" s="202"/>
      <c r="Q409" s="202"/>
      <c r="R409" s="202"/>
      <c r="S409" s="202"/>
      <c r="T409" s="203"/>
      <c r="AT409" s="197" t="s">
        <v>184</v>
      </c>
      <c r="AU409" s="197" t="s">
        <v>24</v>
      </c>
      <c r="AV409" s="12" t="s">
        <v>24</v>
      </c>
      <c r="AW409" s="12" t="s">
        <v>44</v>
      </c>
      <c r="AX409" s="12" t="s">
        <v>89</v>
      </c>
      <c r="AY409" s="197" t="s">
        <v>174</v>
      </c>
    </row>
    <row r="410" spans="2:65" s="1" customFormat="1" ht="25.5" customHeight="1">
      <c r="B410" s="182"/>
      <c r="C410" s="183" t="s">
        <v>1365</v>
      </c>
      <c r="D410" s="183" t="s">
        <v>177</v>
      </c>
      <c r="E410" s="184" t="s">
        <v>1366</v>
      </c>
      <c r="F410" s="185" t="s">
        <v>1367</v>
      </c>
      <c r="G410" s="186" t="s">
        <v>287</v>
      </c>
      <c r="H410" s="187">
        <v>0.38</v>
      </c>
      <c r="I410" s="188"/>
      <c r="J410" s="189">
        <f>ROUND(I410*H410,2)</f>
        <v>0</v>
      </c>
      <c r="K410" s="185" t="s">
        <v>181</v>
      </c>
      <c r="L410" s="42"/>
      <c r="M410" s="190" t="s">
        <v>5</v>
      </c>
      <c r="N410" s="191" t="s">
        <v>52</v>
      </c>
      <c r="O410" s="43"/>
      <c r="P410" s="192">
        <f>O410*H410</f>
        <v>0</v>
      </c>
      <c r="Q410" s="192">
        <v>7.3999999999999999E-4</v>
      </c>
      <c r="R410" s="192">
        <f>Q410*H410</f>
        <v>2.812E-4</v>
      </c>
      <c r="S410" s="192">
        <v>8.0000000000000002E-3</v>
      </c>
      <c r="T410" s="193">
        <f>S410*H410</f>
        <v>3.0400000000000002E-3</v>
      </c>
      <c r="AR410" s="24" t="s">
        <v>194</v>
      </c>
      <c r="AT410" s="24" t="s">
        <v>177</v>
      </c>
      <c r="AU410" s="24" t="s">
        <v>24</v>
      </c>
      <c r="AY410" s="24" t="s">
        <v>174</v>
      </c>
      <c r="BE410" s="194">
        <f>IF(N410="základní",J410,0)</f>
        <v>0</v>
      </c>
      <c r="BF410" s="194">
        <f>IF(N410="snížená",J410,0)</f>
        <v>0</v>
      </c>
      <c r="BG410" s="194">
        <f>IF(N410="zákl. přenesená",J410,0)</f>
        <v>0</v>
      </c>
      <c r="BH410" s="194">
        <f>IF(N410="sníž. přenesená",J410,0)</f>
        <v>0</v>
      </c>
      <c r="BI410" s="194">
        <f>IF(N410="nulová",J410,0)</f>
        <v>0</v>
      </c>
      <c r="BJ410" s="24" t="s">
        <v>89</v>
      </c>
      <c r="BK410" s="194">
        <f>ROUND(I410*H410,2)</f>
        <v>0</v>
      </c>
      <c r="BL410" s="24" t="s">
        <v>194</v>
      </c>
      <c r="BM410" s="24" t="s">
        <v>1368</v>
      </c>
    </row>
    <row r="411" spans="2:65" s="12" customFormat="1" ht="13.5">
      <c r="B411" s="195"/>
      <c r="D411" s="196" t="s">
        <v>184</v>
      </c>
      <c r="E411" s="197" t="s">
        <v>5</v>
      </c>
      <c r="F411" s="198" t="s">
        <v>1369</v>
      </c>
      <c r="H411" s="199">
        <v>0.38</v>
      </c>
      <c r="I411" s="200"/>
      <c r="L411" s="195"/>
      <c r="M411" s="201"/>
      <c r="N411" s="202"/>
      <c r="O411" s="202"/>
      <c r="P411" s="202"/>
      <c r="Q411" s="202"/>
      <c r="R411" s="202"/>
      <c r="S411" s="202"/>
      <c r="T411" s="203"/>
      <c r="AT411" s="197" t="s">
        <v>184</v>
      </c>
      <c r="AU411" s="197" t="s">
        <v>24</v>
      </c>
      <c r="AV411" s="12" t="s">
        <v>24</v>
      </c>
      <c r="AW411" s="12" t="s">
        <v>44</v>
      </c>
      <c r="AX411" s="12" t="s">
        <v>89</v>
      </c>
      <c r="AY411" s="197" t="s">
        <v>174</v>
      </c>
    </row>
    <row r="412" spans="2:65" s="1" customFormat="1" ht="25.5" customHeight="1">
      <c r="B412" s="182"/>
      <c r="C412" s="183" t="s">
        <v>1370</v>
      </c>
      <c r="D412" s="183" t="s">
        <v>177</v>
      </c>
      <c r="E412" s="184" t="s">
        <v>1371</v>
      </c>
      <c r="F412" s="185" t="s">
        <v>1372</v>
      </c>
      <c r="G412" s="186" t="s">
        <v>287</v>
      </c>
      <c r="H412" s="187">
        <v>5.03</v>
      </c>
      <c r="I412" s="188"/>
      <c r="J412" s="189">
        <f>ROUND(I412*H412,2)</f>
        <v>0</v>
      </c>
      <c r="K412" s="185" t="s">
        <v>181</v>
      </c>
      <c r="L412" s="42"/>
      <c r="M412" s="190" t="s">
        <v>5</v>
      </c>
      <c r="N412" s="191" t="s">
        <v>52</v>
      </c>
      <c r="O412" s="43"/>
      <c r="P412" s="192">
        <f>O412*H412</f>
        <v>0</v>
      </c>
      <c r="Q412" s="192">
        <v>9.6000000000000002E-4</v>
      </c>
      <c r="R412" s="192">
        <f>Q412*H412</f>
        <v>4.8288000000000003E-3</v>
      </c>
      <c r="S412" s="192">
        <v>3.1E-2</v>
      </c>
      <c r="T412" s="193">
        <f>S412*H412</f>
        <v>0.15593000000000001</v>
      </c>
      <c r="AR412" s="24" t="s">
        <v>194</v>
      </c>
      <c r="AT412" s="24" t="s">
        <v>177</v>
      </c>
      <c r="AU412" s="24" t="s">
        <v>24</v>
      </c>
      <c r="AY412" s="24" t="s">
        <v>174</v>
      </c>
      <c r="BE412" s="194">
        <f>IF(N412="základní",J412,0)</f>
        <v>0</v>
      </c>
      <c r="BF412" s="194">
        <f>IF(N412="snížená",J412,0)</f>
        <v>0</v>
      </c>
      <c r="BG412" s="194">
        <f>IF(N412="zákl. přenesená",J412,0)</f>
        <v>0</v>
      </c>
      <c r="BH412" s="194">
        <f>IF(N412="sníž. přenesená",J412,0)</f>
        <v>0</v>
      </c>
      <c r="BI412" s="194">
        <f>IF(N412="nulová",J412,0)</f>
        <v>0</v>
      </c>
      <c r="BJ412" s="24" t="s">
        <v>89</v>
      </c>
      <c r="BK412" s="194">
        <f>ROUND(I412*H412,2)</f>
        <v>0</v>
      </c>
      <c r="BL412" s="24" t="s">
        <v>194</v>
      </c>
      <c r="BM412" s="24" t="s">
        <v>1373</v>
      </c>
    </row>
    <row r="413" spans="2:65" s="12" customFormat="1" ht="13.5">
      <c r="B413" s="195"/>
      <c r="D413" s="196" t="s">
        <v>184</v>
      </c>
      <c r="E413" s="197" t="s">
        <v>5</v>
      </c>
      <c r="F413" s="198" t="s">
        <v>1374</v>
      </c>
      <c r="H413" s="199">
        <v>1.4</v>
      </c>
      <c r="I413" s="200"/>
      <c r="L413" s="195"/>
      <c r="M413" s="201"/>
      <c r="N413" s="202"/>
      <c r="O413" s="202"/>
      <c r="P413" s="202"/>
      <c r="Q413" s="202"/>
      <c r="R413" s="202"/>
      <c r="S413" s="202"/>
      <c r="T413" s="203"/>
      <c r="AT413" s="197" t="s">
        <v>184</v>
      </c>
      <c r="AU413" s="197" t="s">
        <v>24</v>
      </c>
      <c r="AV413" s="12" t="s">
        <v>24</v>
      </c>
      <c r="AW413" s="12" t="s">
        <v>44</v>
      </c>
      <c r="AX413" s="12" t="s">
        <v>81</v>
      </c>
      <c r="AY413" s="197" t="s">
        <v>174</v>
      </c>
    </row>
    <row r="414" spans="2:65" s="12" customFormat="1" ht="13.5">
      <c r="B414" s="195"/>
      <c r="D414" s="196" t="s">
        <v>184</v>
      </c>
      <c r="E414" s="197" t="s">
        <v>5</v>
      </c>
      <c r="F414" s="198" t="s">
        <v>1369</v>
      </c>
      <c r="H414" s="199">
        <v>0.38</v>
      </c>
      <c r="I414" s="200"/>
      <c r="L414" s="195"/>
      <c r="M414" s="201"/>
      <c r="N414" s="202"/>
      <c r="O414" s="202"/>
      <c r="P414" s="202"/>
      <c r="Q414" s="202"/>
      <c r="R414" s="202"/>
      <c r="S414" s="202"/>
      <c r="T414" s="203"/>
      <c r="AT414" s="197" t="s">
        <v>184</v>
      </c>
      <c r="AU414" s="197" t="s">
        <v>24</v>
      </c>
      <c r="AV414" s="12" t="s">
        <v>24</v>
      </c>
      <c r="AW414" s="12" t="s">
        <v>44</v>
      </c>
      <c r="AX414" s="12" t="s">
        <v>81</v>
      </c>
      <c r="AY414" s="197" t="s">
        <v>174</v>
      </c>
    </row>
    <row r="415" spans="2:65" s="12" customFormat="1" ht="13.5">
      <c r="B415" s="195"/>
      <c r="D415" s="196" t="s">
        <v>184</v>
      </c>
      <c r="E415" s="197" t="s">
        <v>5</v>
      </c>
      <c r="F415" s="198" t="s">
        <v>1375</v>
      </c>
      <c r="H415" s="199">
        <v>0.75</v>
      </c>
      <c r="I415" s="200"/>
      <c r="L415" s="195"/>
      <c r="M415" s="201"/>
      <c r="N415" s="202"/>
      <c r="O415" s="202"/>
      <c r="P415" s="202"/>
      <c r="Q415" s="202"/>
      <c r="R415" s="202"/>
      <c r="S415" s="202"/>
      <c r="T415" s="203"/>
      <c r="AT415" s="197" t="s">
        <v>184</v>
      </c>
      <c r="AU415" s="197" t="s">
        <v>24</v>
      </c>
      <c r="AV415" s="12" t="s">
        <v>24</v>
      </c>
      <c r="AW415" s="12" t="s">
        <v>44</v>
      </c>
      <c r="AX415" s="12" t="s">
        <v>81</v>
      </c>
      <c r="AY415" s="197" t="s">
        <v>174</v>
      </c>
    </row>
    <row r="416" spans="2:65" s="12" customFormat="1" ht="13.5">
      <c r="B416" s="195"/>
      <c r="D416" s="196" t="s">
        <v>184</v>
      </c>
      <c r="E416" s="197" t="s">
        <v>5</v>
      </c>
      <c r="F416" s="198" t="s">
        <v>1376</v>
      </c>
      <c r="H416" s="199">
        <v>2.5</v>
      </c>
      <c r="I416" s="200"/>
      <c r="L416" s="195"/>
      <c r="M416" s="201"/>
      <c r="N416" s="202"/>
      <c r="O416" s="202"/>
      <c r="P416" s="202"/>
      <c r="Q416" s="202"/>
      <c r="R416" s="202"/>
      <c r="S416" s="202"/>
      <c r="T416" s="203"/>
      <c r="AT416" s="197" t="s">
        <v>184</v>
      </c>
      <c r="AU416" s="197" t="s">
        <v>24</v>
      </c>
      <c r="AV416" s="12" t="s">
        <v>24</v>
      </c>
      <c r="AW416" s="12" t="s">
        <v>44</v>
      </c>
      <c r="AX416" s="12" t="s">
        <v>81</v>
      </c>
      <c r="AY416" s="197" t="s">
        <v>174</v>
      </c>
    </row>
    <row r="417" spans="2:65" s="13" customFormat="1" ht="13.5">
      <c r="B417" s="211"/>
      <c r="D417" s="196" t="s">
        <v>184</v>
      </c>
      <c r="E417" s="212" t="s">
        <v>5</v>
      </c>
      <c r="F417" s="213" t="s">
        <v>274</v>
      </c>
      <c r="H417" s="214">
        <v>5.03</v>
      </c>
      <c r="I417" s="215"/>
      <c r="L417" s="211"/>
      <c r="M417" s="216"/>
      <c r="N417" s="217"/>
      <c r="O417" s="217"/>
      <c r="P417" s="217"/>
      <c r="Q417" s="217"/>
      <c r="R417" s="217"/>
      <c r="S417" s="217"/>
      <c r="T417" s="218"/>
      <c r="AT417" s="212" t="s">
        <v>184</v>
      </c>
      <c r="AU417" s="212" t="s">
        <v>24</v>
      </c>
      <c r="AV417" s="13" t="s">
        <v>194</v>
      </c>
      <c r="AW417" s="13" t="s">
        <v>44</v>
      </c>
      <c r="AX417" s="13" t="s">
        <v>89</v>
      </c>
      <c r="AY417" s="212" t="s">
        <v>174</v>
      </c>
    </row>
    <row r="418" spans="2:65" s="1" customFormat="1" ht="25.5" customHeight="1">
      <c r="B418" s="182"/>
      <c r="C418" s="183" t="s">
        <v>1377</v>
      </c>
      <c r="D418" s="183" t="s">
        <v>177</v>
      </c>
      <c r="E418" s="184" t="s">
        <v>1378</v>
      </c>
      <c r="F418" s="185" t="s">
        <v>1379</v>
      </c>
      <c r="G418" s="186" t="s">
        <v>287</v>
      </c>
      <c r="H418" s="187">
        <v>1.49</v>
      </c>
      <c r="I418" s="188"/>
      <c r="J418" s="189">
        <f>ROUND(I418*H418,2)</f>
        <v>0</v>
      </c>
      <c r="K418" s="185" t="s">
        <v>181</v>
      </c>
      <c r="L418" s="42"/>
      <c r="M418" s="190" t="s">
        <v>5</v>
      </c>
      <c r="N418" s="191" t="s">
        <v>52</v>
      </c>
      <c r="O418" s="43"/>
      <c r="P418" s="192">
        <f>O418*H418</f>
        <v>0</v>
      </c>
      <c r="Q418" s="192">
        <v>1.2199999999999999E-3</v>
      </c>
      <c r="R418" s="192">
        <f>Q418*H418</f>
        <v>1.8177999999999998E-3</v>
      </c>
      <c r="S418" s="192">
        <v>7.0000000000000007E-2</v>
      </c>
      <c r="T418" s="193">
        <f>S418*H418</f>
        <v>0.1043</v>
      </c>
      <c r="AR418" s="24" t="s">
        <v>194</v>
      </c>
      <c r="AT418" s="24" t="s">
        <v>177</v>
      </c>
      <c r="AU418" s="24" t="s">
        <v>24</v>
      </c>
      <c r="AY418" s="24" t="s">
        <v>174</v>
      </c>
      <c r="BE418" s="194">
        <f>IF(N418="základní",J418,0)</f>
        <v>0</v>
      </c>
      <c r="BF418" s="194">
        <f>IF(N418="snížená",J418,0)</f>
        <v>0</v>
      </c>
      <c r="BG418" s="194">
        <f>IF(N418="zákl. přenesená",J418,0)</f>
        <v>0</v>
      </c>
      <c r="BH418" s="194">
        <f>IF(N418="sníž. přenesená",J418,0)</f>
        <v>0</v>
      </c>
      <c r="BI418" s="194">
        <f>IF(N418="nulová",J418,0)</f>
        <v>0</v>
      </c>
      <c r="BJ418" s="24" t="s">
        <v>89</v>
      </c>
      <c r="BK418" s="194">
        <f>ROUND(I418*H418,2)</f>
        <v>0</v>
      </c>
      <c r="BL418" s="24" t="s">
        <v>194</v>
      </c>
      <c r="BM418" s="24" t="s">
        <v>1380</v>
      </c>
    </row>
    <row r="419" spans="2:65" s="12" customFormat="1" ht="13.5">
      <c r="B419" s="195"/>
      <c r="D419" s="196" t="s">
        <v>184</v>
      </c>
      <c r="E419" s="197" t="s">
        <v>5</v>
      </c>
      <c r="F419" s="198" t="s">
        <v>1364</v>
      </c>
      <c r="H419" s="199">
        <v>0.19</v>
      </c>
      <c r="I419" s="200"/>
      <c r="L419" s="195"/>
      <c r="M419" s="201"/>
      <c r="N419" s="202"/>
      <c r="O419" s="202"/>
      <c r="P419" s="202"/>
      <c r="Q419" s="202"/>
      <c r="R419" s="202"/>
      <c r="S419" s="202"/>
      <c r="T419" s="203"/>
      <c r="AT419" s="197" t="s">
        <v>184</v>
      </c>
      <c r="AU419" s="197" t="s">
        <v>24</v>
      </c>
      <c r="AV419" s="12" t="s">
        <v>24</v>
      </c>
      <c r="AW419" s="12" t="s">
        <v>44</v>
      </c>
      <c r="AX419" s="12" t="s">
        <v>81</v>
      </c>
      <c r="AY419" s="197" t="s">
        <v>174</v>
      </c>
    </row>
    <row r="420" spans="2:65" s="12" customFormat="1" ht="13.5">
      <c r="B420" s="195"/>
      <c r="D420" s="196" t="s">
        <v>184</v>
      </c>
      <c r="E420" s="197" t="s">
        <v>5</v>
      </c>
      <c r="F420" s="198" t="s">
        <v>1381</v>
      </c>
      <c r="H420" s="199">
        <v>1.3</v>
      </c>
      <c r="I420" s="200"/>
      <c r="L420" s="195"/>
      <c r="M420" s="201"/>
      <c r="N420" s="202"/>
      <c r="O420" s="202"/>
      <c r="P420" s="202"/>
      <c r="Q420" s="202"/>
      <c r="R420" s="202"/>
      <c r="S420" s="202"/>
      <c r="T420" s="203"/>
      <c r="AT420" s="197" t="s">
        <v>184</v>
      </c>
      <c r="AU420" s="197" t="s">
        <v>24</v>
      </c>
      <c r="AV420" s="12" t="s">
        <v>24</v>
      </c>
      <c r="AW420" s="12" t="s">
        <v>44</v>
      </c>
      <c r="AX420" s="12" t="s">
        <v>81</v>
      </c>
      <c r="AY420" s="197" t="s">
        <v>174</v>
      </c>
    </row>
    <row r="421" spans="2:65" s="13" customFormat="1" ht="13.5">
      <c r="B421" s="211"/>
      <c r="D421" s="196" t="s">
        <v>184</v>
      </c>
      <c r="E421" s="212" t="s">
        <v>5</v>
      </c>
      <c r="F421" s="213" t="s">
        <v>274</v>
      </c>
      <c r="H421" s="214">
        <v>1.49</v>
      </c>
      <c r="I421" s="215"/>
      <c r="L421" s="211"/>
      <c r="M421" s="216"/>
      <c r="N421" s="217"/>
      <c r="O421" s="217"/>
      <c r="P421" s="217"/>
      <c r="Q421" s="217"/>
      <c r="R421" s="217"/>
      <c r="S421" s="217"/>
      <c r="T421" s="218"/>
      <c r="AT421" s="212" t="s">
        <v>184</v>
      </c>
      <c r="AU421" s="212" t="s">
        <v>24</v>
      </c>
      <c r="AV421" s="13" t="s">
        <v>194</v>
      </c>
      <c r="AW421" s="13" t="s">
        <v>44</v>
      </c>
      <c r="AX421" s="13" t="s">
        <v>89</v>
      </c>
      <c r="AY421" s="212" t="s">
        <v>174</v>
      </c>
    </row>
    <row r="422" spans="2:65" s="1" customFormat="1" ht="25.5" customHeight="1">
      <c r="B422" s="182"/>
      <c r="C422" s="183" t="s">
        <v>1382</v>
      </c>
      <c r="D422" s="183" t="s">
        <v>177</v>
      </c>
      <c r="E422" s="184" t="s">
        <v>1383</v>
      </c>
      <c r="F422" s="185" t="s">
        <v>1384</v>
      </c>
      <c r="G422" s="186" t="s">
        <v>287</v>
      </c>
      <c r="H422" s="187">
        <v>0.6</v>
      </c>
      <c r="I422" s="188"/>
      <c r="J422" s="189">
        <f>ROUND(I422*H422,2)</f>
        <v>0</v>
      </c>
      <c r="K422" s="185" t="s">
        <v>181</v>
      </c>
      <c r="L422" s="42"/>
      <c r="M422" s="190" t="s">
        <v>5</v>
      </c>
      <c r="N422" s="191" t="s">
        <v>52</v>
      </c>
      <c r="O422" s="43"/>
      <c r="P422" s="192">
        <f>O422*H422</f>
        <v>0</v>
      </c>
      <c r="Q422" s="192">
        <v>3.0899999999999999E-3</v>
      </c>
      <c r="R422" s="192">
        <f>Q422*H422</f>
        <v>1.8539999999999997E-3</v>
      </c>
      <c r="S422" s="192">
        <v>0.126</v>
      </c>
      <c r="T422" s="193">
        <f>S422*H422</f>
        <v>7.5600000000000001E-2</v>
      </c>
      <c r="AR422" s="24" t="s">
        <v>194</v>
      </c>
      <c r="AT422" s="24" t="s">
        <v>177</v>
      </c>
      <c r="AU422" s="24" t="s">
        <v>24</v>
      </c>
      <c r="AY422" s="24" t="s">
        <v>174</v>
      </c>
      <c r="BE422" s="194">
        <f>IF(N422="základní",J422,0)</f>
        <v>0</v>
      </c>
      <c r="BF422" s="194">
        <f>IF(N422="snížená",J422,0)</f>
        <v>0</v>
      </c>
      <c r="BG422" s="194">
        <f>IF(N422="zákl. přenesená",J422,0)</f>
        <v>0</v>
      </c>
      <c r="BH422" s="194">
        <f>IF(N422="sníž. přenesená",J422,0)</f>
        <v>0</v>
      </c>
      <c r="BI422" s="194">
        <f>IF(N422="nulová",J422,0)</f>
        <v>0</v>
      </c>
      <c r="BJ422" s="24" t="s">
        <v>89</v>
      </c>
      <c r="BK422" s="194">
        <f>ROUND(I422*H422,2)</f>
        <v>0</v>
      </c>
      <c r="BL422" s="24" t="s">
        <v>194</v>
      </c>
      <c r="BM422" s="24" t="s">
        <v>1385</v>
      </c>
    </row>
    <row r="423" spans="2:65" s="12" customFormat="1" ht="13.5">
      <c r="B423" s="195"/>
      <c r="D423" s="196" t="s">
        <v>184</v>
      </c>
      <c r="E423" s="197" t="s">
        <v>5</v>
      </c>
      <c r="F423" s="198" t="s">
        <v>1386</v>
      </c>
      <c r="H423" s="199">
        <v>0.6</v>
      </c>
      <c r="I423" s="200"/>
      <c r="L423" s="195"/>
      <c r="M423" s="201"/>
      <c r="N423" s="202"/>
      <c r="O423" s="202"/>
      <c r="P423" s="202"/>
      <c r="Q423" s="202"/>
      <c r="R423" s="202"/>
      <c r="S423" s="202"/>
      <c r="T423" s="203"/>
      <c r="AT423" s="197" t="s">
        <v>184</v>
      </c>
      <c r="AU423" s="197" t="s">
        <v>24</v>
      </c>
      <c r="AV423" s="12" t="s">
        <v>24</v>
      </c>
      <c r="AW423" s="12" t="s">
        <v>44</v>
      </c>
      <c r="AX423" s="12" t="s">
        <v>89</v>
      </c>
      <c r="AY423" s="197" t="s">
        <v>174</v>
      </c>
    </row>
    <row r="424" spans="2:65" s="1" customFormat="1" ht="25.5" customHeight="1">
      <c r="B424" s="182"/>
      <c r="C424" s="183" t="s">
        <v>1387</v>
      </c>
      <c r="D424" s="183" t="s">
        <v>177</v>
      </c>
      <c r="E424" s="184" t="s">
        <v>1388</v>
      </c>
      <c r="F424" s="185" t="s">
        <v>1389</v>
      </c>
      <c r="G424" s="186" t="s">
        <v>287</v>
      </c>
      <c r="H424" s="187">
        <v>1.1399999999999999</v>
      </c>
      <c r="I424" s="188"/>
      <c r="J424" s="189">
        <f>ROUND(I424*H424,2)</f>
        <v>0</v>
      </c>
      <c r="K424" s="185" t="s">
        <v>181</v>
      </c>
      <c r="L424" s="42"/>
      <c r="M424" s="190" t="s">
        <v>5</v>
      </c>
      <c r="N424" s="191" t="s">
        <v>52</v>
      </c>
      <c r="O424" s="43"/>
      <c r="P424" s="192">
        <f>O424*H424</f>
        <v>0</v>
      </c>
      <c r="Q424" s="192">
        <v>4.1700000000000001E-3</v>
      </c>
      <c r="R424" s="192">
        <f>Q424*H424</f>
        <v>4.7537999999999999E-3</v>
      </c>
      <c r="S424" s="192">
        <v>0.28299999999999997</v>
      </c>
      <c r="T424" s="193">
        <f>S424*H424</f>
        <v>0.32261999999999996</v>
      </c>
      <c r="AR424" s="24" t="s">
        <v>194</v>
      </c>
      <c r="AT424" s="24" t="s">
        <v>177</v>
      </c>
      <c r="AU424" s="24" t="s">
        <v>24</v>
      </c>
      <c r="AY424" s="24" t="s">
        <v>174</v>
      </c>
      <c r="BE424" s="194">
        <f>IF(N424="základní",J424,0)</f>
        <v>0</v>
      </c>
      <c r="BF424" s="194">
        <f>IF(N424="snížená",J424,0)</f>
        <v>0</v>
      </c>
      <c r="BG424" s="194">
        <f>IF(N424="zákl. přenesená",J424,0)</f>
        <v>0</v>
      </c>
      <c r="BH424" s="194">
        <f>IF(N424="sníž. přenesená",J424,0)</f>
        <v>0</v>
      </c>
      <c r="BI424" s="194">
        <f>IF(N424="nulová",J424,0)</f>
        <v>0</v>
      </c>
      <c r="BJ424" s="24" t="s">
        <v>89</v>
      </c>
      <c r="BK424" s="194">
        <f>ROUND(I424*H424,2)</f>
        <v>0</v>
      </c>
      <c r="BL424" s="24" t="s">
        <v>194</v>
      </c>
      <c r="BM424" s="24" t="s">
        <v>1390</v>
      </c>
    </row>
    <row r="425" spans="2:65" s="12" customFormat="1" ht="13.5">
      <c r="B425" s="195"/>
      <c r="D425" s="196" t="s">
        <v>184</v>
      </c>
      <c r="E425" s="197" t="s">
        <v>5</v>
      </c>
      <c r="F425" s="198" t="s">
        <v>1391</v>
      </c>
      <c r="H425" s="199">
        <v>0.84</v>
      </c>
      <c r="I425" s="200"/>
      <c r="L425" s="195"/>
      <c r="M425" s="201"/>
      <c r="N425" s="202"/>
      <c r="O425" s="202"/>
      <c r="P425" s="202"/>
      <c r="Q425" s="202"/>
      <c r="R425" s="202"/>
      <c r="S425" s="202"/>
      <c r="T425" s="203"/>
      <c r="AT425" s="197" t="s">
        <v>184</v>
      </c>
      <c r="AU425" s="197" t="s">
        <v>24</v>
      </c>
      <c r="AV425" s="12" t="s">
        <v>24</v>
      </c>
      <c r="AW425" s="12" t="s">
        <v>44</v>
      </c>
      <c r="AX425" s="12" t="s">
        <v>81</v>
      </c>
      <c r="AY425" s="197" t="s">
        <v>174</v>
      </c>
    </row>
    <row r="426" spans="2:65" s="12" customFormat="1" ht="13.5">
      <c r="B426" s="195"/>
      <c r="D426" s="196" t="s">
        <v>184</v>
      </c>
      <c r="E426" s="197" t="s">
        <v>5</v>
      </c>
      <c r="F426" s="198" t="s">
        <v>1392</v>
      </c>
      <c r="H426" s="199">
        <v>0.3</v>
      </c>
      <c r="I426" s="200"/>
      <c r="L426" s="195"/>
      <c r="M426" s="201"/>
      <c r="N426" s="202"/>
      <c r="O426" s="202"/>
      <c r="P426" s="202"/>
      <c r="Q426" s="202"/>
      <c r="R426" s="202"/>
      <c r="S426" s="202"/>
      <c r="T426" s="203"/>
      <c r="AT426" s="197" t="s">
        <v>184</v>
      </c>
      <c r="AU426" s="197" t="s">
        <v>24</v>
      </c>
      <c r="AV426" s="12" t="s">
        <v>24</v>
      </c>
      <c r="AW426" s="12" t="s">
        <v>44</v>
      </c>
      <c r="AX426" s="12" t="s">
        <v>81</v>
      </c>
      <c r="AY426" s="197" t="s">
        <v>174</v>
      </c>
    </row>
    <row r="427" spans="2:65" s="13" customFormat="1" ht="13.5">
      <c r="B427" s="211"/>
      <c r="D427" s="196" t="s">
        <v>184</v>
      </c>
      <c r="E427" s="212" t="s">
        <v>5</v>
      </c>
      <c r="F427" s="213" t="s">
        <v>274</v>
      </c>
      <c r="H427" s="214">
        <v>1.1399999999999999</v>
      </c>
      <c r="I427" s="215"/>
      <c r="L427" s="211"/>
      <c r="M427" s="216"/>
      <c r="N427" s="217"/>
      <c r="O427" s="217"/>
      <c r="P427" s="217"/>
      <c r="Q427" s="217"/>
      <c r="R427" s="217"/>
      <c r="S427" s="217"/>
      <c r="T427" s="218"/>
      <c r="AT427" s="212" t="s">
        <v>184</v>
      </c>
      <c r="AU427" s="212" t="s">
        <v>24</v>
      </c>
      <c r="AV427" s="13" t="s">
        <v>194</v>
      </c>
      <c r="AW427" s="13" t="s">
        <v>44</v>
      </c>
      <c r="AX427" s="13" t="s">
        <v>89</v>
      </c>
      <c r="AY427" s="212" t="s">
        <v>174</v>
      </c>
    </row>
    <row r="428" spans="2:65" s="11" customFormat="1" ht="29.85" customHeight="1">
      <c r="B428" s="169"/>
      <c r="D428" s="170" t="s">
        <v>80</v>
      </c>
      <c r="E428" s="180" t="s">
        <v>792</v>
      </c>
      <c r="F428" s="180" t="s">
        <v>793</v>
      </c>
      <c r="I428" s="172"/>
      <c r="J428" s="181">
        <f>BK428</f>
        <v>0</v>
      </c>
      <c r="L428" s="169"/>
      <c r="M428" s="174"/>
      <c r="N428" s="175"/>
      <c r="O428" s="175"/>
      <c r="P428" s="176">
        <f>P429</f>
        <v>0</v>
      </c>
      <c r="Q428" s="175"/>
      <c r="R428" s="176">
        <f>R429</f>
        <v>0</v>
      </c>
      <c r="S428" s="175"/>
      <c r="T428" s="177">
        <f>T429</f>
        <v>0</v>
      </c>
      <c r="AR428" s="170" t="s">
        <v>89</v>
      </c>
      <c r="AT428" s="178" t="s">
        <v>80</v>
      </c>
      <c r="AU428" s="178" t="s">
        <v>89</v>
      </c>
      <c r="AY428" s="170" t="s">
        <v>174</v>
      </c>
      <c r="BK428" s="179">
        <f>BK429</f>
        <v>0</v>
      </c>
    </row>
    <row r="429" spans="2:65" s="1" customFormat="1" ht="38.25" customHeight="1">
      <c r="B429" s="182"/>
      <c r="C429" s="183" t="s">
        <v>1393</v>
      </c>
      <c r="D429" s="183" t="s">
        <v>177</v>
      </c>
      <c r="E429" s="184" t="s">
        <v>1394</v>
      </c>
      <c r="F429" s="185" t="s">
        <v>1395</v>
      </c>
      <c r="G429" s="186" t="s">
        <v>421</v>
      </c>
      <c r="H429" s="187">
        <v>433.64800000000002</v>
      </c>
      <c r="I429" s="188"/>
      <c r="J429" s="189">
        <f>ROUND(I429*H429,2)</f>
        <v>0</v>
      </c>
      <c r="K429" s="185" t="s">
        <v>181</v>
      </c>
      <c r="L429" s="42"/>
      <c r="M429" s="190" t="s">
        <v>5</v>
      </c>
      <c r="N429" s="191" t="s">
        <v>52</v>
      </c>
      <c r="O429" s="43"/>
      <c r="P429" s="192">
        <f>O429*H429</f>
        <v>0</v>
      </c>
      <c r="Q429" s="192">
        <v>0</v>
      </c>
      <c r="R429" s="192">
        <f>Q429*H429</f>
        <v>0</v>
      </c>
      <c r="S429" s="192">
        <v>0</v>
      </c>
      <c r="T429" s="193">
        <f>S429*H429</f>
        <v>0</v>
      </c>
      <c r="AR429" s="24" t="s">
        <v>194</v>
      </c>
      <c r="AT429" s="24" t="s">
        <v>177</v>
      </c>
      <c r="AU429" s="24" t="s">
        <v>24</v>
      </c>
      <c r="AY429" s="24" t="s">
        <v>174</v>
      </c>
      <c r="BE429" s="194">
        <f>IF(N429="základní",J429,0)</f>
        <v>0</v>
      </c>
      <c r="BF429" s="194">
        <f>IF(N429="snížená",J429,0)</f>
        <v>0</v>
      </c>
      <c r="BG429" s="194">
        <f>IF(N429="zákl. přenesená",J429,0)</f>
        <v>0</v>
      </c>
      <c r="BH429" s="194">
        <f>IF(N429="sníž. přenesená",J429,0)</f>
        <v>0</v>
      </c>
      <c r="BI429" s="194">
        <f>IF(N429="nulová",J429,0)</f>
        <v>0</v>
      </c>
      <c r="BJ429" s="24" t="s">
        <v>89</v>
      </c>
      <c r="BK429" s="194">
        <f>ROUND(I429*H429,2)</f>
        <v>0</v>
      </c>
      <c r="BL429" s="24" t="s">
        <v>194</v>
      </c>
      <c r="BM429" s="24" t="s">
        <v>1396</v>
      </c>
    </row>
    <row r="430" spans="2:65" s="11" customFormat="1" ht="37.35" customHeight="1">
      <c r="B430" s="169"/>
      <c r="D430" s="170" t="s">
        <v>80</v>
      </c>
      <c r="E430" s="171" t="s">
        <v>1397</v>
      </c>
      <c r="F430" s="171" t="s">
        <v>1398</v>
      </c>
      <c r="I430" s="172"/>
      <c r="J430" s="173">
        <f>BK430</f>
        <v>0</v>
      </c>
      <c r="L430" s="169"/>
      <c r="M430" s="174"/>
      <c r="N430" s="175"/>
      <c r="O430" s="175"/>
      <c r="P430" s="176">
        <f>P431+P479+P497+P504+P528+P548+P558+P568+P588+P602+P622+P655+P681+P691+P705+P710+P728</f>
        <v>0</v>
      </c>
      <c r="Q430" s="175"/>
      <c r="R430" s="176">
        <f>R431+R479+R497+R504+R528+R548+R558+R568+R588+R602+R622+R655+R681+R691+R705+R710+R728</f>
        <v>13.221066840000002</v>
      </c>
      <c r="S430" s="175"/>
      <c r="T430" s="177">
        <f>T431+T479+T497+T504+T528+T548+T558+T568+T588+T602+T622+T655+T681+T691+T705+T710+T728</f>
        <v>0</v>
      </c>
      <c r="AR430" s="170" t="s">
        <v>24</v>
      </c>
      <c r="AT430" s="178" t="s">
        <v>80</v>
      </c>
      <c r="AU430" s="178" t="s">
        <v>81</v>
      </c>
      <c r="AY430" s="170" t="s">
        <v>174</v>
      </c>
      <c r="BK430" s="179">
        <f>BK431+BK479+BK497+BK504+BK528+BK548+BK558+BK568+BK588+BK602+BK622+BK655+BK681+BK691+BK705+BK710+BK728</f>
        <v>0</v>
      </c>
    </row>
    <row r="431" spans="2:65" s="11" customFormat="1" ht="19.899999999999999" customHeight="1">
      <c r="B431" s="169"/>
      <c r="D431" s="170" t="s">
        <v>80</v>
      </c>
      <c r="E431" s="180" t="s">
        <v>1399</v>
      </c>
      <c r="F431" s="180" t="s">
        <v>1400</v>
      </c>
      <c r="I431" s="172"/>
      <c r="J431" s="181">
        <f>BK431</f>
        <v>0</v>
      </c>
      <c r="L431" s="169"/>
      <c r="M431" s="174"/>
      <c r="N431" s="175"/>
      <c r="O431" s="175"/>
      <c r="P431" s="176">
        <f>SUM(P432:P478)</f>
        <v>0</v>
      </c>
      <c r="Q431" s="175"/>
      <c r="R431" s="176">
        <f>SUM(R432:R478)</f>
        <v>3.9747124999999999</v>
      </c>
      <c r="S431" s="175"/>
      <c r="T431" s="177">
        <f>SUM(T432:T478)</f>
        <v>0</v>
      </c>
      <c r="AR431" s="170" t="s">
        <v>24</v>
      </c>
      <c r="AT431" s="178" t="s">
        <v>80</v>
      </c>
      <c r="AU431" s="178" t="s">
        <v>89</v>
      </c>
      <c r="AY431" s="170" t="s">
        <v>174</v>
      </c>
      <c r="BK431" s="179">
        <f>SUM(BK432:BK478)</f>
        <v>0</v>
      </c>
    </row>
    <row r="432" spans="2:65" s="1" customFormat="1" ht="25.5" customHeight="1">
      <c r="B432" s="182"/>
      <c r="C432" s="183" t="s">
        <v>1401</v>
      </c>
      <c r="D432" s="183" t="s">
        <v>177</v>
      </c>
      <c r="E432" s="184" t="s">
        <v>1402</v>
      </c>
      <c r="F432" s="185" t="s">
        <v>1403</v>
      </c>
      <c r="G432" s="186" t="s">
        <v>262</v>
      </c>
      <c r="H432" s="187">
        <v>83.17</v>
      </c>
      <c r="I432" s="188"/>
      <c r="J432" s="189">
        <f>ROUND(I432*H432,2)</f>
        <v>0</v>
      </c>
      <c r="K432" s="185" t="s">
        <v>181</v>
      </c>
      <c r="L432" s="42"/>
      <c r="M432" s="190" t="s">
        <v>5</v>
      </c>
      <c r="N432" s="191" t="s">
        <v>52</v>
      </c>
      <c r="O432" s="43"/>
      <c r="P432" s="192">
        <f>O432*H432</f>
        <v>0</v>
      </c>
      <c r="Q432" s="192">
        <v>0</v>
      </c>
      <c r="R432" s="192">
        <f>Q432*H432</f>
        <v>0</v>
      </c>
      <c r="S432" s="192">
        <v>0</v>
      </c>
      <c r="T432" s="193">
        <f>S432*H432</f>
        <v>0</v>
      </c>
      <c r="AR432" s="24" t="s">
        <v>234</v>
      </c>
      <c r="AT432" s="24" t="s">
        <v>177</v>
      </c>
      <c r="AU432" s="24" t="s">
        <v>24</v>
      </c>
      <c r="AY432" s="24" t="s">
        <v>174</v>
      </c>
      <c r="BE432" s="194">
        <f>IF(N432="základní",J432,0)</f>
        <v>0</v>
      </c>
      <c r="BF432" s="194">
        <f>IF(N432="snížená",J432,0)</f>
        <v>0</v>
      </c>
      <c r="BG432" s="194">
        <f>IF(N432="zákl. přenesená",J432,0)</f>
        <v>0</v>
      </c>
      <c r="BH432" s="194">
        <f>IF(N432="sníž. přenesená",J432,0)</f>
        <v>0</v>
      </c>
      <c r="BI432" s="194">
        <f>IF(N432="nulová",J432,0)</f>
        <v>0</v>
      </c>
      <c r="BJ432" s="24" t="s">
        <v>89</v>
      </c>
      <c r="BK432" s="194">
        <f>ROUND(I432*H432,2)</f>
        <v>0</v>
      </c>
      <c r="BL432" s="24" t="s">
        <v>234</v>
      </c>
      <c r="BM432" s="24" t="s">
        <v>1404</v>
      </c>
    </row>
    <row r="433" spans="2:65" s="12" customFormat="1" ht="13.5">
      <c r="B433" s="195"/>
      <c r="D433" s="196" t="s">
        <v>184</v>
      </c>
      <c r="E433" s="197" t="s">
        <v>5</v>
      </c>
      <c r="F433" s="198" t="s">
        <v>1318</v>
      </c>
      <c r="H433" s="199">
        <v>55.16</v>
      </c>
      <c r="I433" s="200"/>
      <c r="L433" s="195"/>
      <c r="M433" s="201"/>
      <c r="N433" s="202"/>
      <c r="O433" s="202"/>
      <c r="P433" s="202"/>
      <c r="Q433" s="202"/>
      <c r="R433" s="202"/>
      <c r="S433" s="202"/>
      <c r="T433" s="203"/>
      <c r="AT433" s="197" t="s">
        <v>184</v>
      </c>
      <c r="AU433" s="197" t="s">
        <v>24</v>
      </c>
      <c r="AV433" s="12" t="s">
        <v>24</v>
      </c>
      <c r="AW433" s="12" t="s">
        <v>44</v>
      </c>
      <c r="AX433" s="12" t="s">
        <v>81</v>
      </c>
      <c r="AY433" s="197" t="s">
        <v>174</v>
      </c>
    </row>
    <row r="434" spans="2:65" s="12" customFormat="1" ht="13.5">
      <c r="B434" s="195"/>
      <c r="D434" s="196" t="s">
        <v>184</v>
      </c>
      <c r="E434" s="197" t="s">
        <v>5</v>
      </c>
      <c r="F434" s="198" t="s">
        <v>1405</v>
      </c>
      <c r="H434" s="199">
        <v>21.67</v>
      </c>
      <c r="I434" s="200"/>
      <c r="L434" s="195"/>
      <c r="M434" s="201"/>
      <c r="N434" s="202"/>
      <c r="O434" s="202"/>
      <c r="P434" s="202"/>
      <c r="Q434" s="202"/>
      <c r="R434" s="202"/>
      <c r="S434" s="202"/>
      <c r="T434" s="203"/>
      <c r="AT434" s="197" t="s">
        <v>184</v>
      </c>
      <c r="AU434" s="197" t="s">
        <v>24</v>
      </c>
      <c r="AV434" s="12" t="s">
        <v>24</v>
      </c>
      <c r="AW434" s="12" t="s">
        <v>44</v>
      </c>
      <c r="AX434" s="12" t="s">
        <v>81</v>
      </c>
      <c r="AY434" s="197" t="s">
        <v>174</v>
      </c>
    </row>
    <row r="435" spans="2:65" s="12" customFormat="1" ht="13.5">
      <c r="B435" s="195"/>
      <c r="D435" s="196" t="s">
        <v>184</v>
      </c>
      <c r="E435" s="197" t="s">
        <v>5</v>
      </c>
      <c r="F435" s="198" t="s">
        <v>1406</v>
      </c>
      <c r="H435" s="199">
        <v>6.34</v>
      </c>
      <c r="I435" s="200"/>
      <c r="L435" s="195"/>
      <c r="M435" s="201"/>
      <c r="N435" s="202"/>
      <c r="O435" s="202"/>
      <c r="P435" s="202"/>
      <c r="Q435" s="202"/>
      <c r="R435" s="202"/>
      <c r="S435" s="202"/>
      <c r="T435" s="203"/>
      <c r="AT435" s="197" t="s">
        <v>184</v>
      </c>
      <c r="AU435" s="197" t="s">
        <v>24</v>
      </c>
      <c r="AV435" s="12" t="s">
        <v>24</v>
      </c>
      <c r="AW435" s="12" t="s">
        <v>44</v>
      </c>
      <c r="AX435" s="12" t="s">
        <v>81</v>
      </c>
      <c r="AY435" s="197" t="s">
        <v>174</v>
      </c>
    </row>
    <row r="436" spans="2:65" s="13" customFormat="1" ht="13.5">
      <c r="B436" s="211"/>
      <c r="D436" s="196" t="s">
        <v>184</v>
      </c>
      <c r="E436" s="212" t="s">
        <v>5</v>
      </c>
      <c r="F436" s="213" t="s">
        <v>274</v>
      </c>
      <c r="H436" s="214">
        <v>83.17</v>
      </c>
      <c r="I436" s="215"/>
      <c r="L436" s="211"/>
      <c r="M436" s="216"/>
      <c r="N436" s="217"/>
      <c r="O436" s="217"/>
      <c r="P436" s="217"/>
      <c r="Q436" s="217"/>
      <c r="R436" s="217"/>
      <c r="S436" s="217"/>
      <c r="T436" s="218"/>
      <c r="AT436" s="212" t="s">
        <v>184</v>
      </c>
      <c r="AU436" s="212" t="s">
        <v>24</v>
      </c>
      <c r="AV436" s="13" t="s">
        <v>194</v>
      </c>
      <c r="AW436" s="13" t="s">
        <v>44</v>
      </c>
      <c r="AX436" s="13" t="s">
        <v>89</v>
      </c>
      <c r="AY436" s="212" t="s">
        <v>174</v>
      </c>
    </row>
    <row r="437" spans="2:65" s="1" customFormat="1" ht="16.5" customHeight="1">
      <c r="B437" s="182"/>
      <c r="C437" s="219" t="s">
        <v>1407</v>
      </c>
      <c r="D437" s="219" t="s">
        <v>447</v>
      </c>
      <c r="E437" s="220" t="s">
        <v>1408</v>
      </c>
      <c r="F437" s="221" t="s">
        <v>1409</v>
      </c>
      <c r="G437" s="222" t="s">
        <v>421</v>
      </c>
      <c r="H437" s="223">
        <v>2.5000000000000001E-2</v>
      </c>
      <c r="I437" s="224"/>
      <c r="J437" s="225">
        <f>ROUND(I437*H437,2)</f>
        <v>0</v>
      </c>
      <c r="K437" s="221" t="s">
        <v>181</v>
      </c>
      <c r="L437" s="226"/>
      <c r="M437" s="227" t="s">
        <v>5</v>
      </c>
      <c r="N437" s="228" t="s">
        <v>52</v>
      </c>
      <c r="O437" s="43"/>
      <c r="P437" s="192">
        <f>O437*H437</f>
        <v>0</v>
      </c>
      <c r="Q437" s="192">
        <v>1</v>
      </c>
      <c r="R437" s="192">
        <f>Q437*H437</f>
        <v>2.5000000000000001E-2</v>
      </c>
      <c r="S437" s="192">
        <v>0</v>
      </c>
      <c r="T437" s="193">
        <f>S437*H437</f>
        <v>0</v>
      </c>
      <c r="AR437" s="24" t="s">
        <v>424</v>
      </c>
      <c r="AT437" s="24" t="s">
        <v>447</v>
      </c>
      <c r="AU437" s="24" t="s">
        <v>24</v>
      </c>
      <c r="AY437" s="24" t="s">
        <v>174</v>
      </c>
      <c r="BE437" s="194">
        <f>IF(N437="základní",J437,0)</f>
        <v>0</v>
      </c>
      <c r="BF437" s="194">
        <f>IF(N437="snížená",J437,0)</f>
        <v>0</v>
      </c>
      <c r="BG437" s="194">
        <f>IF(N437="zákl. přenesená",J437,0)</f>
        <v>0</v>
      </c>
      <c r="BH437" s="194">
        <f>IF(N437="sníž. přenesená",J437,0)</f>
        <v>0</v>
      </c>
      <c r="BI437" s="194">
        <f>IF(N437="nulová",J437,0)</f>
        <v>0</v>
      </c>
      <c r="BJ437" s="24" t="s">
        <v>89</v>
      </c>
      <c r="BK437" s="194">
        <f>ROUND(I437*H437,2)</f>
        <v>0</v>
      </c>
      <c r="BL437" s="24" t="s">
        <v>234</v>
      </c>
      <c r="BM437" s="24" t="s">
        <v>1410</v>
      </c>
    </row>
    <row r="438" spans="2:65" s="12" customFormat="1" ht="13.5">
      <c r="B438" s="195"/>
      <c r="D438" s="196" t="s">
        <v>184</v>
      </c>
      <c r="E438" s="197" t="s">
        <v>5</v>
      </c>
      <c r="F438" s="198" t="s">
        <v>1411</v>
      </c>
      <c r="H438" s="199">
        <v>2.5000000000000001E-2</v>
      </c>
      <c r="I438" s="200"/>
      <c r="L438" s="195"/>
      <c r="M438" s="201"/>
      <c r="N438" s="202"/>
      <c r="O438" s="202"/>
      <c r="P438" s="202"/>
      <c r="Q438" s="202"/>
      <c r="R438" s="202"/>
      <c r="S438" s="202"/>
      <c r="T438" s="203"/>
      <c r="AT438" s="197" t="s">
        <v>184</v>
      </c>
      <c r="AU438" s="197" t="s">
        <v>24</v>
      </c>
      <c r="AV438" s="12" t="s">
        <v>24</v>
      </c>
      <c r="AW438" s="12" t="s">
        <v>44</v>
      </c>
      <c r="AX438" s="12" t="s">
        <v>89</v>
      </c>
      <c r="AY438" s="197" t="s">
        <v>174</v>
      </c>
    </row>
    <row r="439" spans="2:65" s="1" customFormat="1" ht="25.5" customHeight="1">
      <c r="B439" s="182"/>
      <c r="C439" s="183" t="s">
        <v>1412</v>
      </c>
      <c r="D439" s="183" t="s">
        <v>177</v>
      </c>
      <c r="E439" s="184" t="s">
        <v>1413</v>
      </c>
      <c r="F439" s="185" t="s">
        <v>1414</v>
      </c>
      <c r="G439" s="186" t="s">
        <v>262</v>
      </c>
      <c r="H439" s="187">
        <v>154.191</v>
      </c>
      <c r="I439" s="188"/>
      <c r="J439" s="189">
        <f>ROUND(I439*H439,2)</f>
        <v>0</v>
      </c>
      <c r="K439" s="185" t="s">
        <v>181</v>
      </c>
      <c r="L439" s="42"/>
      <c r="M439" s="190" t="s">
        <v>5</v>
      </c>
      <c r="N439" s="191" t="s">
        <v>52</v>
      </c>
      <c r="O439" s="43"/>
      <c r="P439" s="192">
        <f>O439*H439</f>
        <v>0</v>
      </c>
      <c r="Q439" s="192">
        <v>0</v>
      </c>
      <c r="R439" s="192">
        <f>Q439*H439</f>
        <v>0</v>
      </c>
      <c r="S439" s="192">
        <v>0</v>
      </c>
      <c r="T439" s="193">
        <f>S439*H439</f>
        <v>0</v>
      </c>
      <c r="AR439" s="24" t="s">
        <v>234</v>
      </c>
      <c r="AT439" s="24" t="s">
        <v>177</v>
      </c>
      <c r="AU439" s="24" t="s">
        <v>24</v>
      </c>
      <c r="AY439" s="24" t="s">
        <v>174</v>
      </c>
      <c r="BE439" s="194">
        <f>IF(N439="základní",J439,0)</f>
        <v>0</v>
      </c>
      <c r="BF439" s="194">
        <f>IF(N439="snížená",J439,0)</f>
        <v>0</v>
      </c>
      <c r="BG439" s="194">
        <f>IF(N439="zákl. přenesená",J439,0)</f>
        <v>0</v>
      </c>
      <c r="BH439" s="194">
        <f>IF(N439="sníž. přenesená",J439,0)</f>
        <v>0</v>
      </c>
      <c r="BI439" s="194">
        <f>IF(N439="nulová",J439,0)</f>
        <v>0</v>
      </c>
      <c r="BJ439" s="24" t="s">
        <v>89</v>
      </c>
      <c r="BK439" s="194">
        <f>ROUND(I439*H439,2)</f>
        <v>0</v>
      </c>
      <c r="BL439" s="24" t="s">
        <v>234</v>
      </c>
      <c r="BM439" s="24" t="s">
        <v>1415</v>
      </c>
    </row>
    <row r="440" spans="2:65" s="12" customFormat="1" ht="13.5">
      <c r="B440" s="195"/>
      <c r="D440" s="196" t="s">
        <v>184</v>
      </c>
      <c r="E440" s="197" t="s">
        <v>5</v>
      </c>
      <c r="F440" s="198" t="s">
        <v>1416</v>
      </c>
      <c r="H440" s="199">
        <v>146.46600000000001</v>
      </c>
      <c r="I440" s="200"/>
      <c r="L440" s="195"/>
      <c r="M440" s="201"/>
      <c r="N440" s="202"/>
      <c r="O440" s="202"/>
      <c r="P440" s="202"/>
      <c r="Q440" s="202"/>
      <c r="R440" s="202"/>
      <c r="S440" s="202"/>
      <c r="T440" s="203"/>
      <c r="AT440" s="197" t="s">
        <v>184</v>
      </c>
      <c r="AU440" s="197" t="s">
        <v>24</v>
      </c>
      <c r="AV440" s="12" t="s">
        <v>24</v>
      </c>
      <c r="AW440" s="12" t="s">
        <v>44</v>
      </c>
      <c r="AX440" s="12" t="s">
        <v>81</v>
      </c>
      <c r="AY440" s="197" t="s">
        <v>174</v>
      </c>
    </row>
    <row r="441" spans="2:65" s="12" customFormat="1" ht="13.5">
      <c r="B441" s="195"/>
      <c r="D441" s="196" t="s">
        <v>184</v>
      </c>
      <c r="E441" s="197" t="s">
        <v>5</v>
      </c>
      <c r="F441" s="198" t="s">
        <v>1417</v>
      </c>
      <c r="H441" s="199">
        <v>7.7249999999999996</v>
      </c>
      <c r="I441" s="200"/>
      <c r="L441" s="195"/>
      <c r="M441" s="201"/>
      <c r="N441" s="202"/>
      <c r="O441" s="202"/>
      <c r="P441" s="202"/>
      <c r="Q441" s="202"/>
      <c r="R441" s="202"/>
      <c r="S441" s="202"/>
      <c r="T441" s="203"/>
      <c r="AT441" s="197" t="s">
        <v>184</v>
      </c>
      <c r="AU441" s="197" t="s">
        <v>24</v>
      </c>
      <c r="AV441" s="12" t="s">
        <v>24</v>
      </c>
      <c r="AW441" s="12" t="s">
        <v>44</v>
      </c>
      <c r="AX441" s="12" t="s">
        <v>81</v>
      </c>
      <c r="AY441" s="197" t="s">
        <v>174</v>
      </c>
    </row>
    <row r="442" spans="2:65" s="13" customFormat="1" ht="13.5">
      <c r="B442" s="211"/>
      <c r="D442" s="196" t="s">
        <v>184</v>
      </c>
      <c r="E442" s="212" t="s">
        <v>5</v>
      </c>
      <c r="F442" s="213" t="s">
        <v>274</v>
      </c>
      <c r="H442" s="214">
        <v>154.191</v>
      </c>
      <c r="I442" s="215"/>
      <c r="L442" s="211"/>
      <c r="M442" s="216"/>
      <c r="N442" s="217"/>
      <c r="O442" s="217"/>
      <c r="P442" s="217"/>
      <c r="Q442" s="217"/>
      <c r="R442" s="217"/>
      <c r="S442" s="217"/>
      <c r="T442" s="218"/>
      <c r="AT442" s="212" t="s">
        <v>184</v>
      </c>
      <c r="AU442" s="212" t="s">
        <v>24</v>
      </c>
      <c r="AV442" s="13" t="s">
        <v>194</v>
      </c>
      <c r="AW442" s="13" t="s">
        <v>44</v>
      </c>
      <c r="AX442" s="13" t="s">
        <v>89</v>
      </c>
      <c r="AY442" s="212" t="s">
        <v>174</v>
      </c>
    </row>
    <row r="443" spans="2:65" s="1" customFormat="1" ht="16.5" customHeight="1">
      <c r="B443" s="182"/>
      <c r="C443" s="219" t="s">
        <v>1418</v>
      </c>
      <c r="D443" s="219" t="s">
        <v>447</v>
      </c>
      <c r="E443" s="220" t="s">
        <v>1408</v>
      </c>
      <c r="F443" s="221" t="s">
        <v>1409</v>
      </c>
      <c r="G443" s="222" t="s">
        <v>421</v>
      </c>
      <c r="H443" s="223">
        <v>5.3999999999999999E-2</v>
      </c>
      <c r="I443" s="224"/>
      <c r="J443" s="225">
        <f>ROUND(I443*H443,2)</f>
        <v>0</v>
      </c>
      <c r="K443" s="221" t="s">
        <v>181</v>
      </c>
      <c r="L443" s="226"/>
      <c r="M443" s="227" t="s">
        <v>5</v>
      </c>
      <c r="N443" s="228" t="s">
        <v>52</v>
      </c>
      <c r="O443" s="43"/>
      <c r="P443" s="192">
        <f>O443*H443</f>
        <v>0</v>
      </c>
      <c r="Q443" s="192">
        <v>1</v>
      </c>
      <c r="R443" s="192">
        <f>Q443*H443</f>
        <v>5.3999999999999999E-2</v>
      </c>
      <c r="S443" s="192">
        <v>0</v>
      </c>
      <c r="T443" s="193">
        <f>S443*H443</f>
        <v>0</v>
      </c>
      <c r="AR443" s="24" t="s">
        <v>424</v>
      </c>
      <c r="AT443" s="24" t="s">
        <v>447</v>
      </c>
      <c r="AU443" s="24" t="s">
        <v>24</v>
      </c>
      <c r="AY443" s="24" t="s">
        <v>174</v>
      </c>
      <c r="BE443" s="194">
        <f>IF(N443="základní",J443,0)</f>
        <v>0</v>
      </c>
      <c r="BF443" s="194">
        <f>IF(N443="snížená",J443,0)</f>
        <v>0</v>
      </c>
      <c r="BG443" s="194">
        <f>IF(N443="zákl. přenesená",J443,0)</f>
        <v>0</v>
      </c>
      <c r="BH443" s="194">
        <f>IF(N443="sníž. přenesená",J443,0)</f>
        <v>0</v>
      </c>
      <c r="BI443" s="194">
        <f>IF(N443="nulová",J443,0)</f>
        <v>0</v>
      </c>
      <c r="BJ443" s="24" t="s">
        <v>89</v>
      </c>
      <c r="BK443" s="194">
        <f>ROUND(I443*H443,2)</f>
        <v>0</v>
      </c>
      <c r="BL443" s="24" t="s">
        <v>234</v>
      </c>
      <c r="BM443" s="24" t="s">
        <v>1419</v>
      </c>
    </row>
    <row r="444" spans="2:65" s="12" customFormat="1" ht="13.5">
      <c r="B444" s="195"/>
      <c r="D444" s="196" t="s">
        <v>184</v>
      </c>
      <c r="E444" s="197" t="s">
        <v>5</v>
      </c>
      <c r="F444" s="198" t="s">
        <v>1420</v>
      </c>
      <c r="H444" s="199">
        <v>5.3999999999999999E-2</v>
      </c>
      <c r="I444" s="200"/>
      <c r="L444" s="195"/>
      <c r="M444" s="201"/>
      <c r="N444" s="202"/>
      <c r="O444" s="202"/>
      <c r="P444" s="202"/>
      <c r="Q444" s="202"/>
      <c r="R444" s="202"/>
      <c r="S444" s="202"/>
      <c r="T444" s="203"/>
      <c r="AT444" s="197" t="s">
        <v>184</v>
      </c>
      <c r="AU444" s="197" t="s">
        <v>24</v>
      </c>
      <c r="AV444" s="12" t="s">
        <v>24</v>
      </c>
      <c r="AW444" s="12" t="s">
        <v>44</v>
      </c>
      <c r="AX444" s="12" t="s">
        <v>89</v>
      </c>
      <c r="AY444" s="197" t="s">
        <v>174</v>
      </c>
    </row>
    <row r="445" spans="2:65" s="1" customFormat="1" ht="25.5" customHeight="1">
      <c r="B445" s="182"/>
      <c r="C445" s="183" t="s">
        <v>1421</v>
      </c>
      <c r="D445" s="183" t="s">
        <v>177</v>
      </c>
      <c r="E445" s="184" t="s">
        <v>1422</v>
      </c>
      <c r="F445" s="185" t="s">
        <v>1423</v>
      </c>
      <c r="G445" s="186" t="s">
        <v>262</v>
      </c>
      <c r="H445" s="187">
        <v>83.17</v>
      </c>
      <c r="I445" s="188"/>
      <c r="J445" s="189">
        <f>ROUND(I445*H445,2)</f>
        <v>0</v>
      </c>
      <c r="K445" s="185" t="s">
        <v>181</v>
      </c>
      <c r="L445" s="42"/>
      <c r="M445" s="190" t="s">
        <v>5</v>
      </c>
      <c r="N445" s="191" t="s">
        <v>52</v>
      </c>
      <c r="O445" s="43"/>
      <c r="P445" s="192">
        <f>O445*H445</f>
        <v>0</v>
      </c>
      <c r="Q445" s="192">
        <v>4.0000000000000002E-4</v>
      </c>
      <c r="R445" s="192">
        <f>Q445*H445</f>
        <v>3.3267999999999999E-2</v>
      </c>
      <c r="S445" s="192">
        <v>0</v>
      </c>
      <c r="T445" s="193">
        <f>S445*H445</f>
        <v>0</v>
      </c>
      <c r="AR445" s="24" t="s">
        <v>234</v>
      </c>
      <c r="AT445" s="24" t="s">
        <v>177</v>
      </c>
      <c r="AU445" s="24" t="s">
        <v>24</v>
      </c>
      <c r="AY445" s="24" t="s">
        <v>174</v>
      </c>
      <c r="BE445" s="194">
        <f>IF(N445="základní",J445,0)</f>
        <v>0</v>
      </c>
      <c r="BF445" s="194">
        <f>IF(N445="snížená",J445,0)</f>
        <v>0</v>
      </c>
      <c r="BG445" s="194">
        <f>IF(N445="zákl. přenesená",J445,0)</f>
        <v>0</v>
      </c>
      <c r="BH445" s="194">
        <f>IF(N445="sníž. přenesená",J445,0)</f>
        <v>0</v>
      </c>
      <c r="BI445" s="194">
        <f>IF(N445="nulová",J445,0)</f>
        <v>0</v>
      </c>
      <c r="BJ445" s="24" t="s">
        <v>89</v>
      </c>
      <c r="BK445" s="194">
        <f>ROUND(I445*H445,2)</f>
        <v>0</v>
      </c>
      <c r="BL445" s="24" t="s">
        <v>234</v>
      </c>
      <c r="BM445" s="24" t="s">
        <v>1424</v>
      </c>
    </row>
    <row r="446" spans="2:65" s="12" customFormat="1" ht="13.5">
      <c r="B446" s="195"/>
      <c r="D446" s="196" t="s">
        <v>184</v>
      </c>
      <c r="E446" s="197" t="s">
        <v>5</v>
      </c>
      <c r="F446" s="198" t="s">
        <v>1318</v>
      </c>
      <c r="H446" s="199">
        <v>55.16</v>
      </c>
      <c r="I446" s="200"/>
      <c r="L446" s="195"/>
      <c r="M446" s="201"/>
      <c r="N446" s="202"/>
      <c r="O446" s="202"/>
      <c r="P446" s="202"/>
      <c r="Q446" s="202"/>
      <c r="R446" s="202"/>
      <c r="S446" s="202"/>
      <c r="T446" s="203"/>
      <c r="AT446" s="197" t="s">
        <v>184</v>
      </c>
      <c r="AU446" s="197" t="s">
        <v>24</v>
      </c>
      <c r="AV446" s="12" t="s">
        <v>24</v>
      </c>
      <c r="AW446" s="12" t="s">
        <v>44</v>
      </c>
      <c r="AX446" s="12" t="s">
        <v>81</v>
      </c>
      <c r="AY446" s="197" t="s">
        <v>174</v>
      </c>
    </row>
    <row r="447" spans="2:65" s="12" customFormat="1" ht="13.5">
      <c r="B447" s="195"/>
      <c r="D447" s="196" t="s">
        <v>184</v>
      </c>
      <c r="E447" s="197" t="s">
        <v>5</v>
      </c>
      <c r="F447" s="198" t="s">
        <v>1405</v>
      </c>
      <c r="H447" s="199">
        <v>21.67</v>
      </c>
      <c r="I447" s="200"/>
      <c r="L447" s="195"/>
      <c r="M447" s="201"/>
      <c r="N447" s="202"/>
      <c r="O447" s="202"/>
      <c r="P447" s="202"/>
      <c r="Q447" s="202"/>
      <c r="R447" s="202"/>
      <c r="S447" s="202"/>
      <c r="T447" s="203"/>
      <c r="AT447" s="197" t="s">
        <v>184</v>
      </c>
      <c r="AU447" s="197" t="s">
        <v>24</v>
      </c>
      <c r="AV447" s="12" t="s">
        <v>24</v>
      </c>
      <c r="AW447" s="12" t="s">
        <v>44</v>
      </c>
      <c r="AX447" s="12" t="s">
        <v>81</v>
      </c>
      <c r="AY447" s="197" t="s">
        <v>174</v>
      </c>
    </row>
    <row r="448" spans="2:65" s="12" customFormat="1" ht="13.5">
      <c r="B448" s="195"/>
      <c r="D448" s="196" t="s">
        <v>184</v>
      </c>
      <c r="E448" s="197" t="s">
        <v>5</v>
      </c>
      <c r="F448" s="198" t="s">
        <v>1406</v>
      </c>
      <c r="H448" s="199">
        <v>6.34</v>
      </c>
      <c r="I448" s="200"/>
      <c r="L448" s="195"/>
      <c r="M448" s="201"/>
      <c r="N448" s="202"/>
      <c r="O448" s="202"/>
      <c r="P448" s="202"/>
      <c r="Q448" s="202"/>
      <c r="R448" s="202"/>
      <c r="S448" s="202"/>
      <c r="T448" s="203"/>
      <c r="AT448" s="197" t="s">
        <v>184</v>
      </c>
      <c r="AU448" s="197" t="s">
        <v>24</v>
      </c>
      <c r="AV448" s="12" t="s">
        <v>24</v>
      </c>
      <c r="AW448" s="12" t="s">
        <v>44</v>
      </c>
      <c r="AX448" s="12" t="s">
        <v>81</v>
      </c>
      <c r="AY448" s="197" t="s">
        <v>174</v>
      </c>
    </row>
    <row r="449" spans="2:65" s="13" customFormat="1" ht="13.5">
      <c r="B449" s="211"/>
      <c r="D449" s="196" t="s">
        <v>184</v>
      </c>
      <c r="E449" s="212" t="s">
        <v>5</v>
      </c>
      <c r="F449" s="213" t="s">
        <v>274</v>
      </c>
      <c r="H449" s="214">
        <v>83.17</v>
      </c>
      <c r="I449" s="215"/>
      <c r="L449" s="211"/>
      <c r="M449" s="216"/>
      <c r="N449" s="217"/>
      <c r="O449" s="217"/>
      <c r="P449" s="217"/>
      <c r="Q449" s="217"/>
      <c r="R449" s="217"/>
      <c r="S449" s="217"/>
      <c r="T449" s="218"/>
      <c r="AT449" s="212" t="s">
        <v>184</v>
      </c>
      <c r="AU449" s="212" t="s">
        <v>24</v>
      </c>
      <c r="AV449" s="13" t="s">
        <v>194</v>
      </c>
      <c r="AW449" s="13" t="s">
        <v>44</v>
      </c>
      <c r="AX449" s="13" t="s">
        <v>89</v>
      </c>
      <c r="AY449" s="212" t="s">
        <v>174</v>
      </c>
    </row>
    <row r="450" spans="2:65" s="1" customFormat="1" ht="16.5" customHeight="1">
      <c r="B450" s="182"/>
      <c r="C450" s="219" t="s">
        <v>1425</v>
      </c>
      <c r="D450" s="219" t="s">
        <v>447</v>
      </c>
      <c r="E450" s="220" t="s">
        <v>1426</v>
      </c>
      <c r="F450" s="221" t="s">
        <v>1427</v>
      </c>
      <c r="G450" s="222" t="s">
        <v>262</v>
      </c>
      <c r="H450" s="223">
        <v>95.646000000000001</v>
      </c>
      <c r="I450" s="224"/>
      <c r="J450" s="225">
        <f>ROUND(I450*H450,2)</f>
        <v>0</v>
      </c>
      <c r="K450" s="221" t="s">
        <v>181</v>
      </c>
      <c r="L450" s="226"/>
      <c r="M450" s="227" t="s">
        <v>5</v>
      </c>
      <c r="N450" s="228" t="s">
        <v>52</v>
      </c>
      <c r="O450" s="43"/>
      <c r="P450" s="192">
        <f>O450*H450</f>
        <v>0</v>
      </c>
      <c r="Q450" s="192">
        <v>4.4999999999999997E-3</v>
      </c>
      <c r="R450" s="192">
        <f>Q450*H450</f>
        <v>0.43040699999999998</v>
      </c>
      <c r="S450" s="192">
        <v>0</v>
      </c>
      <c r="T450" s="193">
        <f>S450*H450</f>
        <v>0</v>
      </c>
      <c r="AR450" s="24" t="s">
        <v>424</v>
      </c>
      <c r="AT450" s="24" t="s">
        <v>447</v>
      </c>
      <c r="AU450" s="24" t="s">
        <v>24</v>
      </c>
      <c r="AY450" s="24" t="s">
        <v>174</v>
      </c>
      <c r="BE450" s="194">
        <f>IF(N450="základní",J450,0)</f>
        <v>0</v>
      </c>
      <c r="BF450" s="194">
        <f>IF(N450="snížená",J450,0)</f>
        <v>0</v>
      </c>
      <c r="BG450" s="194">
        <f>IF(N450="zákl. přenesená",J450,0)</f>
        <v>0</v>
      </c>
      <c r="BH450" s="194">
        <f>IF(N450="sníž. přenesená",J450,0)</f>
        <v>0</v>
      </c>
      <c r="BI450" s="194">
        <f>IF(N450="nulová",J450,0)</f>
        <v>0</v>
      </c>
      <c r="BJ450" s="24" t="s">
        <v>89</v>
      </c>
      <c r="BK450" s="194">
        <f>ROUND(I450*H450,2)</f>
        <v>0</v>
      </c>
      <c r="BL450" s="24" t="s">
        <v>234</v>
      </c>
      <c r="BM450" s="24" t="s">
        <v>1428</v>
      </c>
    </row>
    <row r="451" spans="2:65" s="12" customFormat="1" ht="13.5">
      <c r="B451" s="195"/>
      <c r="D451" s="196" t="s">
        <v>184</v>
      </c>
      <c r="E451" s="197" t="s">
        <v>5</v>
      </c>
      <c r="F451" s="198" t="s">
        <v>1429</v>
      </c>
      <c r="H451" s="199">
        <v>95.646000000000001</v>
      </c>
      <c r="I451" s="200"/>
      <c r="L451" s="195"/>
      <c r="M451" s="201"/>
      <c r="N451" s="202"/>
      <c r="O451" s="202"/>
      <c r="P451" s="202"/>
      <c r="Q451" s="202"/>
      <c r="R451" s="202"/>
      <c r="S451" s="202"/>
      <c r="T451" s="203"/>
      <c r="AT451" s="197" t="s">
        <v>184</v>
      </c>
      <c r="AU451" s="197" t="s">
        <v>24</v>
      </c>
      <c r="AV451" s="12" t="s">
        <v>24</v>
      </c>
      <c r="AW451" s="12" t="s">
        <v>44</v>
      </c>
      <c r="AX451" s="12" t="s">
        <v>89</v>
      </c>
      <c r="AY451" s="197" t="s">
        <v>174</v>
      </c>
    </row>
    <row r="452" spans="2:65" s="1" customFormat="1" ht="25.5" customHeight="1">
      <c r="B452" s="182"/>
      <c r="C452" s="183" t="s">
        <v>1430</v>
      </c>
      <c r="D452" s="183" t="s">
        <v>177</v>
      </c>
      <c r="E452" s="184" t="s">
        <v>1431</v>
      </c>
      <c r="F452" s="185" t="s">
        <v>1432</v>
      </c>
      <c r="G452" s="186" t="s">
        <v>262</v>
      </c>
      <c r="H452" s="187">
        <v>154.191</v>
      </c>
      <c r="I452" s="188"/>
      <c r="J452" s="189">
        <f>ROUND(I452*H452,2)</f>
        <v>0</v>
      </c>
      <c r="K452" s="185" t="s">
        <v>181</v>
      </c>
      <c r="L452" s="42"/>
      <c r="M452" s="190" t="s">
        <v>5</v>
      </c>
      <c r="N452" s="191" t="s">
        <v>52</v>
      </c>
      <c r="O452" s="43"/>
      <c r="P452" s="192">
        <f>O452*H452</f>
        <v>0</v>
      </c>
      <c r="Q452" s="192">
        <v>4.0000000000000002E-4</v>
      </c>
      <c r="R452" s="192">
        <f>Q452*H452</f>
        <v>6.1676400000000006E-2</v>
      </c>
      <c r="S452" s="192">
        <v>0</v>
      </c>
      <c r="T452" s="193">
        <f>S452*H452</f>
        <v>0</v>
      </c>
      <c r="AR452" s="24" t="s">
        <v>234</v>
      </c>
      <c r="AT452" s="24" t="s">
        <v>177</v>
      </c>
      <c r="AU452" s="24" t="s">
        <v>24</v>
      </c>
      <c r="AY452" s="24" t="s">
        <v>174</v>
      </c>
      <c r="BE452" s="194">
        <f>IF(N452="základní",J452,0)</f>
        <v>0</v>
      </c>
      <c r="BF452" s="194">
        <f>IF(N452="snížená",J452,0)</f>
        <v>0</v>
      </c>
      <c r="BG452" s="194">
        <f>IF(N452="zákl. přenesená",J452,0)</f>
        <v>0</v>
      </c>
      <c r="BH452" s="194">
        <f>IF(N452="sníž. přenesená",J452,0)</f>
        <v>0</v>
      </c>
      <c r="BI452" s="194">
        <f>IF(N452="nulová",J452,0)</f>
        <v>0</v>
      </c>
      <c r="BJ452" s="24" t="s">
        <v>89</v>
      </c>
      <c r="BK452" s="194">
        <f>ROUND(I452*H452,2)</f>
        <v>0</v>
      </c>
      <c r="BL452" s="24" t="s">
        <v>234</v>
      </c>
      <c r="BM452" s="24" t="s">
        <v>1433</v>
      </c>
    </row>
    <row r="453" spans="2:65" s="12" customFormat="1" ht="13.5">
      <c r="B453" s="195"/>
      <c r="D453" s="196" t="s">
        <v>184</v>
      </c>
      <c r="E453" s="197" t="s">
        <v>5</v>
      </c>
      <c r="F453" s="198" t="s">
        <v>1416</v>
      </c>
      <c r="H453" s="199">
        <v>146.46600000000001</v>
      </c>
      <c r="I453" s="200"/>
      <c r="L453" s="195"/>
      <c r="M453" s="201"/>
      <c r="N453" s="202"/>
      <c r="O453" s="202"/>
      <c r="P453" s="202"/>
      <c r="Q453" s="202"/>
      <c r="R453" s="202"/>
      <c r="S453" s="202"/>
      <c r="T453" s="203"/>
      <c r="AT453" s="197" t="s">
        <v>184</v>
      </c>
      <c r="AU453" s="197" t="s">
        <v>24</v>
      </c>
      <c r="AV453" s="12" t="s">
        <v>24</v>
      </c>
      <c r="AW453" s="12" t="s">
        <v>44</v>
      </c>
      <c r="AX453" s="12" t="s">
        <v>81</v>
      </c>
      <c r="AY453" s="197" t="s">
        <v>174</v>
      </c>
    </row>
    <row r="454" spans="2:65" s="12" customFormat="1" ht="13.5">
      <c r="B454" s="195"/>
      <c r="D454" s="196" t="s">
        <v>184</v>
      </c>
      <c r="E454" s="197" t="s">
        <v>5</v>
      </c>
      <c r="F454" s="198" t="s">
        <v>1417</v>
      </c>
      <c r="H454" s="199">
        <v>7.7249999999999996</v>
      </c>
      <c r="I454" s="200"/>
      <c r="L454" s="195"/>
      <c r="M454" s="201"/>
      <c r="N454" s="202"/>
      <c r="O454" s="202"/>
      <c r="P454" s="202"/>
      <c r="Q454" s="202"/>
      <c r="R454" s="202"/>
      <c r="S454" s="202"/>
      <c r="T454" s="203"/>
      <c r="AT454" s="197" t="s">
        <v>184</v>
      </c>
      <c r="AU454" s="197" t="s">
        <v>24</v>
      </c>
      <c r="AV454" s="12" t="s">
        <v>24</v>
      </c>
      <c r="AW454" s="12" t="s">
        <v>44</v>
      </c>
      <c r="AX454" s="12" t="s">
        <v>81</v>
      </c>
      <c r="AY454" s="197" t="s">
        <v>174</v>
      </c>
    </row>
    <row r="455" spans="2:65" s="13" customFormat="1" ht="13.5">
      <c r="B455" s="211"/>
      <c r="D455" s="196" t="s">
        <v>184</v>
      </c>
      <c r="E455" s="212" t="s">
        <v>5</v>
      </c>
      <c r="F455" s="213" t="s">
        <v>274</v>
      </c>
      <c r="H455" s="214">
        <v>154.191</v>
      </c>
      <c r="I455" s="215"/>
      <c r="L455" s="211"/>
      <c r="M455" s="216"/>
      <c r="N455" s="217"/>
      <c r="O455" s="217"/>
      <c r="P455" s="217"/>
      <c r="Q455" s="217"/>
      <c r="R455" s="217"/>
      <c r="S455" s="217"/>
      <c r="T455" s="218"/>
      <c r="AT455" s="212" t="s">
        <v>184</v>
      </c>
      <c r="AU455" s="212" t="s">
        <v>24</v>
      </c>
      <c r="AV455" s="13" t="s">
        <v>194</v>
      </c>
      <c r="AW455" s="13" t="s">
        <v>44</v>
      </c>
      <c r="AX455" s="13" t="s">
        <v>89</v>
      </c>
      <c r="AY455" s="212" t="s">
        <v>174</v>
      </c>
    </row>
    <row r="456" spans="2:65" s="1" customFormat="1" ht="16.5" customHeight="1">
      <c r="B456" s="182"/>
      <c r="C456" s="219" t="s">
        <v>1434</v>
      </c>
      <c r="D456" s="219" t="s">
        <v>447</v>
      </c>
      <c r="E456" s="220" t="s">
        <v>1426</v>
      </c>
      <c r="F456" s="221" t="s">
        <v>1427</v>
      </c>
      <c r="G456" s="222" t="s">
        <v>262</v>
      </c>
      <c r="H456" s="223">
        <v>185.029</v>
      </c>
      <c r="I456" s="224"/>
      <c r="J456" s="225">
        <f>ROUND(I456*H456,2)</f>
        <v>0</v>
      </c>
      <c r="K456" s="221" t="s">
        <v>181</v>
      </c>
      <c r="L456" s="226"/>
      <c r="M456" s="227" t="s">
        <v>5</v>
      </c>
      <c r="N456" s="228" t="s">
        <v>52</v>
      </c>
      <c r="O456" s="43"/>
      <c r="P456" s="192">
        <f>O456*H456</f>
        <v>0</v>
      </c>
      <c r="Q456" s="192">
        <v>4.4999999999999997E-3</v>
      </c>
      <c r="R456" s="192">
        <f>Q456*H456</f>
        <v>0.83263049999999994</v>
      </c>
      <c r="S456" s="192">
        <v>0</v>
      </c>
      <c r="T456" s="193">
        <f>S456*H456</f>
        <v>0</v>
      </c>
      <c r="AR456" s="24" t="s">
        <v>424</v>
      </c>
      <c r="AT456" s="24" t="s">
        <v>447</v>
      </c>
      <c r="AU456" s="24" t="s">
        <v>24</v>
      </c>
      <c r="AY456" s="24" t="s">
        <v>174</v>
      </c>
      <c r="BE456" s="194">
        <f>IF(N456="základní",J456,0)</f>
        <v>0</v>
      </c>
      <c r="BF456" s="194">
        <f>IF(N456="snížená",J456,0)</f>
        <v>0</v>
      </c>
      <c r="BG456" s="194">
        <f>IF(N456="zákl. přenesená",J456,0)</f>
        <v>0</v>
      </c>
      <c r="BH456" s="194">
        <f>IF(N456="sníž. přenesená",J456,0)</f>
        <v>0</v>
      </c>
      <c r="BI456" s="194">
        <f>IF(N456="nulová",J456,0)</f>
        <v>0</v>
      </c>
      <c r="BJ456" s="24" t="s">
        <v>89</v>
      </c>
      <c r="BK456" s="194">
        <f>ROUND(I456*H456,2)</f>
        <v>0</v>
      </c>
      <c r="BL456" s="24" t="s">
        <v>234</v>
      </c>
      <c r="BM456" s="24" t="s">
        <v>1435</v>
      </c>
    </row>
    <row r="457" spans="2:65" s="12" customFormat="1" ht="13.5">
      <c r="B457" s="195"/>
      <c r="D457" s="196" t="s">
        <v>184</v>
      </c>
      <c r="E457" s="197" t="s">
        <v>5</v>
      </c>
      <c r="F457" s="198" t="s">
        <v>1436</v>
      </c>
      <c r="H457" s="199">
        <v>185.029</v>
      </c>
      <c r="I457" s="200"/>
      <c r="L457" s="195"/>
      <c r="M457" s="201"/>
      <c r="N457" s="202"/>
      <c r="O457" s="202"/>
      <c r="P457" s="202"/>
      <c r="Q457" s="202"/>
      <c r="R457" s="202"/>
      <c r="S457" s="202"/>
      <c r="T457" s="203"/>
      <c r="AT457" s="197" t="s">
        <v>184</v>
      </c>
      <c r="AU457" s="197" t="s">
        <v>24</v>
      </c>
      <c r="AV457" s="12" t="s">
        <v>24</v>
      </c>
      <c r="AW457" s="12" t="s">
        <v>44</v>
      </c>
      <c r="AX457" s="12" t="s">
        <v>89</v>
      </c>
      <c r="AY457" s="197" t="s">
        <v>174</v>
      </c>
    </row>
    <row r="458" spans="2:65" s="1" customFormat="1" ht="38.25" customHeight="1">
      <c r="B458" s="182"/>
      <c r="C458" s="183" t="s">
        <v>1437</v>
      </c>
      <c r="D458" s="183" t="s">
        <v>177</v>
      </c>
      <c r="E458" s="184" t="s">
        <v>1438</v>
      </c>
      <c r="F458" s="185" t="s">
        <v>1439</v>
      </c>
      <c r="G458" s="186" t="s">
        <v>262</v>
      </c>
      <c r="H458" s="187">
        <v>53.4</v>
      </c>
      <c r="I458" s="188"/>
      <c r="J458" s="189">
        <f>ROUND(I458*H458,2)</f>
        <v>0</v>
      </c>
      <c r="K458" s="185" t="s">
        <v>181</v>
      </c>
      <c r="L458" s="42"/>
      <c r="M458" s="190" t="s">
        <v>5</v>
      </c>
      <c r="N458" s="191" t="s">
        <v>52</v>
      </c>
      <c r="O458" s="43"/>
      <c r="P458" s="192">
        <f>O458*H458</f>
        <v>0</v>
      </c>
      <c r="Q458" s="192">
        <v>0</v>
      </c>
      <c r="R458" s="192">
        <f>Q458*H458</f>
        <v>0</v>
      </c>
      <c r="S458" s="192">
        <v>0</v>
      </c>
      <c r="T458" s="193">
        <f>S458*H458</f>
        <v>0</v>
      </c>
      <c r="AR458" s="24" t="s">
        <v>234</v>
      </c>
      <c r="AT458" s="24" t="s">
        <v>177</v>
      </c>
      <c r="AU458" s="24" t="s">
        <v>24</v>
      </c>
      <c r="AY458" s="24" t="s">
        <v>174</v>
      </c>
      <c r="BE458" s="194">
        <f>IF(N458="základní",J458,0)</f>
        <v>0</v>
      </c>
      <c r="BF458" s="194">
        <f>IF(N458="snížená",J458,0)</f>
        <v>0</v>
      </c>
      <c r="BG458" s="194">
        <f>IF(N458="zákl. přenesená",J458,0)</f>
        <v>0</v>
      </c>
      <c r="BH458" s="194">
        <f>IF(N458="sníž. přenesená",J458,0)</f>
        <v>0</v>
      </c>
      <c r="BI458" s="194">
        <f>IF(N458="nulová",J458,0)</f>
        <v>0</v>
      </c>
      <c r="BJ458" s="24" t="s">
        <v>89</v>
      </c>
      <c r="BK458" s="194">
        <f>ROUND(I458*H458,2)</f>
        <v>0</v>
      </c>
      <c r="BL458" s="24" t="s">
        <v>234</v>
      </c>
      <c r="BM458" s="24" t="s">
        <v>1440</v>
      </c>
    </row>
    <row r="459" spans="2:65" s="12" customFormat="1" ht="13.5">
      <c r="B459" s="195"/>
      <c r="D459" s="196" t="s">
        <v>184</v>
      </c>
      <c r="E459" s="197" t="s">
        <v>5</v>
      </c>
      <c r="F459" s="198" t="s">
        <v>1441</v>
      </c>
      <c r="H459" s="199">
        <v>17.25</v>
      </c>
      <c r="I459" s="200"/>
      <c r="L459" s="195"/>
      <c r="M459" s="201"/>
      <c r="N459" s="202"/>
      <c r="O459" s="202"/>
      <c r="P459" s="202"/>
      <c r="Q459" s="202"/>
      <c r="R459" s="202"/>
      <c r="S459" s="202"/>
      <c r="T459" s="203"/>
      <c r="AT459" s="197" t="s">
        <v>184</v>
      </c>
      <c r="AU459" s="197" t="s">
        <v>24</v>
      </c>
      <c r="AV459" s="12" t="s">
        <v>24</v>
      </c>
      <c r="AW459" s="12" t="s">
        <v>44</v>
      </c>
      <c r="AX459" s="12" t="s">
        <v>81</v>
      </c>
      <c r="AY459" s="197" t="s">
        <v>174</v>
      </c>
    </row>
    <row r="460" spans="2:65" s="12" customFormat="1" ht="13.5">
      <c r="B460" s="195"/>
      <c r="D460" s="196" t="s">
        <v>184</v>
      </c>
      <c r="E460" s="197" t="s">
        <v>5</v>
      </c>
      <c r="F460" s="198" t="s">
        <v>1442</v>
      </c>
      <c r="H460" s="199">
        <v>9</v>
      </c>
      <c r="I460" s="200"/>
      <c r="L460" s="195"/>
      <c r="M460" s="201"/>
      <c r="N460" s="202"/>
      <c r="O460" s="202"/>
      <c r="P460" s="202"/>
      <c r="Q460" s="202"/>
      <c r="R460" s="202"/>
      <c r="S460" s="202"/>
      <c r="T460" s="203"/>
      <c r="AT460" s="197" t="s">
        <v>184</v>
      </c>
      <c r="AU460" s="197" t="s">
        <v>24</v>
      </c>
      <c r="AV460" s="12" t="s">
        <v>24</v>
      </c>
      <c r="AW460" s="12" t="s">
        <v>44</v>
      </c>
      <c r="AX460" s="12" t="s">
        <v>81</v>
      </c>
      <c r="AY460" s="197" t="s">
        <v>174</v>
      </c>
    </row>
    <row r="461" spans="2:65" s="12" customFormat="1" ht="13.5">
      <c r="B461" s="195"/>
      <c r="D461" s="196" t="s">
        <v>184</v>
      </c>
      <c r="E461" s="197" t="s">
        <v>5</v>
      </c>
      <c r="F461" s="198" t="s">
        <v>1443</v>
      </c>
      <c r="H461" s="199">
        <v>27.15</v>
      </c>
      <c r="I461" s="200"/>
      <c r="L461" s="195"/>
      <c r="M461" s="201"/>
      <c r="N461" s="202"/>
      <c r="O461" s="202"/>
      <c r="P461" s="202"/>
      <c r="Q461" s="202"/>
      <c r="R461" s="202"/>
      <c r="S461" s="202"/>
      <c r="T461" s="203"/>
      <c r="AT461" s="197" t="s">
        <v>184</v>
      </c>
      <c r="AU461" s="197" t="s">
        <v>24</v>
      </c>
      <c r="AV461" s="12" t="s">
        <v>24</v>
      </c>
      <c r="AW461" s="12" t="s">
        <v>44</v>
      </c>
      <c r="AX461" s="12" t="s">
        <v>81</v>
      </c>
      <c r="AY461" s="197" t="s">
        <v>174</v>
      </c>
    </row>
    <row r="462" spans="2:65" s="13" customFormat="1" ht="13.5">
      <c r="B462" s="211"/>
      <c r="D462" s="196" t="s">
        <v>184</v>
      </c>
      <c r="E462" s="212" t="s">
        <v>5</v>
      </c>
      <c r="F462" s="213" t="s">
        <v>274</v>
      </c>
      <c r="H462" s="214">
        <v>53.4</v>
      </c>
      <c r="I462" s="215"/>
      <c r="L462" s="211"/>
      <c r="M462" s="216"/>
      <c r="N462" s="217"/>
      <c r="O462" s="217"/>
      <c r="P462" s="217"/>
      <c r="Q462" s="217"/>
      <c r="R462" s="217"/>
      <c r="S462" s="217"/>
      <c r="T462" s="218"/>
      <c r="AT462" s="212" t="s">
        <v>184</v>
      </c>
      <c r="AU462" s="212" t="s">
        <v>24</v>
      </c>
      <c r="AV462" s="13" t="s">
        <v>194</v>
      </c>
      <c r="AW462" s="13" t="s">
        <v>44</v>
      </c>
      <c r="AX462" s="13" t="s">
        <v>89</v>
      </c>
      <c r="AY462" s="212" t="s">
        <v>174</v>
      </c>
    </row>
    <row r="463" spans="2:65" s="1" customFormat="1" ht="16.5" customHeight="1">
      <c r="B463" s="182"/>
      <c r="C463" s="219" t="s">
        <v>1444</v>
      </c>
      <c r="D463" s="219" t="s">
        <v>447</v>
      </c>
      <c r="E463" s="220" t="s">
        <v>1445</v>
      </c>
      <c r="F463" s="221" t="s">
        <v>1446</v>
      </c>
      <c r="G463" s="222" t="s">
        <v>464</v>
      </c>
      <c r="H463" s="223">
        <v>480.6</v>
      </c>
      <c r="I463" s="224"/>
      <c r="J463" s="225">
        <f>ROUND(I463*H463,2)</f>
        <v>0</v>
      </c>
      <c r="K463" s="221" t="s">
        <v>181</v>
      </c>
      <c r="L463" s="226"/>
      <c r="M463" s="227" t="s">
        <v>5</v>
      </c>
      <c r="N463" s="228" t="s">
        <v>52</v>
      </c>
      <c r="O463" s="43"/>
      <c r="P463" s="192">
        <f>O463*H463</f>
        <v>0</v>
      </c>
      <c r="Q463" s="192">
        <v>1E-3</v>
      </c>
      <c r="R463" s="192">
        <f>Q463*H463</f>
        <v>0.48060000000000003</v>
      </c>
      <c r="S463" s="192">
        <v>0</v>
      </c>
      <c r="T463" s="193">
        <f>S463*H463</f>
        <v>0</v>
      </c>
      <c r="AR463" s="24" t="s">
        <v>424</v>
      </c>
      <c r="AT463" s="24" t="s">
        <v>447</v>
      </c>
      <c r="AU463" s="24" t="s">
        <v>24</v>
      </c>
      <c r="AY463" s="24" t="s">
        <v>174</v>
      </c>
      <c r="BE463" s="194">
        <f>IF(N463="základní",J463,0)</f>
        <v>0</v>
      </c>
      <c r="BF463" s="194">
        <f>IF(N463="snížená",J463,0)</f>
        <v>0</v>
      </c>
      <c r="BG463" s="194">
        <f>IF(N463="zákl. přenesená",J463,0)</f>
        <v>0</v>
      </c>
      <c r="BH463" s="194">
        <f>IF(N463="sníž. přenesená",J463,0)</f>
        <v>0</v>
      </c>
      <c r="BI463" s="194">
        <f>IF(N463="nulová",J463,0)</f>
        <v>0</v>
      </c>
      <c r="BJ463" s="24" t="s">
        <v>89</v>
      </c>
      <c r="BK463" s="194">
        <f>ROUND(I463*H463,2)</f>
        <v>0</v>
      </c>
      <c r="BL463" s="24" t="s">
        <v>234</v>
      </c>
      <c r="BM463" s="24" t="s">
        <v>1447</v>
      </c>
    </row>
    <row r="464" spans="2:65" s="12" customFormat="1" ht="13.5">
      <c r="B464" s="195"/>
      <c r="D464" s="196" t="s">
        <v>184</v>
      </c>
      <c r="E464" s="197" t="s">
        <v>5</v>
      </c>
      <c r="F464" s="198" t="s">
        <v>1448</v>
      </c>
      <c r="H464" s="199">
        <v>480.6</v>
      </c>
      <c r="I464" s="200"/>
      <c r="L464" s="195"/>
      <c r="M464" s="201"/>
      <c r="N464" s="202"/>
      <c r="O464" s="202"/>
      <c r="P464" s="202"/>
      <c r="Q464" s="202"/>
      <c r="R464" s="202"/>
      <c r="S464" s="202"/>
      <c r="T464" s="203"/>
      <c r="AT464" s="197" t="s">
        <v>184</v>
      </c>
      <c r="AU464" s="197" t="s">
        <v>24</v>
      </c>
      <c r="AV464" s="12" t="s">
        <v>24</v>
      </c>
      <c r="AW464" s="12" t="s">
        <v>44</v>
      </c>
      <c r="AX464" s="12" t="s">
        <v>89</v>
      </c>
      <c r="AY464" s="197" t="s">
        <v>174</v>
      </c>
    </row>
    <row r="465" spans="2:65" s="1" customFormat="1" ht="38.25" customHeight="1">
      <c r="B465" s="182"/>
      <c r="C465" s="183" t="s">
        <v>1449</v>
      </c>
      <c r="D465" s="183" t="s">
        <v>177</v>
      </c>
      <c r="E465" s="184" t="s">
        <v>1450</v>
      </c>
      <c r="F465" s="185" t="s">
        <v>1451</v>
      </c>
      <c r="G465" s="186" t="s">
        <v>262</v>
      </c>
      <c r="H465" s="187">
        <v>221.73500000000001</v>
      </c>
      <c r="I465" s="188"/>
      <c r="J465" s="189">
        <f>ROUND(I465*H465,2)</f>
        <v>0</v>
      </c>
      <c r="K465" s="185" t="s">
        <v>181</v>
      </c>
      <c r="L465" s="42"/>
      <c r="M465" s="190" t="s">
        <v>5</v>
      </c>
      <c r="N465" s="191" t="s">
        <v>52</v>
      </c>
      <c r="O465" s="43"/>
      <c r="P465" s="192">
        <f>O465*H465</f>
        <v>0</v>
      </c>
      <c r="Q465" s="192">
        <v>0</v>
      </c>
      <c r="R465" s="192">
        <f>Q465*H465</f>
        <v>0</v>
      </c>
      <c r="S465" s="192">
        <v>0</v>
      </c>
      <c r="T465" s="193">
        <f>S465*H465</f>
        <v>0</v>
      </c>
      <c r="AR465" s="24" t="s">
        <v>234</v>
      </c>
      <c r="AT465" s="24" t="s">
        <v>177</v>
      </c>
      <c r="AU465" s="24" t="s">
        <v>24</v>
      </c>
      <c r="AY465" s="24" t="s">
        <v>174</v>
      </c>
      <c r="BE465" s="194">
        <f>IF(N465="základní",J465,0)</f>
        <v>0</v>
      </c>
      <c r="BF465" s="194">
        <f>IF(N465="snížená",J465,0)</f>
        <v>0</v>
      </c>
      <c r="BG465" s="194">
        <f>IF(N465="zákl. přenesená",J465,0)</f>
        <v>0</v>
      </c>
      <c r="BH465" s="194">
        <f>IF(N465="sníž. přenesená",J465,0)</f>
        <v>0</v>
      </c>
      <c r="BI465" s="194">
        <f>IF(N465="nulová",J465,0)</f>
        <v>0</v>
      </c>
      <c r="BJ465" s="24" t="s">
        <v>89</v>
      </c>
      <c r="BK465" s="194">
        <f>ROUND(I465*H465,2)</f>
        <v>0</v>
      </c>
      <c r="BL465" s="24" t="s">
        <v>234</v>
      </c>
      <c r="BM465" s="24" t="s">
        <v>1452</v>
      </c>
    </row>
    <row r="466" spans="2:65" s="12" customFormat="1" ht="13.5">
      <c r="B466" s="195"/>
      <c r="D466" s="196" t="s">
        <v>184</v>
      </c>
      <c r="E466" s="197" t="s">
        <v>5</v>
      </c>
      <c r="F466" s="198" t="s">
        <v>1453</v>
      </c>
      <c r="H466" s="199">
        <v>77.7</v>
      </c>
      <c r="I466" s="200"/>
      <c r="L466" s="195"/>
      <c r="M466" s="201"/>
      <c r="N466" s="202"/>
      <c r="O466" s="202"/>
      <c r="P466" s="202"/>
      <c r="Q466" s="202"/>
      <c r="R466" s="202"/>
      <c r="S466" s="202"/>
      <c r="T466" s="203"/>
      <c r="AT466" s="197" t="s">
        <v>184</v>
      </c>
      <c r="AU466" s="197" t="s">
        <v>24</v>
      </c>
      <c r="AV466" s="12" t="s">
        <v>24</v>
      </c>
      <c r="AW466" s="12" t="s">
        <v>44</v>
      </c>
      <c r="AX466" s="12" t="s">
        <v>81</v>
      </c>
      <c r="AY466" s="197" t="s">
        <v>174</v>
      </c>
    </row>
    <row r="467" spans="2:65" s="12" customFormat="1" ht="13.5">
      <c r="B467" s="195"/>
      <c r="D467" s="196" t="s">
        <v>184</v>
      </c>
      <c r="E467" s="197" t="s">
        <v>5</v>
      </c>
      <c r="F467" s="198" t="s">
        <v>1454</v>
      </c>
      <c r="H467" s="199">
        <v>53.28</v>
      </c>
      <c r="I467" s="200"/>
      <c r="L467" s="195"/>
      <c r="M467" s="201"/>
      <c r="N467" s="202"/>
      <c r="O467" s="202"/>
      <c r="P467" s="202"/>
      <c r="Q467" s="202"/>
      <c r="R467" s="202"/>
      <c r="S467" s="202"/>
      <c r="T467" s="203"/>
      <c r="AT467" s="197" t="s">
        <v>184</v>
      </c>
      <c r="AU467" s="197" t="s">
        <v>24</v>
      </c>
      <c r="AV467" s="12" t="s">
        <v>24</v>
      </c>
      <c r="AW467" s="12" t="s">
        <v>44</v>
      </c>
      <c r="AX467" s="12" t="s">
        <v>81</v>
      </c>
      <c r="AY467" s="197" t="s">
        <v>174</v>
      </c>
    </row>
    <row r="468" spans="2:65" s="12" customFormat="1" ht="13.5">
      <c r="B468" s="195"/>
      <c r="D468" s="196" t="s">
        <v>184</v>
      </c>
      <c r="E468" s="197" t="s">
        <v>5</v>
      </c>
      <c r="F468" s="198" t="s">
        <v>1455</v>
      </c>
      <c r="H468" s="199">
        <v>1.08</v>
      </c>
      <c r="I468" s="200"/>
      <c r="L468" s="195"/>
      <c r="M468" s="201"/>
      <c r="N468" s="202"/>
      <c r="O468" s="202"/>
      <c r="P468" s="202"/>
      <c r="Q468" s="202"/>
      <c r="R468" s="202"/>
      <c r="S468" s="202"/>
      <c r="T468" s="203"/>
      <c r="AT468" s="197" t="s">
        <v>184</v>
      </c>
      <c r="AU468" s="197" t="s">
        <v>24</v>
      </c>
      <c r="AV468" s="12" t="s">
        <v>24</v>
      </c>
      <c r="AW468" s="12" t="s">
        <v>44</v>
      </c>
      <c r="AX468" s="12" t="s">
        <v>81</v>
      </c>
      <c r="AY468" s="197" t="s">
        <v>174</v>
      </c>
    </row>
    <row r="469" spans="2:65" s="12" customFormat="1" ht="13.5">
      <c r="B469" s="195"/>
      <c r="D469" s="196" t="s">
        <v>184</v>
      </c>
      <c r="E469" s="197" t="s">
        <v>5</v>
      </c>
      <c r="F469" s="198" t="s">
        <v>1456</v>
      </c>
      <c r="H469" s="199">
        <v>89.674999999999997</v>
      </c>
      <c r="I469" s="200"/>
      <c r="L469" s="195"/>
      <c r="M469" s="201"/>
      <c r="N469" s="202"/>
      <c r="O469" s="202"/>
      <c r="P469" s="202"/>
      <c r="Q469" s="202"/>
      <c r="R469" s="202"/>
      <c r="S469" s="202"/>
      <c r="T469" s="203"/>
      <c r="AT469" s="197" t="s">
        <v>184</v>
      </c>
      <c r="AU469" s="197" t="s">
        <v>24</v>
      </c>
      <c r="AV469" s="12" t="s">
        <v>24</v>
      </c>
      <c r="AW469" s="12" t="s">
        <v>44</v>
      </c>
      <c r="AX469" s="12" t="s">
        <v>81</v>
      </c>
      <c r="AY469" s="197" t="s">
        <v>174</v>
      </c>
    </row>
    <row r="470" spans="2:65" s="13" customFormat="1" ht="13.5">
      <c r="B470" s="211"/>
      <c r="D470" s="196" t="s">
        <v>184</v>
      </c>
      <c r="E470" s="212" t="s">
        <v>5</v>
      </c>
      <c r="F470" s="213" t="s">
        <v>274</v>
      </c>
      <c r="H470" s="214">
        <v>221.73500000000001</v>
      </c>
      <c r="I470" s="215"/>
      <c r="L470" s="211"/>
      <c r="M470" s="216"/>
      <c r="N470" s="217"/>
      <c r="O470" s="217"/>
      <c r="P470" s="217"/>
      <c r="Q470" s="217"/>
      <c r="R470" s="217"/>
      <c r="S470" s="217"/>
      <c r="T470" s="218"/>
      <c r="AT470" s="212" t="s">
        <v>184</v>
      </c>
      <c r="AU470" s="212" t="s">
        <v>24</v>
      </c>
      <c r="AV470" s="13" t="s">
        <v>194</v>
      </c>
      <c r="AW470" s="13" t="s">
        <v>44</v>
      </c>
      <c r="AX470" s="13" t="s">
        <v>89</v>
      </c>
      <c r="AY470" s="212" t="s">
        <v>174</v>
      </c>
    </row>
    <row r="471" spans="2:65" s="1" customFormat="1" ht="16.5" customHeight="1">
      <c r="B471" s="182"/>
      <c r="C471" s="219" t="s">
        <v>1457</v>
      </c>
      <c r="D471" s="219" t="s">
        <v>447</v>
      </c>
      <c r="E471" s="220" t="s">
        <v>1445</v>
      </c>
      <c r="F471" s="221" t="s">
        <v>1446</v>
      </c>
      <c r="G471" s="222" t="s">
        <v>464</v>
      </c>
      <c r="H471" s="223">
        <v>1995.615</v>
      </c>
      <c r="I471" s="224"/>
      <c r="J471" s="225">
        <f>ROUND(I471*H471,2)</f>
        <v>0</v>
      </c>
      <c r="K471" s="221" t="s">
        <v>181</v>
      </c>
      <c r="L471" s="226"/>
      <c r="M471" s="227" t="s">
        <v>5</v>
      </c>
      <c r="N471" s="228" t="s">
        <v>52</v>
      </c>
      <c r="O471" s="43"/>
      <c r="P471" s="192">
        <f>O471*H471</f>
        <v>0</v>
      </c>
      <c r="Q471" s="192">
        <v>1E-3</v>
      </c>
      <c r="R471" s="192">
        <f>Q471*H471</f>
        <v>1.9956150000000001</v>
      </c>
      <c r="S471" s="192">
        <v>0</v>
      </c>
      <c r="T471" s="193">
        <f>S471*H471</f>
        <v>0</v>
      </c>
      <c r="AR471" s="24" t="s">
        <v>424</v>
      </c>
      <c r="AT471" s="24" t="s">
        <v>447</v>
      </c>
      <c r="AU471" s="24" t="s">
        <v>24</v>
      </c>
      <c r="AY471" s="24" t="s">
        <v>174</v>
      </c>
      <c r="BE471" s="194">
        <f>IF(N471="základní",J471,0)</f>
        <v>0</v>
      </c>
      <c r="BF471" s="194">
        <f>IF(N471="snížená",J471,0)</f>
        <v>0</v>
      </c>
      <c r="BG471" s="194">
        <f>IF(N471="zákl. přenesená",J471,0)</f>
        <v>0</v>
      </c>
      <c r="BH471" s="194">
        <f>IF(N471="sníž. přenesená",J471,0)</f>
        <v>0</v>
      </c>
      <c r="BI471" s="194">
        <f>IF(N471="nulová",J471,0)</f>
        <v>0</v>
      </c>
      <c r="BJ471" s="24" t="s">
        <v>89</v>
      </c>
      <c r="BK471" s="194">
        <f>ROUND(I471*H471,2)</f>
        <v>0</v>
      </c>
      <c r="BL471" s="24" t="s">
        <v>234</v>
      </c>
      <c r="BM471" s="24" t="s">
        <v>1458</v>
      </c>
    </row>
    <row r="472" spans="2:65" s="12" customFormat="1" ht="13.5">
      <c r="B472" s="195"/>
      <c r="D472" s="196" t="s">
        <v>184</v>
      </c>
      <c r="E472" s="197" t="s">
        <v>5</v>
      </c>
      <c r="F472" s="198" t="s">
        <v>1459</v>
      </c>
      <c r="H472" s="199">
        <v>1995.615</v>
      </c>
      <c r="I472" s="200"/>
      <c r="L472" s="195"/>
      <c r="M472" s="201"/>
      <c r="N472" s="202"/>
      <c r="O472" s="202"/>
      <c r="P472" s="202"/>
      <c r="Q472" s="202"/>
      <c r="R472" s="202"/>
      <c r="S472" s="202"/>
      <c r="T472" s="203"/>
      <c r="AT472" s="197" t="s">
        <v>184</v>
      </c>
      <c r="AU472" s="197" t="s">
        <v>24</v>
      </c>
      <c r="AV472" s="12" t="s">
        <v>24</v>
      </c>
      <c r="AW472" s="12" t="s">
        <v>44</v>
      </c>
      <c r="AX472" s="12" t="s">
        <v>89</v>
      </c>
      <c r="AY472" s="197" t="s">
        <v>174</v>
      </c>
    </row>
    <row r="473" spans="2:65" s="1" customFormat="1" ht="25.5" customHeight="1">
      <c r="B473" s="182"/>
      <c r="C473" s="183" t="s">
        <v>1460</v>
      </c>
      <c r="D473" s="183" t="s">
        <v>177</v>
      </c>
      <c r="E473" s="184" t="s">
        <v>1461</v>
      </c>
      <c r="F473" s="185" t="s">
        <v>1462</v>
      </c>
      <c r="G473" s="186" t="s">
        <v>262</v>
      </c>
      <c r="H473" s="187">
        <v>146.46600000000001</v>
      </c>
      <c r="I473" s="188"/>
      <c r="J473" s="189">
        <f>ROUND(I473*H473,2)</f>
        <v>0</v>
      </c>
      <c r="K473" s="185" t="s">
        <v>181</v>
      </c>
      <c r="L473" s="42"/>
      <c r="M473" s="190" t="s">
        <v>5</v>
      </c>
      <c r="N473" s="191" t="s">
        <v>52</v>
      </c>
      <c r="O473" s="43"/>
      <c r="P473" s="192">
        <f>O473*H473</f>
        <v>0</v>
      </c>
      <c r="Q473" s="192">
        <v>0</v>
      </c>
      <c r="R473" s="192">
        <f>Q473*H473</f>
        <v>0</v>
      </c>
      <c r="S473" s="192">
        <v>0</v>
      </c>
      <c r="T473" s="193">
        <f>S473*H473</f>
        <v>0</v>
      </c>
      <c r="AR473" s="24" t="s">
        <v>234</v>
      </c>
      <c r="AT473" s="24" t="s">
        <v>177</v>
      </c>
      <c r="AU473" s="24" t="s">
        <v>24</v>
      </c>
      <c r="AY473" s="24" t="s">
        <v>174</v>
      </c>
      <c r="BE473" s="194">
        <f>IF(N473="základní",J473,0)</f>
        <v>0</v>
      </c>
      <c r="BF473" s="194">
        <f>IF(N473="snížená",J473,0)</f>
        <v>0</v>
      </c>
      <c r="BG473" s="194">
        <f>IF(N473="zákl. přenesená",J473,0)</f>
        <v>0</v>
      </c>
      <c r="BH473" s="194">
        <f>IF(N473="sníž. přenesená",J473,0)</f>
        <v>0</v>
      </c>
      <c r="BI473" s="194">
        <f>IF(N473="nulová",J473,0)</f>
        <v>0</v>
      </c>
      <c r="BJ473" s="24" t="s">
        <v>89</v>
      </c>
      <c r="BK473" s="194">
        <f>ROUND(I473*H473,2)</f>
        <v>0</v>
      </c>
      <c r="BL473" s="24" t="s">
        <v>234</v>
      </c>
      <c r="BM473" s="24" t="s">
        <v>1463</v>
      </c>
    </row>
    <row r="474" spans="2:65" s="12" customFormat="1" ht="13.5">
      <c r="B474" s="195"/>
      <c r="D474" s="196" t="s">
        <v>184</v>
      </c>
      <c r="E474" s="197" t="s">
        <v>5</v>
      </c>
      <c r="F474" s="198" t="s">
        <v>1416</v>
      </c>
      <c r="H474" s="199">
        <v>146.46600000000001</v>
      </c>
      <c r="I474" s="200"/>
      <c r="L474" s="195"/>
      <c r="M474" s="201"/>
      <c r="N474" s="202"/>
      <c r="O474" s="202"/>
      <c r="P474" s="202"/>
      <c r="Q474" s="202"/>
      <c r="R474" s="202"/>
      <c r="S474" s="202"/>
      <c r="T474" s="203"/>
      <c r="AT474" s="197" t="s">
        <v>184</v>
      </c>
      <c r="AU474" s="197" t="s">
        <v>24</v>
      </c>
      <c r="AV474" s="12" t="s">
        <v>24</v>
      </c>
      <c r="AW474" s="12" t="s">
        <v>44</v>
      </c>
      <c r="AX474" s="12" t="s">
        <v>81</v>
      </c>
      <c r="AY474" s="197" t="s">
        <v>174</v>
      </c>
    </row>
    <row r="475" spans="2:65" s="13" customFormat="1" ht="13.5">
      <c r="B475" s="211"/>
      <c r="D475" s="196" t="s">
        <v>184</v>
      </c>
      <c r="E475" s="212" t="s">
        <v>5</v>
      </c>
      <c r="F475" s="213" t="s">
        <v>274</v>
      </c>
      <c r="H475" s="214">
        <v>146.46600000000001</v>
      </c>
      <c r="I475" s="215"/>
      <c r="L475" s="211"/>
      <c r="M475" s="216"/>
      <c r="N475" s="217"/>
      <c r="O475" s="217"/>
      <c r="P475" s="217"/>
      <c r="Q475" s="217"/>
      <c r="R475" s="217"/>
      <c r="S475" s="217"/>
      <c r="T475" s="218"/>
      <c r="AT475" s="212" t="s">
        <v>184</v>
      </c>
      <c r="AU475" s="212" t="s">
        <v>24</v>
      </c>
      <c r="AV475" s="13" t="s">
        <v>194</v>
      </c>
      <c r="AW475" s="13" t="s">
        <v>44</v>
      </c>
      <c r="AX475" s="13" t="s">
        <v>89</v>
      </c>
      <c r="AY475" s="212" t="s">
        <v>174</v>
      </c>
    </row>
    <row r="476" spans="2:65" s="1" customFormat="1" ht="16.5" customHeight="1">
      <c r="B476" s="182"/>
      <c r="C476" s="219" t="s">
        <v>1464</v>
      </c>
      <c r="D476" s="219" t="s">
        <v>447</v>
      </c>
      <c r="E476" s="220" t="s">
        <v>1465</v>
      </c>
      <c r="F476" s="221" t="s">
        <v>1466</v>
      </c>
      <c r="G476" s="222" t="s">
        <v>262</v>
      </c>
      <c r="H476" s="223">
        <v>153.78899999999999</v>
      </c>
      <c r="I476" s="224"/>
      <c r="J476" s="225">
        <f>ROUND(I476*H476,2)</f>
        <v>0</v>
      </c>
      <c r="K476" s="221" t="s">
        <v>181</v>
      </c>
      <c r="L476" s="226"/>
      <c r="M476" s="227" t="s">
        <v>5</v>
      </c>
      <c r="N476" s="228" t="s">
        <v>52</v>
      </c>
      <c r="O476" s="43"/>
      <c r="P476" s="192">
        <f>O476*H476</f>
        <v>0</v>
      </c>
      <c r="Q476" s="192">
        <v>4.0000000000000002E-4</v>
      </c>
      <c r="R476" s="192">
        <f>Q476*H476</f>
        <v>6.1515599999999997E-2</v>
      </c>
      <c r="S476" s="192">
        <v>0</v>
      </c>
      <c r="T476" s="193">
        <f>S476*H476</f>
        <v>0</v>
      </c>
      <c r="AR476" s="24" t="s">
        <v>424</v>
      </c>
      <c r="AT476" s="24" t="s">
        <v>447</v>
      </c>
      <c r="AU476" s="24" t="s">
        <v>24</v>
      </c>
      <c r="AY476" s="24" t="s">
        <v>174</v>
      </c>
      <c r="BE476" s="194">
        <f>IF(N476="základní",J476,0)</f>
        <v>0</v>
      </c>
      <c r="BF476" s="194">
        <f>IF(N476="snížená",J476,0)</f>
        <v>0</v>
      </c>
      <c r="BG476" s="194">
        <f>IF(N476="zákl. přenesená",J476,0)</f>
        <v>0</v>
      </c>
      <c r="BH476" s="194">
        <f>IF(N476="sníž. přenesená",J476,0)</f>
        <v>0</v>
      </c>
      <c r="BI476" s="194">
        <f>IF(N476="nulová",J476,0)</f>
        <v>0</v>
      </c>
      <c r="BJ476" s="24" t="s">
        <v>89</v>
      </c>
      <c r="BK476" s="194">
        <f>ROUND(I476*H476,2)</f>
        <v>0</v>
      </c>
      <c r="BL476" s="24" t="s">
        <v>234</v>
      </c>
      <c r="BM476" s="24" t="s">
        <v>1467</v>
      </c>
    </row>
    <row r="477" spans="2:65" s="12" customFormat="1" ht="13.5">
      <c r="B477" s="195"/>
      <c r="D477" s="196" t="s">
        <v>184</v>
      </c>
      <c r="E477" s="197" t="s">
        <v>5</v>
      </c>
      <c r="F477" s="198" t="s">
        <v>1468</v>
      </c>
      <c r="H477" s="199">
        <v>153.78899999999999</v>
      </c>
      <c r="I477" s="200"/>
      <c r="L477" s="195"/>
      <c r="M477" s="201"/>
      <c r="N477" s="202"/>
      <c r="O477" s="202"/>
      <c r="P477" s="202"/>
      <c r="Q477" s="202"/>
      <c r="R477" s="202"/>
      <c r="S477" s="202"/>
      <c r="T477" s="203"/>
      <c r="AT477" s="197" t="s">
        <v>184</v>
      </c>
      <c r="AU477" s="197" t="s">
        <v>24</v>
      </c>
      <c r="AV477" s="12" t="s">
        <v>24</v>
      </c>
      <c r="AW477" s="12" t="s">
        <v>44</v>
      </c>
      <c r="AX477" s="12" t="s">
        <v>89</v>
      </c>
      <c r="AY477" s="197" t="s">
        <v>174</v>
      </c>
    </row>
    <row r="478" spans="2:65" s="1" customFormat="1" ht="38.25" customHeight="1">
      <c r="B478" s="182"/>
      <c r="C478" s="183" t="s">
        <v>1469</v>
      </c>
      <c r="D478" s="183" t="s">
        <v>177</v>
      </c>
      <c r="E478" s="184" t="s">
        <v>1470</v>
      </c>
      <c r="F478" s="185" t="s">
        <v>1471</v>
      </c>
      <c r="G478" s="186" t="s">
        <v>421</v>
      </c>
      <c r="H478" s="187">
        <v>3.9750000000000001</v>
      </c>
      <c r="I478" s="188"/>
      <c r="J478" s="189">
        <f>ROUND(I478*H478,2)</f>
        <v>0</v>
      </c>
      <c r="K478" s="185" t="s">
        <v>181</v>
      </c>
      <c r="L478" s="42"/>
      <c r="M478" s="190" t="s">
        <v>5</v>
      </c>
      <c r="N478" s="191" t="s">
        <v>52</v>
      </c>
      <c r="O478" s="43"/>
      <c r="P478" s="192">
        <f>O478*H478</f>
        <v>0</v>
      </c>
      <c r="Q478" s="192">
        <v>0</v>
      </c>
      <c r="R478" s="192">
        <f>Q478*H478</f>
        <v>0</v>
      </c>
      <c r="S478" s="192">
        <v>0</v>
      </c>
      <c r="T478" s="193">
        <f>S478*H478</f>
        <v>0</v>
      </c>
      <c r="AR478" s="24" t="s">
        <v>234</v>
      </c>
      <c r="AT478" s="24" t="s">
        <v>177</v>
      </c>
      <c r="AU478" s="24" t="s">
        <v>24</v>
      </c>
      <c r="AY478" s="24" t="s">
        <v>174</v>
      </c>
      <c r="BE478" s="194">
        <f>IF(N478="základní",J478,0)</f>
        <v>0</v>
      </c>
      <c r="BF478" s="194">
        <f>IF(N478="snížená",J478,0)</f>
        <v>0</v>
      </c>
      <c r="BG478" s="194">
        <f>IF(N478="zákl. přenesená",J478,0)</f>
        <v>0</v>
      </c>
      <c r="BH478" s="194">
        <f>IF(N478="sníž. přenesená",J478,0)</f>
        <v>0</v>
      </c>
      <c r="BI478" s="194">
        <f>IF(N478="nulová",J478,0)</f>
        <v>0</v>
      </c>
      <c r="BJ478" s="24" t="s">
        <v>89</v>
      </c>
      <c r="BK478" s="194">
        <f>ROUND(I478*H478,2)</f>
        <v>0</v>
      </c>
      <c r="BL478" s="24" t="s">
        <v>234</v>
      </c>
      <c r="BM478" s="24" t="s">
        <v>1472</v>
      </c>
    </row>
    <row r="479" spans="2:65" s="11" customFormat="1" ht="29.85" customHeight="1">
      <c r="B479" s="169"/>
      <c r="D479" s="170" t="s">
        <v>80</v>
      </c>
      <c r="E479" s="180" t="s">
        <v>1473</v>
      </c>
      <c r="F479" s="180" t="s">
        <v>1474</v>
      </c>
      <c r="I479" s="172"/>
      <c r="J479" s="181">
        <f>BK479</f>
        <v>0</v>
      </c>
      <c r="L479" s="169"/>
      <c r="M479" s="174"/>
      <c r="N479" s="175"/>
      <c r="O479" s="175"/>
      <c r="P479" s="176">
        <f>SUM(P480:P496)</f>
        <v>0</v>
      </c>
      <c r="Q479" s="175"/>
      <c r="R479" s="176">
        <f>SUM(R480:R496)</f>
        <v>0.33656855000000002</v>
      </c>
      <c r="S479" s="175"/>
      <c r="T479" s="177">
        <f>SUM(T480:T496)</f>
        <v>0</v>
      </c>
      <c r="AR479" s="170" t="s">
        <v>24</v>
      </c>
      <c r="AT479" s="178" t="s">
        <v>80</v>
      </c>
      <c r="AU479" s="178" t="s">
        <v>89</v>
      </c>
      <c r="AY479" s="170" t="s">
        <v>174</v>
      </c>
      <c r="BK479" s="179">
        <f>SUM(BK480:BK496)</f>
        <v>0</v>
      </c>
    </row>
    <row r="480" spans="2:65" s="1" customFormat="1" ht="25.5" customHeight="1">
      <c r="B480" s="182"/>
      <c r="C480" s="183" t="s">
        <v>1475</v>
      </c>
      <c r="D480" s="183" t="s">
        <v>177</v>
      </c>
      <c r="E480" s="184" t="s">
        <v>1476</v>
      </c>
      <c r="F480" s="185" t="s">
        <v>1477</v>
      </c>
      <c r="G480" s="186" t="s">
        <v>262</v>
      </c>
      <c r="H480" s="187">
        <v>5.0999999999999996</v>
      </c>
      <c r="I480" s="188"/>
      <c r="J480" s="189">
        <f>ROUND(I480*H480,2)</f>
        <v>0</v>
      </c>
      <c r="K480" s="185" t="s">
        <v>181</v>
      </c>
      <c r="L480" s="42"/>
      <c r="M480" s="190" t="s">
        <v>5</v>
      </c>
      <c r="N480" s="191" t="s">
        <v>52</v>
      </c>
      <c r="O480" s="43"/>
      <c r="P480" s="192">
        <f>O480*H480</f>
        <v>0</v>
      </c>
      <c r="Q480" s="192">
        <v>0</v>
      </c>
      <c r="R480" s="192">
        <f>Q480*H480</f>
        <v>0</v>
      </c>
      <c r="S480" s="192">
        <v>0</v>
      </c>
      <c r="T480" s="193">
        <f>S480*H480</f>
        <v>0</v>
      </c>
      <c r="AR480" s="24" t="s">
        <v>234</v>
      </c>
      <c r="AT480" s="24" t="s">
        <v>177</v>
      </c>
      <c r="AU480" s="24" t="s">
        <v>24</v>
      </c>
      <c r="AY480" s="24" t="s">
        <v>174</v>
      </c>
      <c r="BE480" s="194">
        <f>IF(N480="základní",J480,0)</f>
        <v>0</v>
      </c>
      <c r="BF480" s="194">
        <f>IF(N480="snížená",J480,0)</f>
        <v>0</v>
      </c>
      <c r="BG480" s="194">
        <f>IF(N480="zákl. přenesená",J480,0)</f>
        <v>0</v>
      </c>
      <c r="BH480" s="194">
        <f>IF(N480="sníž. přenesená",J480,0)</f>
        <v>0</v>
      </c>
      <c r="BI480" s="194">
        <f>IF(N480="nulová",J480,0)</f>
        <v>0</v>
      </c>
      <c r="BJ480" s="24" t="s">
        <v>89</v>
      </c>
      <c r="BK480" s="194">
        <f>ROUND(I480*H480,2)</f>
        <v>0</v>
      </c>
      <c r="BL480" s="24" t="s">
        <v>234</v>
      </c>
      <c r="BM480" s="24" t="s">
        <v>1478</v>
      </c>
    </row>
    <row r="481" spans="2:65" s="12" customFormat="1" ht="13.5">
      <c r="B481" s="195"/>
      <c r="D481" s="196" t="s">
        <v>184</v>
      </c>
      <c r="E481" s="197" t="s">
        <v>5</v>
      </c>
      <c r="F481" s="198" t="s">
        <v>1479</v>
      </c>
      <c r="H481" s="199">
        <v>5.0999999999999996</v>
      </c>
      <c r="I481" s="200"/>
      <c r="L481" s="195"/>
      <c r="M481" s="201"/>
      <c r="N481" s="202"/>
      <c r="O481" s="202"/>
      <c r="P481" s="202"/>
      <c r="Q481" s="202"/>
      <c r="R481" s="202"/>
      <c r="S481" s="202"/>
      <c r="T481" s="203"/>
      <c r="AT481" s="197" t="s">
        <v>184</v>
      </c>
      <c r="AU481" s="197" t="s">
        <v>24</v>
      </c>
      <c r="AV481" s="12" t="s">
        <v>24</v>
      </c>
      <c r="AW481" s="12" t="s">
        <v>44</v>
      </c>
      <c r="AX481" s="12" t="s">
        <v>89</v>
      </c>
      <c r="AY481" s="197" t="s">
        <v>174</v>
      </c>
    </row>
    <row r="482" spans="2:65" s="1" customFormat="1" ht="16.5" customHeight="1">
      <c r="B482" s="182"/>
      <c r="C482" s="219" t="s">
        <v>1480</v>
      </c>
      <c r="D482" s="219" t="s">
        <v>447</v>
      </c>
      <c r="E482" s="220" t="s">
        <v>1481</v>
      </c>
      <c r="F482" s="221" t="s">
        <v>1482</v>
      </c>
      <c r="G482" s="222" t="s">
        <v>262</v>
      </c>
      <c r="H482" s="223">
        <v>5.202</v>
      </c>
      <c r="I482" s="224"/>
      <c r="J482" s="225">
        <f>ROUND(I482*H482,2)</f>
        <v>0</v>
      </c>
      <c r="K482" s="221" t="s">
        <v>181</v>
      </c>
      <c r="L482" s="226"/>
      <c r="M482" s="227" t="s">
        <v>5</v>
      </c>
      <c r="N482" s="228" t="s">
        <v>52</v>
      </c>
      <c r="O482" s="43"/>
      <c r="P482" s="192">
        <f>O482*H482</f>
        <v>0</v>
      </c>
      <c r="Q482" s="192">
        <v>4.0000000000000001E-3</v>
      </c>
      <c r="R482" s="192">
        <f>Q482*H482</f>
        <v>2.0808E-2</v>
      </c>
      <c r="S482" s="192">
        <v>0</v>
      </c>
      <c r="T482" s="193">
        <f>S482*H482</f>
        <v>0</v>
      </c>
      <c r="AR482" s="24" t="s">
        <v>424</v>
      </c>
      <c r="AT482" s="24" t="s">
        <v>447</v>
      </c>
      <c r="AU482" s="24" t="s">
        <v>24</v>
      </c>
      <c r="AY482" s="24" t="s">
        <v>174</v>
      </c>
      <c r="BE482" s="194">
        <f>IF(N482="základní",J482,0)</f>
        <v>0</v>
      </c>
      <c r="BF482" s="194">
        <f>IF(N482="snížená",J482,0)</f>
        <v>0</v>
      </c>
      <c r="BG482" s="194">
        <f>IF(N482="zákl. přenesená",J482,0)</f>
        <v>0</v>
      </c>
      <c r="BH482" s="194">
        <f>IF(N482="sníž. přenesená",J482,0)</f>
        <v>0</v>
      </c>
      <c r="BI482" s="194">
        <f>IF(N482="nulová",J482,0)</f>
        <v>0</v>
      </c>
      <c r="BJ482" s="24" t="s">
        <v>89</v>
      </c>
      <c r="BK482" s="194">
        <f>ROUND(I482*H482,2)</f>
        <v>0</v>
      </c>
      <c r="BL482" s="24" t="s">
        <v>234</v>
      </c>
      <c r="BM482" s="24" t="s">
        <v>1483</v>
      </c>
    </row>
    <row r="483" spans="2:65" s="12" customFormat="1" ht="13.5">
      <c r="B483" s="195"/>
      <c r="D483" s="196" t="s">
        <v>184</v>
      </c>
      <c r="E483" s="197" t="s">
        <v>5</v>
      </c>
      <c r="F483" s="198" t="s">
        <v>1484</v>
      </c>
      <c r="H483" s="199">
        <v>5.202</v>
      </c>
      <c r="I483" s="200"/>
      <c r="L483" s="195"/>
      <c r="M483" s="201"/>
      <c r="N483" s="202"/>
      <c r="O483" s="202"/>
      <c r="P483" s="202"/>
      <c r="Q483" s="202"/>
      <c r="R483" s="202"/>
      <c r="S483" s="202"/>
      <c r="T483" s="203"/>
      <c r="AT483" s="197" t="s">
        <v>184</v>
      </c>
      <c r="AU483" s="197" t="s">
        <v>24</v>
      </c>
      <c r="AV483" s="12" t="s">
        <v>24</v>
      </c>
      <c r="AW483" s="12" t="s">
        <v>44</v>
      </c>
      <c r="AX483" s="12" t="s">
        <v>89</v>
      </c>
      <c r="AY483" s="197" t="s">
        <v>174</v>
      </c>
    </row>
    <row r="484" spans="2:65" s="1" customFormat="1" ht="25.5" customHeight="1">
      <c r="B484" s="182"/>
      <c r="C484" s="183" t="s">
        <v>1485</v>
      </c>
      <c r="D484" s="183" t="s">
        <v>177</v>
      </c>
      <c r="E484" s="184" t="s">
        <v>1486</v>
      </c>
      <c r="F484" s="185" t="s">
        <v>1487</v>
      </c>
      <c r="G484" s="186" t="s">
        <v>262</v>
      </c>
      <c r="H484" s="187">
        <v>83.766999999999996</v>
      </c>
      <c r="I484" s="188"/>
      <c r="J484" s="189">
        <f>ROUND(I484*H484,2)</f>
        <v>0</v>
      </c>
      <c r="K484" s="185" t="s">
        <v>181</v>
      </c>
      <c r="L484" s="42"/>
      <c r="M484" s="190" t="s">
        <v>5</v>
      </c>
      <c r="N484" s="191" t="s">
        <v>52</v>
      </c>
      <c r="O484" s="43"/>
      <c r="P484" s="192">
        <f>O484*H484</f>
        <v>0</v>
      </c>
      <c r="Q484" s="192">
        <v>0</v>
      </c>
      <c r="R484" s="192">
        <f>Q484*H484</f>
        <v>0</v>
      </c>
      <c r="S484" s="192">
        <v>0</v>
      </c>
      <c r="T484" s="193">
        <f>S484*H484</f>
        <v>0</v>
      </c>
      <c r="AR484" s="24" t="s">
        <v>234</v>
      </c>
      <c r="AT484" s="24" t="s">
        <v>177</v>
      </c>
      <c r="AU484" s="24" t="s">
        <v>24</v>
      </c>
      <c r="AY484" s="24" t="s">
        <v>174</v>
      </c>
      <c r="BE484" s="194">
        <f>IF(N484="základní",J484,0)</f>
        <v>0</v>
      </c>
      <c r="BF484" s="194">
        <f>IF(N484="snížená",J484,0)</f>
        <v>0</v>
      </c>
      <c r="BG484" s="194">
        <f>IF(N484="zákl. přenesená",J484,0)</f>
        <v>0</v>
      </c>
      <c r="BH484" s="194">
        <f>IF(N484="sníž. přenesená",J484,0)</f>
        <v>0</v>
      </c>
      <c r="BI484" s="194">
        <f>IF(N484="nulová",J484,0)</f>
        <v>0</v>
      </c>
      <c r="BJ484" s="24" t="s">
        <v>89</v>
      </c>
      <c r="BK484" s="194">
        <f>ROUND(I484*H484,2)</f>
        <v>0</v>
      </c>
      <c r="BL484" s="24" t="s">
        <v>234</v>
      </c>
      <c r="BM484" s="24" t="s">
        <v>1488</v>
      </c>
    </row>
    <row r="485" spans="2:65" s="12" customFormat="1" ht="13.5">
      <c r="B485" s="195"/>
      <c r="D485" s="196" t="s">
        <v>184</v>
      </c>
      <c r="E485" s="197" t="s">
        <v>5</v>
      </c>
      <c r="F485" s="198" t="s">
        <v>1489</v>
      </c>
      <c r="H485" s="199">
        <v>83.766999999999996</v>
      </c>
      <c r="I485" s="200"/>
      <c r="L485" s="195"/>
      <c r="M485" s="201"/>
      <c r="N485" s="202"/>
      <c r="O485" s="202"/>
      <c r="P485" s="202"/>
      <c r="Q485" s="202"/>
      <c r="R485" s="202"/>
      <c r="S485" s="202"/>
      <c r="T485" s="203"/>
      <c r="AT485" s="197" t="s">
        <v>184</v>
      </c>
      <c r="AU485" s="197" t="s">
        <v>24</v>
      </c>
      <c r="AV485" s="12" t="s">
        <v>24</v>
      </c>
      <c r="AW485" s="12" t="s">
        <v>44</v>
      </c>
      <c r="AX485" s="12" t="s">
        <v>89</v>
      </c>
      <c r="AY485" s="197" t="s">
        <v>174</v>
      </c>
    </row>
    <row r="486" spans="2:65" s="1" customFormat="1" ht="51" customHeight="1">
      <c r="B486" s="182"/>
      <c r="C486" s="219" t="s">
        <v>1490</v>
      </c>
      <c r="D486" s="219" t="s">
        <v>447</v>
      </c>
      <c r="E486" s="220" t="s">
        <v>1491</v>
      </c>
      <c r="F486" s="221" t="s">
        <v>1492</v>
      </c>
      <c r="G486" s="222" t="s">
        <v>262</v>
      </c>
      <c r="H486" s="223">
        <v>85.441999999999993</v>
      </c>
      <c r="I486" s="224"/>
      <c r="J486" s="225">
        <f>ROUND(I486*H486,2)</f>
        <v>0</v>
      </c>
      <c r="K486" s="221" t="s">
        <v>181</v>
      </c>
      <c r="L486" s="226"/>
      <c r="M486" s="227" t="s">
        <v>5</v>
      </c>
      <c r="N486" s="228" t="s">
        <v>52</v>
      </c>
      <c r="O486" s="43"/>
      <c r="P486" s="192">
        <f>O486*H486</f>
        <v>0</v>
      </c>
      <c r="Q486" s="192">
        <v>3.5000000000000001E-3</v>
      </c>
      <c r="R486" s="192">
        <f>Q486*H486</f>
        <v>0.29904700000000001</v>
      </c>
      <c r="S486" s="192">
        <v>0</v>
      </c>
      <c r="T486" s="193">
        <f>S486*H486</f>
        <v>0</v>
      </c>
      <c r="AR486" s="24" t="s">
        <v>424</v>
      </c>
      <c r="AT486" s="24" t="s">
        <v>447</v>
      </c>
      <c r="AU486" s="24" t="s">
        <v>24</v>
      </c>
      <c r="AY486" s="24" t="s">
        <v>174</v>
      </c>
      <c r="BE486" s="194">
        <f>IF(N486="základní",J486,0)</f>
        <v>0</v>
      </c>
      <c r="BF486" s="194">
        <f>IF(N486="snížená",J486,0)</f>
        <v>0</v>
      </c>
      <c r="BG486" s="194">
        <f>IF(N486="zákl. přenesená",J486,0)</f>
        <v>0</v>
      </c>
      <c r="BH486" s="194">
        <f>IF(N486="sníž. přenesená",J486,0)</f>
        <v>0</v>
      </c>
      <c r="BI486" s="194">
        <f>IF(N486="nulová",J486,0)</f>
        <v>0</v>
      </c>
      <c r="BJ486" s="24" t="s">
        <v>89</v>
      </c>
      <c r="BK486" s="194">
        <f>ROUND(I486*H486,2)</f>
        <v>0</v>
      </c>
      <c r="BL486" s="24" t="s">
        <v>234</v>
      </c>
      <c r="BM486" s="24" t="s">
        <v>1493</v>
      </c>
    </row>
    <row r="487" spans="2:65" s="1" customFormat="1" ht="216">
      <c r="B487" s="42"/>
      <c r="D487" s="196" t="s">
        <v>188</v>
      </c>
      <c r="F487" s="204" t="s">
        <v>1494</v>
      </c>
      <c r="I487" s="205"/>
      <c r="L487" s="42"/>
      <c r="M487" s="206"/>
      <c r="N487" s="43"/>
      <c r="O487" s="43"/>
      <c r="P487" s="43"/>
      <c r="Q487" s="43"/>
      <c r="R487" s="43"/>
      <c r="S487" s="43"/>
      <c r="T487" s="71"/>
      <c r="AT487" s="24" t="s">
        <v>188</v>
      </c>
      <c r="AU487" s="24" t="s">
        <v>24</v>
      </c>
    </row>
    <row r="488" spans="2:65" s="12" customFormat="1" ht="13.5">
      <c r="B488" s="195"/>
      <c r="D488" s="196" t="s">
        <v>184</v>
      </c>
      <c r="E488" s="197" t="s">
        <v>5</v>
      </c>
      <c r="F488" s="198" t="s">
        <v>1495</v>
      </c>
      <c r="H488" s="199">
        <v>85.441999999999993</v>
      </c>
      <c r="I488" s="200"/>
      <c r="L488" s="195"/>
      <c r="M488" s="201"/>
      <c r="N488" s="202"/>
      <c r="O488" s="202"/>
      <c r="P488" s="202"/>
      <c r="Q488" s="202"/>
      <c r="R488" s="202"/>
      <c r="S488" s="202"/>
      <c r="T488" s="203"/>
      <c r="AT488" s="197" t="s">
        <v>184</v>
      </c>
      <c r="AU488" s="197" t="s">
        <v>24</v>
      </c>
      <c r="AV488" s="12" t="s">
        <v>24</v>
      </c>
      <c r="AW488" s="12" t="s">
        <v>44</v>
      </c>
      <c r="AX488" s="12" t="s">
        <v>89</v>
      </c>
      <c r="AY488" s="197" t="s">
        <v>174</v>
      </c>
    </row>
    <row r="489" spans="2:65" s="1" customFormat="1" ht="51" customHeight="1">
      <c r="B489" s="182"/>
      <c r="C489" s="219" t="s">
        <v>1496</v>
      </c>
      <c r="D489" s="219" t="s">
        <v>447</v>
      </c>
      <c r="E489" s="220" t="s">
        <v>1497</v>
      </c>
      <c r="F489" s="221" t="s">
        <v>1498</v>
      </c>
      <c r="G489" s="222" t="s">
        <v>488</v>
      </c>
      <c r="H489" s="223">
        <v>17.934999999999999</v>
      </c>
      <c r="I489" s="224"/>
      <c r="J489" s="225">
        <f>ROUND(I489*H489,2)</f>
        <v>0</v>
      </c>
      <c r="K489" s="221" t="s">
        <v>181</v>
      </c>
      <c r="L489" s="226"/>
      <c r="M489" s="227" t="s">
        <v>5</v>
      </c>
      <c r="N489" s="228" t="s">
        <v>52</v>
      </c>
      <c r="O489" s="43"/>
      <c r="P489" s="192">
        <f>O489*H489</f>
        <v>0</v>
      </c>
      <c r="Q489" s="192">
        <v>9.1E-4</v>
      </c>
      <c r="R489" s="192">
        <f>Q489*H489</f>
        <v>1.6320849999999998E-2</v>
      </c>
      <c r="S489" s="192">
        <v>0</v>
      </c>
      <c r="T489" s="193">
        <f>S489*H489</f>
        <v>0</v>
      </c>
      <c r="AR489" s="24" t="s">
        <v>424</v>
      </c>
      <c r="AT489" s="24" t="s">
        <v>447</v>
      </c>
      <c r="AU489" s="24" t="s">
        <v>24</v>
      </c>
      <c r="AY489" s="24" t="s">
        <v>174</v>
      </c>
      <c r="BE489" s="194">
        <f>IF(N489="základní",J489,0)</f>
        <v>0</v>
      </c>
      <c r="BF489" s="194">
        <f>IF(N489="snížená",J489,0)</f>
        <v>0</v>
      </c>
      <c r="BG489" s="194">
        <f>IF(N489="zákl. přenesená",J489,0)</f>
        <v>0</v>
      </c>
      <c r="BH489" s="194">
        <f>IF(N489="sníž. přenesená",J489,0)</f>
        <v>0</v>
      </c>
      <c r="BI489" s="194">
        <f>IF(N489="nulová",J489,0)</f>
        <v>0</v>
      </c>
      <c r="BJ489" s="24" t="s">
        <v>89</v>
      </c>
      <c r="BK489" s="194">
        <f>ROUND(I489*H489,2)</f>
        <v>0</v>
      </c>
      <c r="BL489" s="24" t="s">
        <v>234</v>
      </c>
      <c r="BM489" s="24" t="s">
        <v>1499</v>
      </c>
    </row>
    <row r="490" spans="2:65" s="1" customFormat="1" ht="121.5">
      <c r="B490" s="42"/>
      <c r="D490" s="196" t="s">
        <v>188</v>
      </c>
      <c r="F490" s="204" t="s">
        <v>1500</v>
      </c>
      <c r="I490" s="205"/>
      <c r="L490" s="42"/>
      <c r="M490" s="206"/>
      <c r="N490" s="43"/>
      <c r="O490" s="43"/>
      <c r="P490" s="43"/>
      <c r="Q490" s="43"/>
      <c r="R490" s="43"/>
      <c r="S490" s="43"/>
      <c r="T490" s="71"/>
      <c r="AT490" s="24" t="s">
        <v>188</v>
      </c>
      <c r="AU490" s="24" t="s">
        <v>24</v>
      </c>
    </row>
    <row r="491" spans="2:65" s="12" customFormat="1" ht="13.5">
      <c r="B491" s="195"/>
      <c r="D491" s="196" t="s">
        <v>184</v>
      </c>
      <c r="E491" s="197" t="s">
        <v>5</v>
      </c>
      <c r="F491" s="198" t="s">
        <v>1501</v>
      </c>
      <c r="H491" s="199">
        <v>17.934999999999999</v>
      </c>
      <c r="I491" s="200"/>
      <c r="L491" s="195"/>
      <c r="M491" s="201"/>
      <c r="N491" s="202"/>
      <c r="O491" s="202"/>
      <c r="P491" s="202"/>
      <c r="Q491" s="202"/>
      <c r="R491" s="202"/>
      <c r="S491" s="202"/>
      <c r="T491" s="203"/>
      <c r="AT491" s="197" t="s">
        <v>184</v>
      </c>
      <c r="AU491" s="197" t="s">
        <v>24</v>
      </c>
      <c r="AV491" s="12" t="s">
        <v>24</v>
      </c>
      <c r="AW491" s="12" t="s">
        <v>44</v>
      </c>
      <c r="AX491" s="12" t="s">
        <v>89</v>
      </c>
      <c r="AY491" s="197" t="s">
        <v>174</v>
      </c>
    </row>
    <row r="492" spans="2:65" s="1" customFormat="1" ht="38.25" customHeight="1">
      <c r="B492" s="182"/>
      <c r="C492" s="183" t="s">
        <v>1502</v>
      </c>
      <c r="D492" s="183" t="s">
        <v>177</v>
      </c>
      <c r="E492" s="184" t="s">
        <v>1503</v>
      </c>
      <c r="F492" s="185" t="s">
        <v>1504</v>
      </c>
      <c r="G492" s="186" t="s">
        <v>262</v>
      </c>
      <c r="H492" s="187">
        <v>2.5499999999999998</v>
      </c>
      <c r="I492" s="188"/>
      <c r="J492" s="189">
        <f>ROUND(I492*H492,2)</f>
        <v>0</v>
      </c>
      <c r="K492" s="185" t="s">
        <v>181</v>
      </c>
      <c r="L492" s="42"/>
      <c r="M492" s="190" t="s">
        <v>5</v>
      </c>
      <c r="N492" s="191" t="s">
        <v>52</v>
      </c>
      <c r="O492" s="43"/>
      <c r="P492" s="192">
        <f>O492*H492</f>
        <v>0</v>
      </c>
      <c r="Q492" s="192">
        <v>1.0000000000000001E-5</v>
      </c>
      <c r="R492" s="192">
        <f>Q492*H492</f>
        <v>2.55E-5</v>
      </c>
      <c r="S492" s="192">
        <v>0</v>
      </c>
      <c r="T492" s="193">
        <f>S492*H492</f>
        <v>0</v>
      </c>
      <c r="AR492" s="24" t="s">
        <v>234</v>
      </c>
      <c r="AT492" s="24" t="s">
        <v>177</v>
      </c>
      <c r="AU492" s="24" t="s">
        <v>24</v>
      </c>
      <c r="AY492" s="24" t="s">
        <v>174</v>
      </c>
      <c r="BE492" s="194">
        <f>IF(N492="základní",J492,0)</f>
        <v>0</v>
      </c>
      <c r="BF492" s="194">
        <f>IF(N492="snížená",J492,0)</f>
        <v>0</v>
      </c>
      <c r="BG492" s="194">
        <f>IF(N492="zákl. přenesená",J492,0)</f>
        <v>0</v>
      </c>
      <c r="BH492" s="194">
        <f>IF(N492="sníž. přenesená",J492,0)</f>
        <v>0</v>
      </c>
      <c r="BI492" s="194">
        <f>IF(N492="nulová",J492,0)</f>
        <v>0</v>
      </c>
      <c r="BJ492" s="24" t="s">
        <v>89</v>
      </c>
      <c r="BK492" s="194">
        <f>ROUND(I492*H492,2)</f>
        <v>0</v>
      </c>
      <c r="BL492" s="24" t="s">
        <v>234</v>
      </c>
      <c r="BM492" s="24" t="s">
        <v>1505</v>
      </c>
    </row>
    <row r="493" spans="2:65" s="12" customFormat="1" ht="13.5">
      <c r="B493" s="195"/>
      <c r="D493" s="196" t="s">
        <v>184</v>
      </c>
      <c r="E493" s="197" t="s">
        <v>5</v>
      </c>
      <c r="F493" s="198" t="s">
        <v>1506</v>
      </c>
      <c r="H493" s="199">
        <v>2.5499999999999998</v>
      </c>
      <c r="I493" s="200"/>
      <c r="L493" s="195"/>
      <c r="M493" s="201"/>
      <c r="N493" s="202"/>
      <c r="O493" s="202"/>
      <c r="P493" s="202"/>
      <c r="Q493" s="202"/>
      <c r="R493" s="202"/>
      <c r="S493" s="202"/>
      <c r="T493" s="203"/>
      <c r="AT493" s="197" t="s">
        <v>184</v>
      </c>
      <c r="AU493" s="197" t="s">
        <v>24</v>
      </c>
      <c r="AV493" s="12" t="s">
        <v>24</v>
      </c>
      <c r="AW493" s="12" t="s">
        <v>44</v>
      </c>
      <c r="AX493" s="12" t="s">
        <v>89</v>
      </c>
      <c r="AY493" s="197" t="s">
        <v>174</v>
      </c>
    </row>
    <row r="494" spans="2:65" s="1" customFormat="1" ht="25.5" customHeight="1">
      <c r="B494" s="182"/>
      <c r="C494" s="219" t="s">
        <v>1507</v>
      </c>
      <c r="D494" s="219" t="s">
        <v>447</v>
      </c>
      <c r="E494" s="220" t="s">
        <v>1508</v>
      </c>
      <c r="F494" s="221" t="s">
        <v>1509</v>
      </c>
      <c r="G494" s="222" t="s">
        <v>262</v>
      </c>
      <c r="H494" s="223">
        <v>3.06</v>
      </c>
      <c r="I494" s="224"/>
      <c r="J494" s="225">
        <f>ROUND(I494*H494,2)</f>
        <v>0</v>
      </c>
      <c r="K494" s="221" t="s">
        <v>181</v>
      </c>
      <c r="L494" s="226"/>
      <c r="M494" s="227" t="s">
        <v>5</v>
      </c>
      <c r="N494" s="228" t="s">
        <v>52</v>
      </c>
      <c r="O494" s="43"/>
      <c r="P494" s="192">
        <f>O494*H494</f>
        <v>0</v>
      </c>
      <c r="Q494" s="192">
        <v>1.2E-4</v>
      </c>
      <c r="R494" s="192">
        <f>Q494*H494</f>
        <v>3.6720000000000004E-4</v>
      </c>
      <c r="S494" s="192">
        <v>0</v>
      </c>
      <c r="T494" s="193">
        <f>S494*H494</f>
        <v>0</v>
      </c>
      <c r="AR494" s="24" t="s">
        <v>424</v>
      </c>
      <c r="AT494" s="24" t="s">
        <v>447</v>
      </c>
      <c r="AU494" s="24" t="s">
        <v>24</v>
      </c>
      <c r="AY494" s="24" t="s">
        <v>174</v>
      </c>
      <c r="BE494" s="194">
        <f>IF(N494="základní",J494,0)</f>
        <v>0</v>
      </c>
      <c r="BF494" s="194">
        <f>IF(N494="snížená",J494,0)</f>
        <v>0</v>
      </c>
      <c r="BG494" s="194">
        <f>IF(N494="zákl. přenesená",J494,0)</f>
        <v>0</v>
      </c>
      <c r="BH494" s="194">
        <f>IF(N494="sníž. přenesená",J494,0)</f>
        <v>0</v>
      </c>
      <c r="BI494" s="194">
        <f>IF(N494="nulová",J494,0)</f>
        <v>0</v>
      </c>
      <c r="BJ494" s="24" t="s">
        <v>89</v>
      </c>
      <c r="BK494" s="194">
        <f>ROUND(I494*H494,2)</f>
        <v>0</v>
      </c>
      <c r="BL494" s="24" t="s">
        <v>234</v>
      </c>
      <c r="BM494" s="24" t="s">
        <v>1510</v>
      </c>
    </row>
    <row r="495" spans="2:65" s="12" customFormat="1" ht="13.5">
      <c r="B495" s="195"/>
      <c r="D495" s="196" t="s">
        <v>184</v>
      </c>
      <c r="E495" s="197" t="s">
        <v>5</v>
      </c>
      <c r="F495" s="198" t="s">
        <v>1511</v>
      </c>
      <c r="H495" s="199">
        <v>3.06</v>
      </c>
      <c r="I495" s="200"/>
      <c r="L495" s="195"/>
      <c r="M495" s="201"/>
      <c r="N495" s="202"/>
      <c r="O495" s="202"/>
      <c r="P495" s="202"/>
      <c r="Q495" s="202"/>
      <c r="R495" s="202"/>
      <c r="S495" s="202"/>
      <c r="T495" s="203"/>
      <c r="AT495" s="197" t="s">
        <v>184</v>
      </c>
      <c r="AU495" s="197" t="s">
        <v>24</v>
      </c>
      <c r="AV495" s="12" t="s">
        <v>24</v>
      </c>
      <c r="AW495" s="12" t="s">
        <v>44</v>
      </c>
      <c r="AX495" s="12" t="s">
        <v>89</v>
      </c>
      <c r="AY495" s="197" t="s">
        <v>174</v>
      </c>
    </row>
    <row r="496" spans="2:65" s="1" customFormat="1" ht="38.25" customHeight="1">
      <c r="B496" s="182"/>
      <c r="C496" s="183" t="s">
        <v>1512</v>
      </c>
      <c r="D496" s="183" t="s">
        <v>177</v>
      </c>
      <c r="E496" s="184" t="s">
        <v>1513</v>
      </c>
      <c r="F496" s="185" t="s">
        <v>1514</v>
      </c>
      <c r="G496" s="186" t="s">
        <v>421</v>
      </c>
      <c r="H496" s="187">
        <v>0.33700000000000002</v>
      </c>
      <c r="I496" s="188"/>
      <c r="J496" s="189">
        <f>ROUND(I496*H496,2)</f>
        <v>0</v>
      </c>
      <c r="K496" s="185" t="s">
        <v>181</v>
      </c>
      <c r="L496" s="42"/>
      <c r="M496" s="190" t="s">
        <v>5</v>
      </c>
      <c r="N496" s="191" t="s">
        <v>52</v>
      </c>
      <c r="O496" s="43"/>
      <c r="P496" s="192">
        <f>O496*H496</f>
        <v>0</v>
      </c>
      <c r="Q496" s="192">
        <v>0</v>
      </c>
      <c r="R496" s="192">
        <f>Q496*H496</f>
        <v>0</v>
      </c>
      <c r="S496" s="192">
        <v>0</v>
      </c>
      <c r="T496" s="193">
        <f>S496*H496</f>
        <v>0</v>
      </c>
      <c r="AR496" s="24" t="s">
        <v>234</v>
      </c>
      <c r="AT496" s="24" t="s">
        <v>177</v>
      </c>
      <c r="AU496" s="24" t="s">
        <v>24</v>
      </c>
      <c r="AY496" s="24" t="s">
        <v>174</v>
      </c>
      <c r="BE496" s="194">
        <f>IF(N496="základní",J496,0)</f>
        <v>0</v>
      </c>
      <c r="BF496" s="194">
        <f>IF(N496="snížená",J496,0)</f>
        <v>0</v>
      </c>
      <c r="BG496" s="194">
        <f>IF(N496="zákl. přenesená",J496,0)</f>
        <v>0</v>
      </c>
      <c r="BH496" s="194">
        <f>IF(N496="sníž. přenesená",J496,0)</f>
        <v>0</v>
      </c>
      <c r="BI496" s="194">
        <f>IF(N496="nulová",J496,0)</f>
        <v>0</v>
      </c>
      <c r="BJ496" s="24" t="s">
        <v>89</v>
      </c>
      <c r="BK496" s="194">
        <f>ROUND(I496*H496,2)</f>
        <v>0</v>
      </c>
      <c r="BL496" s="24" t="s">
        <v>234</v>
      </c>
      <c r="BM496" s="24" t="s">
        <v>1515</v>
      </c>
    </row>
    <row r="497" spans="2:65" s="11" customFormat="1" ht="29.85" customHeight="1">
      <c r="B497" s="169"/>
      <c r="D497" s="170" t="s">
        <v>80</v>
      </c>
      <c r="E497" s="180" t="s">
        <v>1516</v>
      </c>
      <c r="F497" s="180" t="s">
        <v>1517</v>
      </c>
      <c r="I497" s="172"/>
      <c r="J497" s="181">
        <f>BK497</f>
        <v>0</v>
      </c>
      <c r="L497" s="169"/>
      <c r="M497" s="174"/>
      <c r="N497" s="175"/>
      <c r="O497" s="175"/>
      <c r="P497" s="176">
        <f>SUM(P498:P503)</f>
        <v>0</v>
      </c>
      <c r="Q497" s="175"/>
      <c r="R497" s="176">
        <f>SUM(R498:R503)</f>
        <v>2.9E-4</v>
      </c>
      <c r="S497" s="175"/>
      <c r="T497" s="177">
        <f>SUM(T498:T503)</f>
        <v>0</v>
      </c>
      <c r="AR497" s="170" t="s">
        <v>24</v>
      </c>
      <c r="AT497" s="178" t="s">
        <v>80</v>
      </c>
      <c r="AU497" s="178" t="s">
        <v>89</v>
      </c>
      <c r="AY497" s="170" t="s">
        <v>174</v>
      </c>
      <c r="BK497" s="179">
        <f>SUM(BK498:BK503)</f>
        <v>0</v>
      </c>
    </row>
    <row r="498" spans="2:65" s="1" customFormat="1" ht="16.5" customHeight="1">
      <c r="B498" s="182"/>
      <c r="C498" s="183" t="s">
        <v>1518</v>
      </c>
      <c r="D498" s="183" t="s">
        <v>177</v>
      </c>
      <c r="E498" s="184" t="s">
        <v>1519</v>
      </c>
      <c r="F498" s="185" t="s">
        <v>1520</v>
      </c>
      <c r="G498" s="186" t="s">
        <v>287</v>
      </c>
      <c r="H498" s="187">
        <v>1</v>
      </c>
      <c r="I498" s="188"/>
      <c r="J498" s="189">
        <f>ROUND(I498*H498,2)</f>
        <v>0</v>
      </c>
      <c r="K498" s="185" t="s">
        <v>181</v>
      </c>
      <c r="L498" s="42"/>
      <c r="M498" s="190" t="s">
        <v>5</v>
      </c>
      <c r="N498" s="191" t="s">
        <v>52</v>
      </c>
      <c r="O498" s="43"/>
      <c r="P498" s="192">
        <f>O498*H498</f>
        <v>0</v>
      </c>
      <c r="Q498" s="192">
        <v>2.9E-4</v>
      </c>
      <c r="R498" s="192">
        <f>Q498*H498</f>
        <v>2.9E-4</v>
      </c>
      <c r="S498" s="192">
        <v>0</v>
      </c>
      <c r="T498" s="193">
        <f>S498*H498</f>
        <v>0</v>
      </c>
      <c r="AR498" s="24" t="s">
        <v>234</v>
      </c>
      <c r="AT498" s="24" t="s">
        <v>177</v>
      </c>
      <c r="AU498" s="24" t="s">
        <v>24</v>
      </c>
      <c r="AY498" s="24" t="s">
        <v>174</v>
      </c>
      <c r="BE498" s="194">
        <f>IF(N498="základní",J498,0)</f>
        <v>0</v>
      </c>
      <c r="BF498" s="194">
        <f>IF(N498="snížená",J498,0)</f>
        <v>0</v>
      </c>
      <c r="BG498" s="194">
        <f>IF(N498="zákl. přenesená",J498,0)</f>
        <v>0</v>
      </c>
      <c r="BH498" s="194">
        <f>IF(N498="sníž. přenesená",J498,0)</f>
        <v>0</v>
      </c>
      <c r="BI498" s="194">
        <f>IF(N498="nulová",J498,0)</f>
        <v>0</v>
      </c>
      <c r="BJ498" s="24" t="s">
        <v>89</v>
      </c>
      <c r="BK498" s="194">
        <f>ROUND(I498*H498,2)</f>
        <v>0</v>
      </c>
      <c r="BL498" s="24" t="s">
        <v>234</v>
      </c>
      <c r="BM498" s="24" t="s">
        <v>1521</v>
      </c>
    </row>
    <row r="499" spans="2:65" s="12" customFormat="1" ht="13.5">
      <c r="B499" s="195"/>
      <c r="D499" s="196" t="s">
        <v>184</v>
      </c>
      <c r="E499" s="197" t="s">
        <v>5</v>
      </c>
      <c r="F499" s="198" t="s">
        <v>89</v>
      </c>
      <c r="H499" s="199">
        <v>1</v>
      </c>
      <c r="I499" s="200"/>
      <c r="L499" s="195"/>
      <c r="M499" s="201"/>
      <c r="N499" s="202"/>
      <c r="O499" s="202"/>
      <c r="P499" s="202"/>
      <c r="Q499" s="202"/>
      <c r="R499" s="202"/>
      <c r="S499" s="202"/>
      <c r="T499" s="203"/>
      <c r="AT499" s="197" t="s">
        <v>184</v>
      </c>
      <c r="AU499" s="197" t="s">
        <v>24</v>
      </c>
      <c r="AV499" s="12" t="s">
        <v>24</v>
      </c>
      <c r="AW499" s="12" t="s">
        <v>44</v>
      </c>
      <c r="AX499" s="12" t="s">
        <v>89</v>
      </c>
      <c r="AY499" s="197" t="s">
        <v>174</v>
      </c>
    </row>
    <row r="500" spans="2:65" s="1" customFormat="1" ht="16.5" customHeight="1">
      <c r="B500" s="182"/>
      <c r="C500" s="183" t="s">
        <v>1522</v>
      </c>
      <c r="D500" s="183" t="s">
        <v>177</v>
      </c>
      <c r="E500" s="184" t="s">
        <v>1523</v>
      </c>
      <c r="F500" s="185" t="s">
        <v>1524</v>
      </c>
      <c r="G500" s="186" t="s">
        <v>287</v>
      </c>
      <c r="H500" s="187">
        <v>1</v>
      </c>
      <c r="I500" s="188"/>
      <c r="J500" s="189">
        <f>ROUND(I500*H500,2)</f>
        <v>0</v>
      </c>
      <c r="K500" s="185" t="s">
        <v>181</v>
      </c>
      <c r="L500" s="42"/>
      <c r="M500" s="190" t="s">
        <v>5</v>
      </c>
      <c r="N500" s="191" t="s">
        <v>52</v>
      </c>
      <c r="O500" s="43"/>
      <c r="P500" s="192">
        <f>O500*H500</f>
        <v>0</v>
      </c>
      <c r="Q500" s="192">
        <v>0</v>
      </c>
      <c r="R500" s="192">
        <f>Q500*H500</f>
        <v>0</v>
      </c>
      <c r="S500" s="192">
        <v>0</v>
      </c>
      <c r="T500" s="193">
        <f>S500*H500</f>
        <v>0</v>
      </c>
      <c r="AR500" s="24" t="s">
        <v>234</v>
      </c>
      <c r="AT500" s="24" t="s">
        <v>177</v>
      </c>
      <c r="AU500" s="24" t="s">
        <v>24</v>
      </c>
      <c r="AY500" s="24" t="s">
        <v>174</v>
      </c>
      <c r="BE500" s="194">
        <f>IF(N500="základní",J500,0)</f>
        <v>0</v>
      </c>
      <c r="BF500" s="194">
        <f>IF(N500="snížená",J500,0)</f>
        <v>0</v>
      </c>
      <c r="BG500" s="194">
        <f>IF(N500="zákl. přenesená",J500,0)</f>
        <v>0</v>
      </c>
      <c r="BH500" s="194">
        <f>IF(N500="sníž. přenesená",J500,0)</f>
        <v>0</v>
      </c>
      <c r="BI500" s="194">
        <f>IF(N500="nulová",J500,0)</f>
        <v>0</v>
      </c>
      <c r="BJ500" s="24" t="s">
        <v>89</v>
      </c>
      <c r="BK500" s="194">
        <f>ROUND(I500*H500,2)</f>
        <v>0</v>
      </c>
      <c r="BL500" s="24" t="s">
        <v>234</v>
      </c>
      <c r="BM500" s="24" t="s">
        <v>1525</v>
      </c>
    </row>
    <row r="501" spans="2:65" s="12" customFormat="1" ht="13.5">
      <c r="B501" s="195"/>
      <c r="D501" s="196" t="s">
        <v>184</v>
      </c>
      <c r="E501" s="197" t="s">
        <v>5</v>
      </c>
      <c r="F501" s="198" t="s">
        <v>89</v>
      </c>
      <c r="H501" s="199">
        <v>1</v>
      </c>
      <c r="I501" s="200"/>
      <c r="L501" s="195"/>
      <c r="M501" s="201"/>
      <c r="N501" s="202"/>
      <c r="O501" s="202"/>
      <c r="P501" s="202"/>
      <c r="Q501" s="202"/>
      <c r="R501" s="202"/>
      <c r="S501" s="202"/>
      <c r="T501" s="203"/>
      <c r="AT501" s="197" t="s">
        <v>184</v>
      </c>
      <c r="AU501" s="197" t="s">
        <v>24</v>
      </c>
      <c r="AV501" s="12" t="s">
        <v>24</v>
      </c>
      <c r="AW501" s="12" t="s">
        <v>44</v>
      </c>
      <c r="AX501" s="12" t="s">
        <v>89</v>
      </c>
      <c r="AY501" s="197" t="s">
        <v>174</v>
      </c>
    </row>
    <row r="502" spans="2:65" s="1" customFormat="1" ht="38.25" customHeight="1">
      <c r="B502" s="182"/>
      <c r="C502" s="183" t="s">
        <v>1526</v>
      </c>
      <c r="D502" s="183" t="s">
        <v>177</v>
      </c>
      <c r="E502" s="184" t="s">
        <v>1527</v>
      </c>
      <c r="F502" s="185" t="s">
        <v>1528</v>
      </c>
      <c r="G502" s="186" t="s">
        <v>421</v>
      </c>
      <c r="H502" s="187">
        <v>1E-3</v>
      </c>
      <c r="I502" s="188"/>
      <c r="J502" s="189">
        <f>ROUND(I502*H502,2)</f>
        <v>0</v>
      </c>
      <c r="K502" s="185" t="s">
        <v>181</v>
      </c>
      <c r="L502" s="42"/>
      <c r="M502" s="190" t="s">
        <v>5</v>
      </c>
      <c r="N502" s="191" t="s">
        <v>52</v>
      </c>
      <c r="O502" s="43"/>
      <c r="P502" s="192">
        <f>O502*H502</f>
        <v>0</v>
      </c>
      <c r="Q502" s="192">
        <v>0</v>
      </c>
      <c r="R502" s="192">
        <f>Q502*H502</f>
        <v>0</v>
      </c>
      <c r="S502" s="192">
        <v>0</v>
      </c>
      <c r="T502" s="193">
        <f>S502*H502</f>
        <v>0</v>
      </c>
      <c r="AR502" s="24" t="s">
        <v>234</v>
      </c>
      <c r="AT502" s="24" t="s">
        <v>177</v>
      </c>
      <c r="AU502" s="24" t="s">
        <v>24</v>
      </c>
      <c r="AY502" s="24" t="s">
        <v>174</v>
      </c>
      <c r="BE502" s="194">
        <f>IF(N502="základní",J502,0)</f>
        <v>0</v>
      </c>
      <c r="BF502" s="194">
        <f>IF(N502="snížená",J502,0)</f>
        <v>0</v>
      </c>
      <c r="BG502" s="194">
        <f>IF(N502="zákl. přenesená",J502,0)</f>
        <v>0</v>
      </c>
      <c r="BH502" s="194">
        <f>IF(N502="sníž. přenesená",J502,0)</f>
        <v>0</v>
      </c>
      <c r="BI502" s="194">
        <f>IF(N502="nulová",J502,0)</f>
        <v>0</v>
      </c>
      <c r="BJ502" s="24" t="s">
        <v>89</v>
      </c>
      <c r="BK502" s="194">
        <f>ROUND(I502*H502,2)</f>
        <v>0</v>
      </c>
      <c r="BL502" s="24" t="s">
        <v>234</v>
      </c>
      <c r="BM502" s="24" t="s">
        <v>1529</v>
      </c>
    </row>
    <row r="503" spans="2:65" s="12" customFormat="1" ht="13.5">
      <c r="B503" s="195"/>
      <c r="D503" s="196" t="s">
        <v>184</v>
      </c>
      <c r="E503" s="197" t="s">
        <v>5</v>
      </c>
      <c r="F503" s="198" t="s">
        <v>15</v>
      </c>
      <c r="H503" s="199">
        <v>1E-3</v>
      </c>
      <c r="I503" s="200"/>
      <c r="L503" s="195"/>
      <c r="M503" s="201"/>
      <c r="N503" s="202"/>
      <c r="O503" s="202"/>
      <c r="P503" s="202"/>
      <c r="Q503" s="202"/>
      <c r="R503" s="202"/>
      <c r="S503" s="202"/>
      <c r="T503" s="203"/>
      <c r="AT503" s="197" t="s">
        <v>184</v>
      </c>
      <c r="AU503" s="197" t="s">
        <v>24</v>
      </c>
      <c r="AV503" s="12" t="s">
        <v>24</v>
      </c>
      <c r="AW503" s="12" t="s">
        <v>44</v>
      </c>
      <c r="AX503" s="12" t="s">
        <v>89</v>
      </c>
      <c r="AY503" s="197" t="s">
        <v>174</v>
      </c>
    </row>
    <row r="504" spans="2:65" s="11" customFormat="1" ht="29.85" customHeight="1">
      <c r="B504" s="169"/>
      <c r="D504" s="170" t="s">
        <v>80</v>
      </c>
      <c r="E504" s="180" t="s">
        <v>1530</v>
      </c>
      <c r="F504" s="180" t="s">
        <v>1531</v>
      </c>
      <c r="I504" s="172"/>
      <c r="J504" s="181">
        <f>BK504</f>
        <v>0</v>
      </c>
      <c r="L504" s="169"/>
      <c r="M504" s="174"/>
      <c r="N504" s="175"/>
      <c r="O504" s="175"/>
      <c r="P504" s="176">
        <f>SUM(P505:P527)</f>
        <v>0</v>
      </c>
      <c r="Q504" s="175"/>
      <c r="R504" s="176">
        <f>SUM(R505:R527)</f>
        <v>7.6500000000000005E-3</v>
      </c>
      <c r="S504" s="175"/>
      <c r="T504" s="177">
        <f>SUM(T505:T527)</f>
        <v>0</v>
      </c>
      <c r="AR504" s="170" t="s">
        <v>24</v>
      </c>
      <c r="AT504" s="178" t="s">
        <v>80</v>
      </c>
      <c r="AU504" s="178" t="s">
        <v>89</v>
      </c>
      <c r="AY504" s="170" t="s">
        <v>174</v>
      </c>
      <c r="BK504" s="179">
        <f>SUM(BK505:BK527)</f>
        <v>0</v>
      </c>
    </row>
    <row r="505" spans="2:65" s="1" customFormat="1" ht="25.5" customHeight="1">
      <c r="B505" s="182"/>
      <c r="C505" s="183" t="s">
        <v>1532</v>
      </c>
      <c r="D505" s="183" t="s">
        <v>177</v>
      </c>
      <c r="E505" s="184" t="s">
        <v>1533</v>
      </c>
      <c r="F505" s="185" t="s">
        <v>1534</v>
      </c>
      <c r="G505" s="186" t="s">
        <v>287</v>
      </c>
      <c r="H505" s="187">
        <v>2</v>
      </c>
      <c r="I505" s="188"/>
      <c r="J505" s="189">
        <f>ROUND(I505*H505,2)</f>
        <v>0</v>
      </c>
      <c r="K505" s="185" t="s">
        <v>181</v>
      </c>
      <c r="L505" s="42"/>
      <c r="M505" s="190" t="s">
        <v>5</v>
      </c>
      <c r="N505" s="191" t="s">
        <v>52</v>
      </c>
      <c r="O505" s="43"/>
      <c r="P505" s="192">
        <f>O505*H505</f>
        <v>0</v>
      </c>
      <c r="Q505" s="192">
        <v>7.7999999999999999E-4</v>
      </c>
      <c r="R505" s="192">
        <f>Q505*H505</f>
        <v>1.56E-3</v>
      </c>
      <c r="S505" s="192">
        <v>0</v>
      </c>
      <c r="T505" s="193">
        <f>S505*H505</f>
        <v>0</v>
      </c>
      <c r="AR505" s="24" t="s">
        <v>234</v>
      </c>
      <c r="AT505" s="24" t="s">
        <v>177</v>
      </c>
      <c r="AU505" s="24" t="s">
        <v>24</v>
      </c>
      <c r="AY505" s="24" t="s">
        <v>174</v>
      </c>
      <c r="BE505" s="194">
        <f>IF(N505="základní",J505,0)</f>
        <v>0</v>
      </c>
      <c r="BF505" s="194">
        <f>IF(N505="snížená",J505,0)</f>
        <v>0</v>
      </c>
      <c r="BG505" s="194">
        <f>IF(N505="zákl. přenesená",J505,0)</f>
        <v>0</v>
      </c>
      <c r="BH505" s="194">
        <f>IF(N505="sníž. přenesená",J505,0)</f>
        <v>0</v>
      </c>
      <c r="BI505" s="194">
        <f>IF(N505="nulová",J505,0)</f>
        <v>0</v>
      </c>
      <c r="BJ505" s="24" t="s">
        <v>89</v>
      </c>
      <c r="BK505" s="194">
        <f>ROUND(I505*H505,2)</f>
        <v>0</v>
      </c>
      <c r="BL505" s="24" t="s">
        <v>234</v>
      </c>
      <c r="BM505" s="24" t="s">
        <v>1535</v>
      </c>
    </row>
    <row r="506" spans="2:65" s="12" customFormat="1" ht="13.5">
      <c r="B506" s="195"/>
      <c r="D506" s="196" t="s">
        <v>184</v>
      </c>
      <c r="E506" s="197" t="s">
        <v>5</v>
      </c>
      <c r="F506" s="198" t="s">
        <v>24</v>
      </c>
      <c r="H506" s="199">
        <v>2</v>
      </c>
      <c r="I506" s="200"/>
      <c r="L506" s="195"/>
      <c r="M506" s="201"/>
      <c r="N506" s="202"/>
      <c r="O506" s="202"/>
      <c r="P506" s="202"/>
      <c r="Q506" s="202"/>
      <c r="R506" s="202"/>
      <c r="S506" s="202"/>
      <c r="T506" s="203"/>
      <c r="AT506" s="197" t="s">
        <v>184</v>
      </c>
      <c r="AU506" s="197" t="s">
        <v>24</v>
      </c>
      <c r="AV506" s="12" t="s">
        <v>24</v>
      </c>
      <c r="AW506" s="12" t="s">
        <v>44</v>
      </c>
      <c r="AX506" s="12" t="s">
        <v>89</v>
      </c>
      <c r="AY506" s="197" t="s">
        <v>174</v>
      </c>
    </row>
    <row r="507" spans="2:65" s="1" customFormat="1" ht="25.5" customHeight="1">
      <c r="B507" s="182"/>
      <c r="C507" s="183" t="s">
        <v>1536</v>
      </c>
      <c r="D507" s="183" t="s">
        <v>177</v>
      </c>
      <c r="E507" s="184" t="s">
        <v>1537</v>
      </c>
      <c r="F507" s="185" t="s">
        <v>1538</v>
      </c>
      <c r="G507" s="186" t="s">
        <v>287</v>
      </c>
      <c r="H507" s="187">
        <v>2.5</v>
      </c>
      <c r="I507" s="188"/>
      <c r="J507" s="189">
        <f>ROUND(I507*H507,2)</f>
        <v>0</v>
      </c>
      <c r="K507" s="185" t="s">
        <v>181</v>
      </c>
      <c r="L507" s="42"/>
      <c r="M507" s="190" t="s">
        <v>5</v>
      </c>
      <c r="N507" s="191" t="s">
        <v>52</v>
      </c>
      <c r="O507" s="43"/>
      <c r="P507" s="192">
        <f>O507*H507</f>
        <v>0</v>
      </c>
      <c r="Q507" s="192">
        <v>1.25E-3</v>
      </c>
      <c r="R507" s="192">
        <f>Q507*H507</f>
        <v>3.1250000000000002E-3</v>
      </c>
      <c r="S507" s="192">
        <v>0</v>
      </c>
      <c r="T507" s="193">
        <f>S507*H507</f>
        <v>0</v>
      </c>
      <c r="AR507" s="24" t="s">
        <v>234</v>
      </c>
      <c r="AT507" s="24" t="s">
        <v>177</v>
      </c>
      <c r="AU507" s="24" t="s">
        <v>24</v>
      </c>
      <c r="AY507" s="24" t="s">
        <v>174</v>
      </c>
      <c r="BE507" s="194">
        <f>IF(N507="základní",J507,0)</f>
        <v>0</v>
      </c>
      <c r="BF507" s="194">
        <f>IF(N507="snížená",J507,0)</f>
        <v>0</v>
      </c>
      <c r="BG507" s="194">
        <f>IF(N507="zákl. přenesená",J507,0)</f>
        <v>0</v>
      </c>
      <c r="BH507" s="194">
        <f>IF(N507="sníž. přenesená",J507,0)</f>
        <v>0</v>
      </c>
      <c r="BI507" s="194">
        <f>IF(N507="nulová",J507,0)</f>
        <v>0</v>
      </c>
      <c r="BJ507" s="24" t="s">
        <v>89</v>
      </c>
      <c r="BK507" s="194">
        <f>ROUND(I507*H507,2)</f>
        <v>0</v>
      </c>
      <c r="BL507" s="24" t="s">
        <v>234</v>
      </c>
      <c r="BM507" s="24" t="s">
        <v>1539</v>
      </c>
    </row>
    <row r="508" spans="2:65" s="12" customFormat="1" ht="13.5">
      <c r="B508" s="195"/>
      <c r="D508" s="196" t="s">
        <v>184</v>
      </c>
      <c r="E508" s="197" t="s">
        <v>5</v>
      </c>
      <c r="F508" s="198" t="s">
        <v>1540</v>
      </c>
      <c r="H508" s="199">
        <v>2.5</v>
      </c>
      <c r="I508" s="200"/>
      <c r="L508" s="195"/>
      <c r="M508" s="201"/>
      <c r="N508" s="202"/>
      <c r="O508" s="202"/>
      <c r="P508" s="202"/>
      <c r="Q508" s="202"/>
      <c r="R508" s="202"/>
      <c r="S508" s="202"/>
      <c r="T508" s="203"/>
      <c r="AT508" s="197" t="s">
        <v>184</v>
      </c>
      <c r="AU508" s="197" t="s">
        <v>24</v>
      </c>
      <c r="AV508" s="12" t="s">
        <v>24</v>
      </c>
      <c r="AW508" s="12" t="s">
        <v>44</v>
      </c>
      <c r="AX508" s="12" t="s">
        <v>89</v>
      </c>
      <c r="AY508" s="197" t="s">
        <v>174</v>
      </c>
    </row>
    <row r="509" spans="2:65" s="1" customFormat="1" ht="25.5" customHeight="1">
      <c r="B509" s="182"/>
      <c r="C509" s="183" t="s">
        <v>1541</v>
      </c>
      <c r="D509" s="183" t="s">
        <v>177</v>
      </c>
      <c r="E509" s="184" t="s">
        <v>1542</v>
      </c>
      <c r="F509" s="185" t="s">
        <v>1543</v>
      </c>
      <c r="G509" s="186" t="s">
        <v>180</v>
      </c>
      <c r="H509" s="187">
        <v>1</v>
      </c>
      <c r="I509" s="188"/>
      <c r="J509" s="189">
        <f>ROUND(I509*H509,2)</f>
        <v>0</v>
      </c>
      <c r="K509" s="185" t="s">
        <v>181</v>
      </c>
      <c r="L509" s="42"/>
      <c r="M509" s="190" t="s">
        <v>5</v>
      </c>
      <c r="N509" s="191" t="s">
        <v>52</v>
      </c>
      <c r="O509" s="43"/>
      <c r="P509" s="192">
        <f>O509*H509</f>
        <v>0</v>
      </c>
      <c r="Q509" s="192">
        <v>0</v>
      </c>
      <c r="R509" s="192">
        <f>Q509*H509</f>
        <v>0</v>
      </c>
      <c r="S509" s="192">
        <v>0</v>
      </c>
      <c r="T509" s="193">
        <f>S509*H509</f>
        <v>0</v>
      </c>
      <c r="AR509" s="24" t="s">
        <v>234</v>
      </c>
      <c r="AT509" s="24" t="s">
        <v>177</v>
      </c>
      <c r="AU509" s="24" t="s">
        <v>24</v>
      </c>
      <c r="AY509" s="24" t="s">
        <v>174</v>
      </c>
      <c r="BE509" s="194">
        <f>IF(N509="základní",J509,0)</f>
        <v>0</v>
      </c>
      <c r="BF509" s="194">
        <f>IF(N509="snížená",J509,0)</f>
        <v>0</v>
      </c>
      <c r="BG509" s="194">
        <f>IF(N509="zákl. přenesená",J509,0)</f>
        <v>0</v>
      </c>
      <c r="BH509" s="194">
        <f>IF(N509="sníž. přenesená",J509,0)</f>
        <v>0</v>
      </c>
      <c r="BI509" s="194">
        <f>IF(N509="nulová",J509,0)</f>
        <v>0</v>
      </c>
      <c r="BJ509" s="24" t="s">
        <v>89</v>
      </c>
      <c r="BK509" s="194">
        <f>ROUND(I509*H509,2)</f>
        <v>0</v>
      </c>
      <c r="BL509" s="24" t="s">
        <v>234</v>
      </c>
      <c r="BM509" s="24" t="s">
        <v>1544</v>
      </c>
    </row>
    <row r="510" spans="2:65" s="12" customFormat="1" ht="13.5">
      <c r="B510" s="195"/>
      <c r="D510" s="196" t="s">
        <v>184</v>
      </c>
      <c r="E510" s="197" t="s">
        <v>5</v>
      </c>
      <c r="F510" s="198" t="s">
        <v>89</v>
      </c>
      <c r="H510" s="199">
        <v>1</v>
      </c>
      <c r="I510" s="200"/>
      <c r="L510" s="195"/>
      <c r="M510" s="201"/>
      <c r="N510" s="202"/>
      <c r="O510" s="202"/>
      <c r="P510" s="202"/>
      <c r="Q510" s="202"/>
      <c r="R510" s="202"/>
      <c r="S510" s="202"/>
      <c r="T510" s="203"/>
      <c r="AT510" s="197" t="s">
        <v>184</v>
      </c>
      <c r="AU510" s="197" t="s">
        <v>24</v>
      </c>
      <c r="AV510" s="12" t="s">
        <v>24</v>
      </c>
      <c r="AW510" s="12" t="s">
        <v>44</v>
      </c>
      <c r="AX510" s="12" t="s">
        <v>89</v>
      </c>
      <c r="AY510" s="197" t="s">
        <v>174</v>
      </c>
    </row>
    <row r="511" spans="2:65" s="1" customFormat="1" ht="25.5" customHeight="1">
      <c r="B511" s="182"/>
      <c r="C511" s="183" t="s">
        <v>1545</v>
      </c>
      <c r="D511" s="183" t="s">
        <v>177</v>
      </c>
      <c r="E511" s="184" t="s">
        <v>1546</v>
      </c>
      <c r="F511" s="185" t="s">
        <v>1547</v>
      </c>
      <c r="G511" s="186" t="s">
        <v>180</v>
      </c>
      <c r="H511" s="187">
        <v>1</v>
      </c>
      <c r="I511" s="188"/>
      <c r="J511" s="189">
        <f>ROUND(I511*H511,2)</f>
        <v>0</v>
      </c>
      <c r="K511" s="185" t="s">
        <v>181</v>
      </c>
      <c r="L511" s="42"/>
      <c r="M511" s="190" t="s">
        <v>5</v>
      </c>
      <c r="N511" s="191" t="s">
        <v>52</v>
      </c>
      <c r="O511" s="43"/>
      <c r="P511" s="192">
        <f>O511*H511</f>
        <v>0</v>
      </c>
      <c r="Q511" s="192">
        <v>0</v>
      </c>
      <c r="R511" s="192">
        <f>Q511*H511</f>
        <v>0</v>
      </c>
      <c r="S511" s="192">
        <v>0</v>
      </c>
      <c r="T511" s="193">
        <f>S511*H511</f>
        <v>0</v>
      </c>
      <c r="AR511" s="24" t="s">
        <v>234</v>
      </c>
      <c r="AT511" s="24" t="s">
        <v>177</v>
      </c>
      <c r="AU511" s="24" t="s">
        <v>24</v>
      </c>
      <c r="AY511" s="24" t="s">
        <v>174</v>
      </c>
      <c r="BE511" s="194">
        <f>IF(N511="základní",J511,0)</f>
        <v>0</v>
      </c>
      <c r="BF511" s="194">
        <f>IF(N511="snížená",J511,0)</f>
        <v>0</v>
      </c>
      <c r="BG511" s="194">
        <f>IF(N511="zákl. přenesená",J511,0)</f>
        <v>0</v>
      </c>
      <c r="BH511" s="194">
        <f>IF(N511="sníž. přenesená",J511,0)</f>
        <v>0</v>
      </c>
      <c r="BI511" s="194">
        <f>IF(N511="nulová",J511,0)</f>
        <v>0</v>
      </c>
      <c r="BJ511" s="24" t="s">
        <v>89</v>
      </c>
      <c r="BK511" s="194">
        <f>ROUND(I511*H511,2)</f>
        <v>0</v>
      </c>
      <c r="BL511" s="24" t="s">
        <v>234</v>
      </c>
      <c r="BM511" s="24" t="s">
        <v>1548</v>
      </c>
    </row>
    <row r="512" spans="2:65" s="12" customFormat="1" ht="13.5">
      <c r="B512" s="195"/>
      <c r="D512" s="196" t="s">
        <v>184</v>
      </c>
      <c r="E512" s="197" t="s">
        <v>5</v>
      </c>
      <c r="F512" s="198" t="s">
        <v>89</v>
      </c>
      <c r="H512" s="199">
        <v>1</v>
      </c>
      <c r="I512" s="200"/>
      <c r="L512" s="195"/>
      <c r="M512" s="201"/>
      <c r="N512" s="202"/>
      <c r="O512" s="202"/>
      <c r="P512" s="202"/>
      <c r="Q512" s="202"/>
      <c r="R512" s="202"/>
      <c r="S512" s="202"/>
      <c r="T512" s="203"/>
      <c r="AT512" s="197" t="s">
        <v>184</v>
      </c>
      <c r="AU512" s="197" t="s">
        <v>24</v>
      </c>
      <c r="AV512" s="12" t="s">
        <v>24</v>
      </c>
      <c r="AW512" s="12" t="s">
        <v>44</v>
      </c>
      <c r="AX512" s="12" t="s">
        <v>89</v>
      </c>
      <c r="AY512" s="197" t="s">
        <v>174</v>
      </c>
    </row>
    <row r="513" spans="2:65" s="1" customFormat="1" ht="38.25" customHeight="1">
      <c r="B513" s="182"/>
      <c r="C513" s="183" t="s">
        <v>1549</v>
      </c>
      <c r="D513" s="183" t="s">
        <v>177</v>
      </c>
      <c r="E513" s="184" t="s">
        <v>1550</v>
      </c>
      <c r="F513" s="185" t="s">
        <v>1551</v>
      </c>
      <c r="G513" s="186" t="s">
        <v>287</v>
      </c>
      <c r="H513" s="187">
        <v>2</v>
      </c>
      <c r="I513" s="188"/>
      <c r="J513" s="189">
        <f>ROUND(I513*H513,2)</f>
        <v>0</v>
      </c>
      <c r="K513" s="185" t="s">
        <v>181</v>
      </c>
      <c r="L513" s="42"/>
      <c r="M513" s="190" t="s">
        <v>5</v>
      </c>
      <c r="N513" s="191" t="s">
        <v>52</v>
      </c>
      <c r="O513" s="43"/>
      <c r="P513" s="192">
        <f>O513*H513</f>
        <v>0</v>
      </c>
      <c r="Q513" s="192">
        <v>5.0000000000000002E-5</v>
      </c>
      <c r="R513" s="192">
        <f>Q513*H513</f>
        <v>1E-4</v>
      </c>
      <c r="S513" s="192">
        <v>0</v>
      </c>
      <c r="T513" s="193">
        <f>S513*H513</f>
        <v>0</v>
      </c>
      <c r="AR513" s="24" t="s">
        <v>234</v>
      </c>
      <c r="AT513" s="24" t="s">
        <v>177</v>
      </c>
      <c r="AU513" s="24" t="s">
        <v>24</v>
      </c>
      <c r="AY513" s="24" t="s">
        <v>174</v>
      </c>
      <c r="BE513" s="194">
        <f>IF(N513="základní",J513,0)</f>
        <v>0</v>
      </c>
      <c r="BF513" s="194">
        <f>IF(N513="snížená",J513,0)</f>
        <v>0</v>
      </c>
      <c r="BG513" s="194">
        <f>IF(N513="zákl. přenesená",J513,0)</f>
        <v>0</v>
      </c>
      <c r="BH513" s="194">
        <f>IF(N513="sníž. přenesená",J513,0)</f>
        <v>0</v>
      </c>
      <c r="BI513" s="194">
        <f>IF(N513="nulová",J513,0)</f>
        <v>0</v>
      </c>
      <c r="BJ513" s="24" t="s">
        <v>89</v>
      </c>
      <c r="BK513" s="194">
        <f>ROUND(I513*H513,2)</f>
        <v>0</v>
      </c>
      <c r="BL513" s="24" t="s">
        <v>234</v>
      </c>
      <c r="BM513" s="24" t="s">
        <v>1552</v>
      </c>
    </row>
    <row r="514" spans="2:65" s="12" customFormat="1" ht="13.5">
      <c r="B514" s="195"/>
      <c r="D514" s="196" t="s">
        <v>184</v>
      </c>
      <c r="E514" s="197" t="s">
        <v>5</v>
      </c>
      <c r="F514" s="198" t="s">
        <v>24</v>
      </c>
      <c r="H514" s="199">
        <v>2</v>
      </c>
      <c r="I514" s="200"/>
      <c r="L514" s="195"/>
      <c r="M514" s="201"/>
      <c r="N514" s="202"/>
      <c r="O514" s="202"/>
      <c r="P514" s="202"/>
      <c r="Q514" s="202"/>
      <c r="R514" s="202"/>
      <c r="S514" s="202"/>
      <c r="T514" s="203"/>
      <c r="AT514" s="197" t="s">
        <v>184</v>
      </c>
      <c r="AU514" s="197" t="s">
        <v>24</v>
      </c>
      <c r="AV514" s="12" t="s">
        <v>24</v>
      </c>
      <c r="AW514" s="12" t="s">
        <v>44</v>
      </c>
      <c r="AX514" s="12" t="s">
        <v>89</v>
      </c>
      <c r="AY514" s="197" t="s">
        <v>174</v>
      </c>
    </row>
    <row r="515" spans="2:65" s="1" customFormat="1" ht="38.25" customHeight="1">
      <c r="B515" s="182"/>
      <c r="C515" s="183" t="s">
        <v>1553</v>
      </c>
      <c r="D515" s="183" t="s">
        <v>177</v>
      </c>
      <c r="E515" s="184" t="s">
        <v>1554</v>
      </c>
      <c r="F515" s="185" t="s">
        <v>1555</v>
      </c>
      <c r="G515" s="186" t="s">
        <v>287</v>
      </c>
      <c r="H515" s="187">
        <v>2.5</v>
      </c>
      <c r="I515" s="188"/>
      <c r="J515" s="189">
        <f>ROUND(I515*H515,2)</f>
        <v>0</v>
      </c>
      <c r="K515" s="185" t="s">
        <v>181</v>
      </c>
      <c r="L515" s="42"/>
      <c r="M515" s="190" t="s">
        <v>5</v>
      </c>
      <c r="N515" s="191" t="s">
        <v>52</v>
      </c>
      <c r="O515" s="43"/>
      <c r="P515" s="192">
        <f>O515*H515</f>
        <v>0</v>
      </c>
      <c r="Q515" s="192">
        <v>6.9999999999999994E-5</v>
      </c>
      <c r="R515" s="192">
        <f>Q515*H515</f>
        <v>1.7499999999999997E-4</v>
      </c>
      <c r="S515" s="192">
        <v>0</v>
      </c>
      <c r="T515" s="193">
        <f>S515*H515</f>
        <v>0</v>
      </c>
      <c r="AR515" s="24" t="s">
        <v>234</v>
      </c>
      <c r="AT515" s="24" t="s">
        <v>177</v>
      </c>
      <c r="AU515" s="24" t="s">
        <v>24</v>
      </c>
      <c r="AY515" s="24" t="s">
        <v>174</v>
      </c>
      <c r="BE515" s="194">
        <f>IF(N515="základní",J515,0)</f>
        <v>0</v>
      </c>
      <c r="BF515" s="194">
        <f>IF(N515="snížená",J515,0)</f>
        <v>0</v>
      </c>
      <c r="BG515" s="194">
        <f>IF(N515="zákl. přenesená",J515,0)</f>
        <v>0</v>
      </c>
      <c r="BH515" s="194">
        <f>IF(N515="sníž. přenesená",J515,0)</f>
        <v>0</v>
      </c>
      <c r="BI515" s="194">
        <f>IF(N515="nulová",J515,0)</f>
        <v>0</v>
      </c>
      <c r="BJ515" s="24" t="s">
        <v>89</v>
      </c>
      <c r="BK515" s="194">
        <f>ROUND(I515*H515,2)</f>
        <v>0</v>
      </c>
      <c r="BL515" s="24" t="s">
        <v>234</v>
      </c>
      <c r="BM515" s="24" t="s">
        <v>1556</v>
      </c>
    </row>
    <row r="516" spans="2:65" s="12" customFormat="1" ht="13.5">
      <c r="B516" s="195"/>
      <c r="D516" s="196" t="s">
        <v>184</v>
      </c>
      <c r="E516" s="197" t="s">
        <v>5</v>
      </c>
      <c r="F516" s="198" t="s">
        <v>1540</v>
      </c>
      <c r="H516" s="199">
        <v>2.5</v>
      </c>
      <c r="I516" s="200"/>
      <c r="L516" s="195"/>
      <c r="M516" s="201"/>
      <c r="N516" s="202"/>
      <c r="O516" s="202"/>
      <c r="P516" s="202"/>
      <c r="Q516" s="202"/>
      <c r="R516" s="202"/>
      <c r="S516" s="202"/>
      <c r="T516" s="203"/>
      <c r="AT516" s="197" t="s">
        <v>184</v>
      </c>
      <c r="AU516" s="197" t="s">
        <v>24</v>
      </c>
      <c r="AV516" s="12" t="s">
        <v>24</v>
      </c>
      <c r="AW516" s="12" t="s">
        <v>44</v>
      </c>
      <c r="AX516" s="12" t="s">
        <v>89</v>
      </c>
      <c r="AY516" s="197" t="s">
        <v>174</v>
      </c>
    </row>
    <row r="517" spans="2:65" s="1" customFormat="1" ht="16.5" customHeight="1">
      <c r="B517" s="182"/>
      <c r="C517" s="183" t="s">
        <v>1557</v>
      </c>
      <c r="D517" s="183" t="s">
        <v>177</v>
      </c>
      <c r="E517" s="184" t="s">
        <v>1558</v>
      </c>
      <c r="F517" s="185" t="s">
        <v>1559</v>
      </c>
      <c r="G517" s="186" t="s">
        <v>488</v>
      </c>
      <c r="H517" s="187">
        <v>5</v>
      </c>
      <c r="I517" s="188"/>
      <c r="J517" s="189">
        <f>ROUND(I517*H517,2)</f>
        <v>0</v>
      </c>
      <c r="K517" s="185" t="s">
        <v>181</v>
      </c>
      <c r="L517" s="42"/>
      <c r="M517" s="190" t="s">
        <v>5</v>
      </c>
      <c r="N517" s="191" t="s">
        <v>52</v>
      </c>
      <c r="O517" s="43"/>
      <c r="P517" s="192">
        <f>O517*H517</f>
        <v>0</v>
      </c>
      <c r="Q517" s="192">
        <v>0</v>
      </c>
      <c r="R517" s="192">
        <f>Q517*H517</f>
        <v>0</v>
      </c>
      <c r="S517" s="192">
        <v>0</v>
      </c>
      <c r="T517" s="193">
        <f>S517*H517</f>
        <v>0</v>
      </c>
      <c r="AR517" s="24" t="s">
        <v>234</v>
      </c>
      <c r="AT517" s="24" t="s">
        <v>177</v>
      </c>
      <c r="AU517" s="24" t="s">
        <v>24</v>
      </c>
      <c r="AY517" s="24" t="s">
        <v>174</v>
      </c>
      <c r="BE517" s="194">
        <f>IF(N517="základní",J517,0)</f>
        <v>0</v>
      </c>
      <c r="BF517" s="194">
        <f>IF(N517="snížená",J517,0)</f>
        <v>0</v>
      </c>
      <c r="BG517" s="194">
        <f>IF(N517="zákl. přenesená",J517,0)</f>
        <v>0</v>
      </c>
      <c r="BH517" s="194">
        <f>IF(N517="sníž. přenesená",J517,0)</f>
        <v>0</v>
      </c>
      <c r="BI517" s="194">
        <f>IF(N517="nulová",J517,0)</f>
        <v>0</v>
      </c>
      <c r="BJ517" s="24" t="s">
        <v>89</v>
      </c>
      <c r="BK517" s="194">
        <f>ROUND(I517*H517,2)</f>
        <v>0</v>
      </c>
      <c r="BL517" s="24" t="s">
        <v>234</v>
      </c>
      <c r="BM517" s="24" t="s">
        <v>1560</v>
      </c>
    </row>
    <row r="518" spans="2:65" s="12" customFormat="1" ht="13.5">
      <c r="B518" s="195"/>
      <c r="D518" s="196" t="s">
        <v>184</v>
      </c>
      <c r="E518" s="197" t="s">
        <v>5</v>
      </c>
      <c r="F518" s="198" t="s">
        <v>173</v>
      </c>
      <c r="H518" s="199">
        <v>5</v>
      </c>
      <c r="I518" s="200"/>
      <c r="L518" s="195"/>
      <c r="M518" s="201"/>
      <c r="N518" s="202"/>
      <c r="O518" s="202"/>
      <c r="P518" s="202"/>
      <c r="Q518" s="202"/>
      <c r="R518" s="202"/>
      <c r="S518" s="202"/>
      <c r="T518" s="203"/>
      <c r="AT518" s="197" t="s">
        <v>184</v>
      </c>
      <c r="AU518" s="197" t="s">
        <v>24</v>
      </c>
      <c r="AV518" s="12" t="s">
        <v>24</v>
      </c>
      <c r="AW518" s="12" t="s">
        <v>44</v>
      </c>
      <c r="AX518" s="12" t="s">
        <v>89</v>
      </c>
      <c r="AY518" s="197" t="s">
        <v>174</v>
      </c>
    </row>
    <row r="519" spans="2:65" s="1" customFormat="1" ht="16.5" customHeight="1">
      <c r="B519" s="182"/>
      <c r="C519" s="183" t="s">
        <v>1561</v>
      </c>
      <c r="D519" s="183" t="s">
        <v>177</v>
      </c>
      <c r="E519" s="184" t="s">
        <v>1562</v>
      </c>
      <c r="F519" s="185" t="s">
        <v>1563</v>
      </c>
      <c r="G519" s="186" t="s">
        <v>488</v>
      </c>
      <c r="H519" s="187">
        <v>1</v>
      </c>
      <c r="I519" s="188"/>
      <c r="J519" s="189">
        <f>ROUND(I519*H519,2)</f>
        <v>0</v>
      </c>
      <c r="K519" s="185" t="s">
        <v>181</v>
      </c>
      <c r="L519" s="42"/>
      <c r="M519" s="190" t="s">
        <v>5</v>
      </c>
      <c r="N519" s="191" t="s">
        <v>52</v>
      </c>
      <c r="O519" s="43"/>
      <c r="P519" s="192">
        <f>O519*H519</f>
        <v>0</v>
      </c>
      <c r="Q519" s="192">
        <v>7.6000000000000004E-4</v>
      </c>
      <c r="R519" s="192">
        <f>Q519*H519</f>
        <v>7.6000000000000004E-4</v>
      </c>
      <c r="S519" s="192">
        <v>0</v>
      </c>
      <c r="T519" s="193">
        <f>S519*H519</f>
        <v>0</v>
      </c>
      <c r="AR519" s="24" t="s">
        <v>234</v>
      </c>
      <c r="AT519" s="24" t="s">
        <v>177</v>
      </c>
      <c r="AU519" s="24" t="s">
        <v>24</v>
      </c>
      <c r="AY519" s="24" t="s">
        <v>174</v>
      </c>
      <c r="BE519" s="194">
        <f>IF(N519="základní",J519,0)</f>
        <v>0</v>
      </c>
      <c r="BF519" s="194">
        <f>IF(N519="snížená",J519,0)</f>
        <v>0</v>
      </c>
      <c r="BG519" s="194">
        <f>IF(N519="zákl. přenesená",J519,0)</f>
        <v>0</v>
      </c>
      <c r="BH519" s="194">
        <f>IF(N519="sníž. přenesená",J519,0)</f>
        <v>0</v>
      </c>
      <c r="BI519" s="194">
        <f>IF(N519="nulová",J519,0)</f>
        <v>0</v>
      </c>
      <c r="BJ519" s="24" t="s">
        <v>89</v>
      </c>
      <c r="BK519" s="194">
        <f>ROUND(I519*H519,2)</f>
        <v>0</v>
      </c>
      <c r="BL519" s="24" t="s">
        <v>234</v>
      </c>
      <c r="BM519" s="24" t="s">
        <v>1564</v>
      </c>
    </row>
    <row r="520" spans="2:65" s="12" customFormat="1" ht="13.5">
      <c r="B520" s="195"/>
      <c r="D520" s="196" t="s">
        <v>184</v>
      </c>
      <c r="E520" s="197" t="s">
        <v>5</v>
      </c>
      <c r="F520" s="198" t="s">
        <v>89</v>
      </c>
      <c r="H520" s="199">
        <v>1</v>
      </c>
      <c r="I520" s="200"/>
      <c r="L520" s="195"/>
      <c r="M520" s="201"/>
      <c r="N520" s="202"/>
      <c r="O520" s="202"/>
      <c r="P520" s="202"/>
      <c r="Q520" s="202"/>
      <c r="R520" s="202"/>
      <c r="S520" s="202"/>
      <c r="T520" s="203"/>
      <c r="AT520" s="197" t="s">
        <v>184</v>
      </c>
      <c r="AU520" s="197" t="s">
        <v>24</v>
      </c>
      <c r="AV520" s="12" t="s">
        <v>24</v>
      </c>
      <c r="AW520" s="12" t="s">
        <v>44</v>
      </c>
      <c r="AX520" s="12" t="s">
        <v>89</v>
      </c>
      <c r="AY520" s="197" t="s">
        <v>174</v>
      </c>
    </row>
    <row r="521" spans="2:65" s="1" customFormat="1" ht="16.5" customHeight="1">
      <c r="B521" s="182"/>
      <c r="C521" s="183" t="s">
        <v>1565</v>
      </c>
      <c r="D521" s="183" t="s">
        <v>177</v>
      </c>
      <c r="E521" s="184" t="s">
        <v>1566</v>
      </c>
      <c r="F521" s="185" t="s">
        <v>1567</v>
      </c>
      <c r="G521" s="186" t="s">
        <v>488</v>
      </c>
      <c r="H521" s="187">
        <v>1</v>
      </c>
      <c r="I521" s="188"/>
      <c r="J521" s="189">
        <f>ROUND(I521*H521,2)</f>
        <v>0</v>
      </c>
      <c r="K521" s="185" t="s">
        <v>181</v>
      </c>
      <c r="L521" s="42"/>
      <c r="M521" s="190" t="s">
        <v>5</v>
      </c>
      <c r="N521" s="191" t="s">
        <v>52</v>
      </c>
      <c r="O521" s="43"/>
      <c r="P521" s="192">
        <f>O521*H521</f>
        <v>0</v>
      </c>
      <c r="Q521" s="192">
        <v>1.0300000000000001E-3</v>
      </c>
      <c r="R521" s="192">
        <f>Q521*H521</f>
        <v>1.0300000000000001E-3</v>
      </c>
      <c r="S521" s="192">
        <v>0</v>
      </c>
      <c r="T521" s="193">
        <f>S521*H521</f>
        <v>0</v>
      </c>
      <c r="AR521" s="24" t="s">
        <v>234</v>
      </c>
      <c r="AT521" s="24" t="s">
        <v>177</v>
      </c>
      <c r="AU521" s="24" t="s">
        <v>24</v>
      </c>
      <c r="AY521" s="24" t="s">
        <v>174</v>
      </c>
      <c r="BE521" s="194">
        <f>IF(N521="základní",J521,0)</f>
        <v>0</v>
      </c>
      <c r="BF521" s="194">
        <f>IF(N521="snížená",J521,0)</f>
        <v>0</v>
      </c>
      <c r="BG521" s="194">
        <f>IF(N521="zákl. přenesená",J521,0)</f>
        <v>0</v>
      </c>
      <c r="BH521" s="194">
        <f>IF(N521="sníž. přenesená",J521,0)</f>
        <v>0</v>
      </c>
      <c r="BI521" s="194">
        <f>IF(N521="nulová",J521,0)</f>
        <v>0</v>
      </c>
      <c r="BJ521" s="24" t="s">
        <v>89</v>
      </c>
      <c r="BK521" s="194">
        <f>ROUND(I521*H521,2)</f>
        <v>0</v>
      </c>
      <c r="BL521" s="24" t="s">
        <v>234</v>
      </c>
      <c r="BM521" s="24" t="s">
        <v>1568</v>
      </c>
    </row>
    <row r="522" spans="2:65" s="12" customFormat="1" ht="13.5">
      <c r="B522" s="195"/>
      <c r="D522" s="196" t="s">
        <v>184</v>
      </c>
      <c r="E522" s="197" t="s">
        <v>5</v>
      </c>
      <c r="F522" s="198" t="s">
        <v>89</v>
      </c>
      <c r="H522" s="199">
        <v>1</v>
      </c>
      <c r="I522" s="200"/>
      <c r="L522" s="195"/>
      <c r="M522" s="201"/>
      <c r="N522" s="202"/>
      <c r="O522" s="202"/>
      <c r="P522" s="202"/>
      <c r="Q522" s="202"/>
      <c r="R522" s="202"/>
      <c r="S522" s="202"/>
      <c r="T522" s="203"/>
      <c r="AT522" s="197" t="s">
        <v>184</v>
      </c>
      <c r="AU522" s="197" t="s">
        <v>24</v>
      </c>
      <c r="AV522" s="12" t="s">
        <v>24</v>
      </c>
      <c r="AW522" s="12" t="s">
        <v>44</v>
      </c>
      <c r="AX522" s="12" t="s">
        <v>89</v>
      </c>
      <c r="AY522" s="197" t="s">
        <v>174</v>
      </c>
    </row>
    <row r="523" spans="2:65" s="1" customFormat="1" ht="25.5" customHeight="1">
      <c r="B523" s="182"/>
      <c r="C523" s="183" t="s">
        <v>1569</v>
      </c>
      <c r="D523" s="183" t="s">
        <v>177</v>
      </c>
      <c r="E523" s="184" t="s">
        <v>1570</v>
      </c>
      <c r="F523" s="185" t="s">
        <v>1571</v>
      </c>
      <c r="G523" s="186" t="s">
        <v>287</v>
      </c>
      <c r="H523" s="187">
        <v>4.5</v>
      </c>
      <c r="I523" s="188"/>
      <c r="J523" s="189">
        <f>ROUND(I523*H523,2)</f>
        <v>0</v>
      </c>
      <c r="K523" s="185" t="s">
        <v>181</v>
      </c>
      <c r="L523" s="42"/>
      <c r="M523" s="190" t="s">
        <v>5</v>
      </c>
      <c r="N523" s="191" t="s">
        <v>52</v>
      </c>
      <c r="O523" s="43"/>
      <c r="P523" s="192">
        <f>O523*H523</f>
        <v>0</v>
      </c>
      <c r="Q523" s="192">
        <v>1.9000000000000001E-4</v>
      </c>
      <c r="R523" s="192">
        <f>Q523*H523</f>
        <v>8.5500000000000007E-4</v>
      </c>
      <c r="S523" s="192">
        <v>0</v>
      </c>
      <c r="T523" s="193">
        <f>S523*H523</f>
        <v>0</v>
      </c>
      <c r="AR523" s="24" t="s">
        <v>234</v>
      </c>
      <c r="AT523" s="24" t="s">
        <v>177</v>
      </c>
      <c r="AU523" s="24" t="s">
        <v>24</v>
      </c>
      <c r="AY523" s="24" t="s">
        <v>174</v>
      </c>
      <c r="BE523" s="194">
        <f>IF(N523="základní",J523,0)</f>
        <v>0</v>
      </c>
      <c r="BF523" s="194">
        <f>IF(N523="snížená",J523,0)</f>
        <v>0</v>
      </c>
      <c r="BG523" s="194">
        <f>IF(N523="zákl. přenesená",J523,0)</f>
        <v>0</v>
      </c>
      <c r="BH523" s="194">
        <f>IF(N523="sníž. přenesená",J523,0)</f>
        <v>0</v>
      </c>
      <c r="BI523" s="194">
        <f>IF(N523="nulová",J523,0)</f>
        <v>0</v>
      </c>
      <c r="BJ523" s="24" t="s">
        <v>89</v>
      </c>
      <c r="BK523" s="194">
        <f>ROUND(I523*H523,2)</f>
        <v>0</v>
      </c>
      <c r="BL523" s="24" t="s">
        <v>234</v>
      </c>
      <c r="BM523" s="24" t="s">
        <v>1572</v>
      </c>
    </row>
    <row r="524" spans="2:65" s="12" customFormat="1" ht="13.5">
      <c r="B524" s="195"/>
      <c r="D524" s="196" t="s">
        <v>184</v>
      </c>
      <c r="E524" s="197" t="s">
        <v>5</v>
      </c>
      <c r="F524" s="198" t="s">
        <v>1012</v>
      </c>
      <c r="H524" s="199">
        <v>4.5</v>
      </c>
      <c r="I524" s="200"/>
      <c r="L524" s="195"/>
      <c r="M524" s="201"/>
      <c r="N524" s="202"/>
      <c r="O524" s="202"/>
      <c r="P524" s="202"/>
      <c r="Q524" s="202"/>
      <c r="R524" s="202"/>
      <c r="S524" s="202"/>
      <c r="T524" s="203"/>
      <c r="AT524" s="197" t="s">
        <v>184</v>
      </c>
      <c r="AU524" s="197" t="s">
        <v>24</v>
      </c>
      <c r="AV524" s="12" t="s">
        <v>24</v>
      </c>
      <c r="AW524" s="12" t="s">
        <v>44</v>
      </c>
      <c r="AX524" s="12" t="s">
        <v>89</v>
      </c>
      <c r="AY524" s="197" t="s">
        <v>174</v>
      </c>
    </row>
    <row r="525" spans="2:65" s="1" customFormat="1" ht="25.5" customHeight="1">
      <c r="B525" s="182"/>
      <c r="C525" s="183" t="s">
        <v>1573</v>
      </c>
      <c r="D525" s="183" t="s">
        <v>177</v>
      </c>
      <c r="E525" s="184" t="s">
        <v>1574</v>
      </c>
      <c r="F525" s="185" t="s">
        <v>1575</v>
      </c>
      <c r="G525" s="186" t="s">
        <v>287</v>
      </c>
      <c r="H525" s="187">
        <v>4.5</v>
      </c>
      <c r="I525" s="188"/>
      <c r="J525" s="189">
        <f>ROUND(I525*H525,2)</f>
        <v>0</v>
      </c>
      <c r="K525" s="185" t="s">
        <v>181</v>
      </c>
      <c r="L525" s="42"/>
      <c r="M525" s="190" t="s">
        <v>5</v>
      </c>
      <c r="N525" s="191" t="s">
        <v>52</v>
      </c>
      <c r="O525" s="43"/>
      <c r="P525" s="192">
        <f>O525*H525</f>
        <v>0</v>
      </c>
      <c r="Q525" s="192">
        <v>1.0000000000000001E-5</v>
      </c>
      <c r="R525" s="192">
        <f>Q525*H525</f>
        <v>4.5000000000000003E-5</v>
      </c>
      <c r="S525" s="192">
        <v>0</v>
      </c>
      <c r="T525" s="193">
        <f>S525*H525</f>
        <v>0</v>
      </c>
      <c r="AR525" s="24" t="s">
        <v>234</v>
      </c>
      <c r="AT525" s="24" t="s">
        <v>177</v>
      </c>
      <c r="AU525" s="24" t="s">
        <v>24</v>
      </c>
      <c r="AY525" s="24" t="s">
        <v>174</v>
      </c>
      <c r="BE525" s="194">
        <f>IF(N525="základní",J525,0)</f>
        <v>0</v>
      </c>
      <c r="BF525" s="194">
        <f>IF(N525="snížená",J525,0)</f>
        <v>0</v>
      </c>
      <c r="BG525" s="194">
        <f>IF(N525="zákl. přenesená",J525,0)</f>
        <v>0</v>
      </c>
      <c r="BH525" s="194">
        <f>IF(N525="sníž. přenesená",J525,0)</f>
        <v>0</v>
      </c>
      <c r="BI525" s="194">
        <f>IF(N525="nulová",J525,0)</f>
        <v>0</v>
      </c>
      <c r="BJ525" s="24" t="s">
        <v>89</v>
      </c>
      <c r="BK525" s="194">
        <f>ROUND(I525*H525,2)</f>
        <v>0</v>
      </c>
      <c r="BL525" s="24" t="s">
        <v>234</v>
      </c>
      <c r="BM525" s="24" t="s">
        <v>1576</v>
      </c>
    </row>
    <row r="526" spans="2:65" s="12" customFormat="1" ht="13.5">
      <c r="B526" s="195"/>
      <c r="D526" s="196" t="s">
        <v>184</v>
      </c>
      <c r="E526" s="197" t="s">
        <v>5</v>
      </c>
      <c r="F526" s="198" t="s">
        <v>1012</v>
      </c>
      <c r="H526" s="199">
        <v>4.5</v>
      </c>
      <c r="I526" s="200"/>
      <c r="L526" s="195"/>
      <c r="M526" s="201"/>
      <c r="N526" s="202"/>
      <c r="O526" s="202"/>
      <c r="P526" s="202"/>
      <c r="Q526" s="202"/>
      <c r="R526" s="202"/>
      <c r="S526" s="202"/>
      <c r="T526" s="203"/>
      <c r="AT526" s="197" t="s">
        <v>184</v>
      </c>
      <c r="AU526" s="197" t="s">
        <v>24</v>
      </c>
      <c r="AV526" s="12" t="s">
        <v>24</v>
      </c>
      <c r="AW526" s="12" t="s">
        <v>44</v>
      </c>
      <c r="AX526" s="12" t="s">
        <v>89</v>
      </c>
      <c r="AY526" s="197" t="s">
        <v>174</v>
      </c>
    </row>
    <row r="527" spans="2:65" s="1" customFormat="1" ht="38.25" customHeight="1">
      <c r="B527" s="182"/>
      <c r="C527" s="183" t="s">
        <v>1577</v>
      </c>
      <c r="D527" s="183" t="s">
        <v>177</v>
      </c>
      <c r="E527" s="184" t="s">
        <v>1578</v>
      </c>
      <c r="F527" s="185" t="s">
        <v>1579</v>
      </c>
      <c r="G527" s="186" t="s">
        <v>421</v>
      </c>
      <c r="H527" s="187">
        <v>8.0000000000000002E-3</v>
      </c>
      <c r="I527" s="188"/>
      <c r="J527" s="189">
        <f>ROUND(I527*H527,2)</f>
        <v>0</v>
      </c>
      <c r="K527" s="185" t="s">
        <v>181</v>
      </c>
      <c r="L527" s="42"/>
      <c r="M527" s="190" t="s">
        <v>5</v>
      </c>
      <c r="N527" s="191" t="s">
        <v>52</v>
      </c>
      <c r="O527" s="43"/>
      <c r="P527" s="192">
        <f>O527*H527</f>
        <v>0</v>
      </c>
      <c r="Q527" s="192">
        <v>0</v>
      </c>
      <c r="R527" s="192">
        <f>Q527*H527</f>
        <v>0</v>
      </c>
      <c r="S527" s="192">
        <v>0</v>
      </c>
      <c r="T527" s="193">
        <f>S527*H527</f>
        <v>0</v>
      </c>
      <c r="AR527" s="24" t="s">
        <v>234</v>
      </c>
      <c r="AT527" s="24" t="s">
        <v>177</v>
      </c>
      <c r="AU527" s="24" t="s">
        <v>24</v>
      </c>
      <c r="AY527" s="24" t="s">
        <v>174</v>
      </c>
      <c r="BE527" s="194">
        <f>IF(N527="základní",J527,0)</f>
        <v>0</v>
      </c>
      <c r="BF527" s="194">
        <f>IF(N527="snížená",J527,0)</f>
        <v>0</v>
      </c>
      <c r="BG527" s="194">
        <f>IF(N527="zákl. přenesená",J527,0)</f>
        <v>0</v>
      </c>
      <c r="BH527" s="194">
        <f>IF(N527="sníž. přenesená",J527,0)</f>
        <v>0</v>
      </c>
      <c r="BI527" s="194">
        <f>IF(N527="nulová",J527,0)</f>
        <v>0</v>
      </c>
      <c r="BJ527" s="24" t="s">
        <v>89</v>
      </c>
      <c r="BK527" s="194">
        <f>ROUND(I527*H527,2)</f>
        <v>0</v>
      </c>
      <c r="BL527" s="24" t="s">
        <v>234</v>
      </c>
      <c r="BM527" s="24" t="s">
        <v>1580</v>
      </c>
    </row>
    <row r="528" spans="2:65" s="11" customFormat="1" ht="29.85" customHeight="1">
      <c r="B528" s="169"/>
      <c r="D528" s="170" t="s">
        <v>80</v>
      </c>
      <c r="E528" s="180" t="s">
        <v>1581</v>
      </c>
      <c r="F528" s="180" t="s">
        <v>1582</v>
      </c>
      <c r="I528" s="172"/>
      <c r="J528" s="181">
        <f>BK528</f>
        <v>0</v>
      </c>
      <c r="L528" s="169"/>
      <c r="M528" s="174"/>
      <c r="N528" s="175"/>
      <c r="O528" s="175"/>
      <c r="P528" s="176">
        <f>SUM(P529:P547)</f>
        <v>0</v>
      </c>
      <c r="Q528" s="175"/>
      <c r="R528" s="176">
        <f>SUM(R529:R547)</f>
        <v>3.6420000000000001E-2</v>
      </c>
      <c r="S528" s="175"/>
      <c r="T528" s="177">
        <f>SUM(T529:T547)</f>
        <v>0</v>
      </c>
      <c r="AR528" s="170" t="s">
        <v>24</v>
      </c>
      <c r="AT528" s="178" t="s">
        <v>80</v>
      </c>
      <c r="AU528" s="178" t="s">
        <v>89</v>
      </c>
      <c r="AY528" s="170" t="s">
        <v>174</v>
      </c>
      <c r="BK528" s="179">
        <f>SUM(BK529:BK547)</f>
        <v>0</v>
      </c>
    </row>
    <row r="529" spans="2:65" s="1" customFormat="1" ht="16.5" customHeight="1">
      <c r="B529" s="182"/>
      <c r="C529" s="183" t="s">
        <v>1583</v>
      </c>
      <c r="D529" s="183" t="s">
        <v>177</v>
      </c>
      <c r="E529" s="184" t="s">
        <v>1584</v>
      </c>
      <c r="F529" s="185" t="s">
        <v>1585</v>
      </c>
      <c r="G529" s="186" t="s">
        <v>180</v>
      </c>
      <c r="H529" s="187">
        <v>1</v>
      </c>
      <c r="I529" s="188"/>
      <c r="J529" s="189">
        <f>ROUND(I529*H529,2)</f>
        <v>0</v>
      </c>
      <c r="K529" s="185" t="s">
        <v>181</v>
      </c>
      <c r="L529" s="42"/>
      <c r="M529" s="190" t="s">
        <v>5</v>
      </c>
      <c r="N529" s="191" t="s">
        <v>52</v>
      </c>
      <c r="O529" s="43"/>
      <c r="P529" s="192">
        <f>O529*H529</f>
        <v>0</v>
      </c>
      <c r="Q529" s="192">
        <v>1.0749999999999999E-2</v>
      </c>
      <c r="R529" s="192">
        <f>Q529*H529</f>
        <v>1.0749999999999999E-2</v>
      </c>
      <c r="S529" s="192">
        <v>0</v>
      </c>
      <c r="T529" s="193">
        <f>S529*H529</f>
        <v>0</v>
      </c>
      <c r="AR529" s="24" t="s">
        <v>234</v>
      </c>
      <c r="AT529" s="24" t="s">
        <v>177</v>
      </c>
      <c r="AU529" s="24" t="s">
        <v>24</v>
      </c>
      <c r="AY529" s="24" t="s">
        <v>174</v>
      </c>
      <c r="BE529" s="194">
        <f>IF(N529="základní",J529,0)</f>
        <v>0</v>
      </c>
      <c r="BF529" s="194">
        <f>IF(N529="snížená",J529,0)</f>
        <v>0</v>
      </c>
      <c r="BG529" s="194">
        <f>IF(N529="zákl. přenesená",J529,0)</f>
        <v>0</v>
      </c>
      <c r="BH529" s="194">
        <f>IF(N529="sníž. přenesená",J529,0)</f>
        <v>0</v>
      </c>
      <c r="BI529" s="194">
        <f>IF(N529="nulová",J529,0)</f>
        <v>0</v>
      </c>
      <c r="BJ529" s="24" t="s">
        <v>89</v>
      </c>
      <c r="BK529" s="194">
        <f>ROUND(I529*H529,2)</f>
        <v>0</v>
      </c>
      <c r="BL529" s="24" t="s">
        <v>234</v>
      </c>
      <c r="BM529" s="24" t="s">
        <v>1586</v>
      </c>
    </row>
    <row r="530" spans="2:65" s="12" customFormat="1" ht="13.5">
      <c r="B530" s="195"/>
      <c r="D530" s="196" t="s">
        <v>184</v>
      </c>
      <c r="E530" s="197" t="s">
        <v>5</v>
      </c>
      <c r="F530" s="198" t="s">
        <v>89</v>
      </c>
      <c r="H530" s="199">
        <v>1</v>
      </c>
      <c r="I530" s="200"/>
      <c r="L530" s="195"/>
      <c r="M530" s="201"/>
      <c r="N530" s="202"/>
      <c r="O530" s="202"/>
      <c r="P530" s="202"/>
      <c r="Q530" s="202"/>
      <c r="R530" s="202"/>
      <c r="S530" s="202"/>
      <c r="T530" s="203"/>
      <c r="AT530" s="197" t="s">
        <v>184</v>
      </c>
      <c r="AU530" s="197" t="s">
        <v>24</v>
      </c>
      <c r="AV530" s="12" t="s">
        <v>24</v>
      </c>
      <c r="AW530" s="12" t="s">
        <v>44</v>
      </c>
      <c r="AX530" s="12" t="s">
        <v>89</v>
      </c>
      <c r="AY530" s="197" t="s">
        <v>174</v>
      </c>
    </row>
    <row r="531" spans="2:65" s="1" customFormat="1" ht="25.5" customHeight="1">
      <c r="B531" s="182"/>
      <c r="C531" s="183" t="s">
        <v>1587</v>
      </c>
      <c r="D531" s="183" t="s">
        <v>177</v>
      </c>
      <c r="E531" s="184" t="s">
        <v>1588</v>
      </c>
      <c r="F531" s="185" t="s">
        <v>1589</v>
      </c>
      <c r="G531" s="186" t="s">
        <v>180</v>
      </c>
      <c r="H531" s="187">
        <v>1</v>
      </c>
      <c r="I531" s="188"/>
      <c r="J531" s="189">
        <f>ROUND(I531*H531,2)</f>
        <v>0</v>
      </c>
      <c r="K531" s="185" t="s">
        <v>181</v>
      </c>
      <c r="L531" s="42"/>
      <c r="M531" s="190" t="s">
        <v>5</v>
      </c>
      <c r="N531" s="191" t="s">
        <v>52</v>
      </c>
      <c r="O531" s="43"/>
      <c r="P531" s="192">
        <f>O531*H531</f>
        <v>0</v>
      </c>
      <c r="Q531" s="192">
        <v>1.0659999999999999E-2</v>
      </c>
      <c r="R531" s="192">
        <f>Q531*H531</f>
        <v>1.0659999999999999E-2</v>
      </c>
      <c r="S531" s="192">
        <v>0</v>
      </c>
      <c r="T531" s="193">
        <f>S531*H531</f>
        <v>0</v>
      </c>
      <c r="AR531" s="24" t="s">
        <v>234</v>
      </c>
      <c r="AT531" s="24" t="s">
        <v>177</v>
      </c>
      <c r="AU531" s="24" t="s">
        <v>24</v>
      </c>
      <c r="AY531" s="24" t="s">
        <v>174</v>
      </c>
      <c r="BE531" s="194">
        <f>IF(N531="základní",J531,0)</f>
        <v>0</v>
      </c>
      <c r="BF531" s="194">
        <f>IF(N531="snížená",J531,0)</f>
        <v>0</v>
      </c>
      <c r="BG531" s="194">
        <f>IF(N531="zákl. přenesená",J531,0)</f>
        <v>0</v>
      </c>
      <c r="BH531" s="194">
        <f>IF(N531="sníž. přenesená",J531,0)</f>
        <v>0</v>
      </c>
      <c r="BI531" s="194">
        <f>IF(N531="nulová",J531,0)</f>
        <v>0</v>
      </c>
      <c r="BJ531" s="24" t="s">
        <v>89</v>
      </c>
      <c r="BK531" s="194">
        <f>ROUND(I531*H531,2)</f>
        <v>0</v>
      </c>
      <c r="BL531" s="24" t="s">
        <v>234</v>
      </c>
      <c r="BM531" s="24" t="s">
        <v>1590</v>
      </c>
    </row>
    <row r="532" spans="2:65" s="12" customFormat="1" ht="13.5">
      <c r="B532" s="195"/>
      <c r="D532" s="196" t="s">
        <v>184</v>
      </c>
      <c r="E532" s="197" t="s">
        <v>5</v>
      </c>
      <c r="F532" s="198" t="s">
        <v>89</v>
      </c>
      <c r="H532" s="199">
        <v>1</v>
      </c>
      <c r="I532" s="200"/>
      <c r="L532" s="195"/>
      <c r="M532" s="201"/>
      <c r="N532" s="202"/>
      <c r="O532" s="202"/>
      <c r="P532" s="202"/>
      <c r="Q532" s="202"/>
      <c r="R532" s="202"/>
      <c r="S532" s="202"/>
      <c r="T532" s="203"/>
      <c r="AT532" s="197" t="s">
        <v>184</v>
      </c>
      <c r="AU532" s="197" t="s">
        <v>24</v>
      </c>
      <c r="AV532" s="12" t="s">
        <v>24</v>
      </c>
      <c r="AW532" s="12" t="s">
        <v>44</v>
      </c>
      <c r="AX532" s="12" t="s">
        <v>89</v>
      </c>
      <c r="AY532" s="197" t="s">
        <v>174</v>
      </c>
    </row>
    <row r="533" spans="2:65" s="1" customFormat="1" ht="16.5" customHeight="1">
      <c r="B533" s="182"/>
      <c r="C533" s="183" t="s">
        <v>1591</v>
      </c>
      <c r="D533" s="183" t="s">
        <v>177</v>
      </c>
      <c r="E533" s="184" t="s">
        <v>1592</v>
      </c>
      <c r="F533" s="185" t="s">
        <v>1593</v>
      </c>
      <c r="G533" s="186" t="s">
        <v>180</v>
      </c>
      <c r="H533" s="187">
        <v>3</v>
      </c>
      <c r="I533" s="188"/>
      <c r="J533" s="189">
        <f>ROUND(I533*H533,2)</f>
        <v>0</v>
      </c>
      <c r="K533" s="185" t="s">
        <v>181</v>
      </c>
      <c r="L533" s="42"/>
      <c r="M533" s="190" t="s">
        <v>5</v>
      </c>
      <c r="N533" s="191" t="s">
        <v>52</v>
      </c>
      <c r="O533" s="43"/>
      <c r="P533" s="192">
        <f>O533*H533</f>
        <v>0</v>
      </c>
      <c r="Q533" s="192">
        <v>1.89E-3</v>
      </c>
      <c r="R533" s="192">
        <f>Q533*H533</f>
        <v>5.6699999999999997E-3</v>
      </c>
      <c r="S533" s="192">
        <v>0</v>
      </c>
      <c r="T533" s="193">
        <f>S533*H533</f>
        <v>0</v>
      </c>
      <c r="AR533" s="24" t="s">
        <v>234</v>
      </c>
      <c r="AT533" s="24" t="s">
        <v>177</v>
      </c>
      <c r="AU533" s="24" t="s">
        <v>24</v>
      </c>
      <c r="AY533" s="24" t="s">
        <v>174</v>
      </c>
      <c r="BE533" s="194">
        <f>IF(N533="základní",J533,0)</f>
        <v>0</v>
      </c>
      <c r="BF533" s="194">
        <f>IF(N533="snížená",J533,0)</f>
        <v>0</v>
      </c>
      <c r="BG533" s="194">
        <f>IF(N533="zákl. přenesená",J533,0)</f>
        <v>0</v>
      </c>
      <c r="BH533" s="194">
        <f>IF(N533="sníž. přenesená",J533,0)</f>
        <v>0</v>
      </c>
      <c r="BI533" s="194">
        <f>IF(N533="nulová",J533,0)</f>
        <v>0</v>
      </c>
      <c r="BJ533" s="24" t="s">
        <v>89</v>
      </c>
      <c r="BK533" s="194">
        <f>ROUND(I533*H533,2)</f>
        <v>0</v>
      </c>
      <c r="BL533" s="24" t="s">
        <v>234</v>
      </c>
      <c r="BM533" s="24" t="s">
        <v>1594</v>
      </c>
    </row>
    <row r="534" spans="2:65" s="12" customFormat="1" ht="13.5">
      <c r="B534" s="195"/>
      <c r="D534" s="196" t="s">
        <v>184</v>
      </c>
      <c r="E534" s="197" t="s">
        <v>5</v>
      </c>
      <c r="F534" s="198" t="s">
        <v>190</v>
      </c>
      <c r="H534" s="199">
        <v>3</v>
      </c>
      <c r="I534" s="200"/>
      <c r="L534" s="195"/>
      <c r="M534" s="201"/>
      <c r="N534" s="202"/>
      <c r="O534" s="202"/>
      <c r="P534" s="202"/>
      <c r="Q534" s="202"/>
      <c r="R534" s="202"/>
      <c r="S534" s="202"/>
      <c r="T534" s="203"/>
      <c r="AT534" s="197" t="s">
        <v>184</v>
      </c>
      <c r="AU534" s="197" t="s">
        <v>24</v>
      </c>
      <c r="AV534" s="12" t="s">
        <v>24</v>
      </c>
      <c r="AW534" s="12" t="s">
        <v>44</v>
      </c>
      <c r="AX534" s="12" t="s">
        <v>89</v>
      </c>
      <c r="AY534" s="197" t="s">
        <v>174</v>
      </c>
    </row>
    <row r="535" spans="2:65" s="1" customFormat="1" ht="16.5" customHeight="1">
      <c r="B535" s="182"/>
      <c r="C535" s="219" t="s">
        <v>1595</v>
      </c>
      <c r="D535" s="219" t="s">
        <v>447</v>
      </c>
      <c r="E535" s="220" t="s">
        <v>1596</v>
      </c>
      <c r="F535" s="221" t="s">
        <v>1597</v>
      </c>
      <c r="G535" s="222" t="s">
        <v>488</v>
      </c>
      <c r="H535" s="223">
        <v>1</v>
      </c>
      <c r="I535" s="224"/>
      <c r="J535" s="225">
        <f>ROUND(I535*H535,2)</f>
        <v>0</v>
      </c>
      <c r="K535" s="221" t="s">
        <v>181</v>
      </c>
      <c r="L535" s="226"/>
      <c r="M535" s="227" t="s">
        <v>5</v>
      </c>
      <c r="N535" s="228" t="s">
        <v>52</v>
      </c>
      <c r="O535" s="43"/>
      <c r="P535" s="192">
        <f>O535*H535</f>
        <v>0</v>
      </c>
      <c r="Q535" s="192">
        <v>6.7000000000000002E-4</v>
      </c>
      <c r="R535" s="192">
        <f>Q535*H535</f>
        <v>6.7000000000000002E-4</v>
      </c>
      <c r="S535" s="192">
        <v>0</v>
      </c>
      <c r="T535" s="193">
        <f>S535*H535</f>
        <v>0</v>
      </c>
      <c r="AR535" s="24" t="s">
        <v>424</v>
      </c>
      <c r="AT535" s="24" t="s">
        <v>447</v>
      </c>
      <c r="AU535" s="24" t="s">
        <v>24</v>
      </c>
      <c r="AY535" s="24" t="s">
        <v>174</v>
      </c>
      <c r="BE535" s="194">
        <f>IF(N535="základní",J535,0)</f>
        <v>0</v>
      </c>
      <c r="BF535" s="194">
        <f>IF(N535="snížená",J535,0)</f>
        <v>0</v>
      </c>
      <c r="BG535" s="194">
        <f>IF(N535="zákl. přenesená",J535,0)</f>
        <v>0</v>
      </c>
      <c r="BH535" s="194">
        <f>IF(N535="sníž. přenesená",J535,0)</f>
        <v>0</v>
      </c>
      <c r="BI535" s="194">
        <f>IF(N535="nulová",J535,0)</f>
        <v>0</v>
      </c>
      <c r="BJ535" s="24" t="s">
        <v>89</v>
      </c>
      <c r="BK535" s="194">
        <f>ROUND(I535*H535,2)</f>
        <v>0</v>
      </c>
      <c r="BL535" s="24" t="s">
        <v>234</v>
      </c>
      <c r="BM535" s="24" t="s">
        <v>1598</v>
      </c>
    </row>
    <row r="536" spans="2:65" s="12" customFormat="1" ht="13.5">
      <c r="B536" s="195"/>
      <c r="D536" s="196" t="s">
        <v>184</v>
      </c>
      <c r="E536" s="197" t="s">
        <v>5</v>
      </c>
      <c r="F536" s="198" t="s">
        <v>89</v>
      </c>
      <c r="H536" s="199">
        <v>1</v>
      </c>
      <c r="I536" s="200"/>
      <c r="L536" s="195"/>
      <c r="M536" s="201"/>
      <c r="N536" s="202"/>
      <c r="O536" s="202"/>
      <c r="P536" s="202"/>
      <c r="Q536" s="202"/>
      <c r="R536" s="202"/>
      <c r="S536" s="202"/>
      <c r="T536" s="203"/>
      <c r="AT536" s="197" t="s">
        <v>184</v>
      </c>
      <c r="AU536" s="197" t="s">
        <v>24</v>
      </c>
      <c r="AV536" s="12" t="s">
        <v>24</v>
      </c>
      <c r="AW536" s="12" t="s">
        <v>44</v>
      </c>
      <c r="AX536" s="12" t="s">
        <v>89</v>
      </c>
      <c r="AY536" s="197" t="s">
        <v>174</v>
      </c>
    </row>
    <row r="537" spans="2:65" s="1" customFormat="1" ht="16.5" customHeight="1">
      <c r="B537" s="182"/>
      <c r="C537" s="219" t="s">
        <v>1599</v>
      </c>
      <c r="D537" s="219" t="s">
        <v>447</v>
      </c>
      <c r="E537" s="220" t="s">
        <v>1600</v>
      </c>
      <c r="F537" s="221" t="s">
        <v>1601</v>
      </c>
      <c r="G537" s="222" t="s">
        <v>287</v>
      </c>
      <c r="H537" s="223">
        <v>15</v>
      </c>
      <c r="I537" s="224"/>
      <c r="J537" s="225">
        <f>ROUND(I537*H537,2)</f>
        <v>0</v>
      </c>
      <c r="K537" s="221" t="s">
        <v>181</v>
      </c>
      <c r="L537" s="226"/>
      <c r="M537" s="227" t="s">
        <v>5</v>
      </c>
      <c r="N537" s="228" t="s">
        <v>52</v>
      </c>
      <c r="O537" s="43"/>
      <c r="P537" s="192">
        <f>O537*H537</f>
        <v>0</v>
      </c>
      <c r="Q537" s="192">
        <v>3.3E-4</v>
      </c>
      <c r="R537" s="192">
        <f>Q537*H537</f>
        <v>4.9499999999999995E-3</v>
      </c>
      <c r="S537" s="192">
        <v>0</v>
      </c>
      <c r="T537" s="193">
        <f>S537*H537</f>
        <v>0</v>
      </c>
      <c r="AR537" s="24" t="s">
        <v>424</v>
      </c>
      <c r="AT537" s="24" t="s">
        <v>447</v>
      </c>
      <c r="AU537" s="24" t="s">
        <v>24</v>
      </c>
      <c r="AY537" s="24" t="s">
        <v>174</v>
      </c>
      <c r="BE537" s="194">
        <f>IF(N537="základní",J537,0)</f>
        <v>0</v>
      </c>
      <c r="BF537" s="194">
        <f>IF(N537="snížená",J537,0)</f>
        <v>0</v>
      </c>
      <c r="BG537" s="194">
        <f>IF(N537="zákl. přenesená",J537,0)</f>
        <v>0</v>
      </c>
      <c r="BH537" s="194">
        <f>IF(N537="sníž. přenesená",J537,0)</f>
        <v>0</v>
      </c>
      <c r="BI537" s="194">
        <f>IF(N537="nulová",J537,0)</f>
        <v>0</v>
      </c>
      <c r="BJ537" s="24" t="s">
        <v>89</v>
      </c>
      <c r="BK537" s="194">
        <f>ROUND(I537*H537,2)</f>
        <v>0</v>
      </c>
      <c r="BL537" s="24" t="s">
        <v>234</v>
      </c>
      <c r="BM537" s="24" t="s">
        <v>1602</v>
      </c>
    </row>
    <row r="538" spans="2:65" s="12" customFormat="1" ht="13.5">
      <c r="B538" s="195"/>
      <c r="D538" s="196" t="s">
        <v>184</v>
      </c>
      <c r="E538" s="197" t="s">
        <v>5</v>
      </c>
      <c r="F538" s="198" t="s">
        <v>11</v>
      </c>
      <c r="H538" s="199">
        <v>15</v>
      </c>
      <c r="I538" s="200"/>
      <c r="L538" s="195"/>
      <c r="M538" s="201"/>
      <c r="N538" s="202"/>
      <c r="O538" s="202"/>
      <c r="P538" s="202"/>
      <c r="Q538" s="202"/>
      <c r="R538" s="202"/>
      <c r="S538" s="202"/>
      <c r="T538" s="203"/>
      <c r="AT538" s="197" t="s">
        <v>184</v>
      </c>
      <c r="AU538" s="197" t="s">
        <v>24</v>
      </c>
      <c r="AV538" s="12" t="s">
        <v>24</v>
      </c>
      <c r="AW538" s="12" t="s">
        <v>44</v>
      </c>
      <c r="AX538" s="12" t="s">
        <v>89</v>
      </c>
      <c r="AY538" s="197" t="s">
        <v>174</v>
      </c>
    </row>
    <row r="539" spans="2:65" s="1" customFormat="1" ht="25.5" customHeight="1">
      <c r="B539" s="182"/>
      <c r="C539" s="183" t="s">
        <v>1603</v>
      </c>
      <c r="D539" s="183" t="s">
        <v>177</v>
      </c>
      <c r="E539" s="184" t="s">
        <v>1604</v>
      </c>
      <c r="F539" s="185" t="s">
        <v>1605</v>
      </c>
      <c r="G539" s="186" t="s">
        <v>488</v>
      </c>
      <c r="H539" s="187">
        <v>1</v>
      </c>
      <c r="I539" s="188"/>
      <c r="J539" s="189">
        <f>ROUND(I539*H539,2)</f>
        <v>0</v>
      </c>
      <c r="K539" s="185" t="s">
        <v>181</v>
      </c>
      <c r="L539" s="42"/>
      <c r="M539" s="190" t="s">
        <v>5</v>
      </c>
      <c r="N539" s="191" t="s">
        <v>52</v>
      </c>
      <c r="O539" s="43"/>
      <c r="P539" s="192">
        <f>O539*H539</f>
        <v>0</v>
      </c>
      <c r="Q539" s="192">
        <v>1.6000000000000001E-4</v>
      </c>
      <c r="R539" s="192">
        <f>Q539*H539</f>
        <v>1.6000000000000001E-4</v>
      </c>
      <c r="S539" s="192">
        <v>0</v>
      </c>
      <c r="T539" s="193">
        <f>S539*H539</f>
        <v>0</v>
      </c>
      <c r="AR539" s="24" t="s">
        <v>234</v>
      </c>
      <c r="AT539" s="24" t="s">
        <v>177</v>
      </c>
      <c r="AU539" s="24" t="s">
        <v>24</v>
      </c>
      <c r="AY539" s="24" t="s">
        <v>174</v>
      </c>
      <c r="BE539" s="194">
        <f>IF(N539="základní",J539,0)</f>
        <v>0</v>
      </c>
      <c r="BF539" s="194">
        <f>IF(N539="snížená",J539,0)</f>
        <v>0</v>
      </c>
      <c r="BG539" s="194">
        <f>IF(N539="zákl. přenesená",J539,0)</f>
        <v>0</v>
      </c>
      <c r="BH539" s="194">
        <f>IF(N539="sníž. přenesená",J539,0)</f>
        <v>0</v>
      </c>
      <c r="BI539" s="194">
        <f>IF(N539="nulová",J539,0)</f>
        <v>0</v>
      </c>
      <c r="BJ539" s="24" t="s">
        <v>89</v>
      </c>
      <c r="BK539" s="194">
        <f>ROUND(I539*H539,2)</f>
        <v>0</v>
      </c>
      <c r="BL539" s="24" t="s">
        <v>234</v>
      </c>
      <c r="BM539" s="24" t="s">
        <v>1606</v>
      </c>
    </row>
    <row r="540" spans="2:65" s="12" customFormat="1" ht="13.5">
      <c r="B540" s="195"/>
      <c r="D540" s="196" t="s">
        <v>184</v>
      </c>
      <c r="E540" s="197" t="s">
        <v>5</v>
      </c>
      <c r="F540" s="198" t="s">
        <v>89</v>
      </c>
      <c r="H540" s="199">
        <v>1</v>
      </c>
      <c r="I540" s="200"/>
      <c r="L540" s="195"/>
      <c r="M540" s="201"/>
      <c r="N540" s="202"/>
      <c r="O540" s="202"/>
      <c r="P540" s="202"/>
      <c r="Q540" s="202"/>
      <c r="R540" s="202"/>
      <c r="S540" s="202"/>
      <c r="T540" s="203"/>
      <c r="AT540" s="197" t="s">
        <v>184</v>
      </c>
      <c r="AU540" s="197" t="s">
        <v>24</v>
      </c>
      <c r="AV540" s="12" t="s">
        <v>24</v>
      </c>
      <c r="AW540" s="12" t="s">
        <v>44</v>
      </c>
      <c r="AX540" s="12" t="s">
        <v>89</v>
      </c>
      <c r="AY540" s="197" t="s">
        <v>174</v>
      </c>
    </row>
    <row r="541" spans="2:65" s="1" customFormat="1" ht="16.5" customHeight="1">
      <c r="B541" s="182"/>
      <c r="C541" s="219" t="s">
        <v>1607</v>
      </c>
      <c r="D541" s="219" t="s">
        <v>447</v>
      </c>
      <c r="E541" s="220" t="s">
        <v>1608</v>
      </c>
      <c r="F541" s="221" t="s">
        <v>1609</v>
      </c>
      <c r="G541" s="222" t="s">
        <v>488</v>
      </c>
      <c r="H541" s="223">
        <v>1</v>
      </c>
      <c r="I541" s="224"/>
      <c r="J541" s="225">
        <f>ROUND(I541*H541,2)</f>
        <v>0</v>
      </c>
      <c r="K541" s="221" t="s">
        <v>181</v>
      </c>
      <c r="L541" s="226"/>
      <c r="M541" s="227" t="s">
        <v>5</v>
      </c>
      <c r="N541" s="228" t="s">
        <v>52</v>
      </c>
      <c r="O541" s="43"/>
      <c r="P541" s="192">
        <f>O541*H541</f>
        <v>0</v>
      </c>
      <c r="Q541" s="192">
        <v>2.8E-3</v>
      </c>
      <c r="R541" s="192">
        <f>Q541*H541</f>
        <v>2.8E-3</v>
      </c>
      <c r="S541" s="192">
        <v>0</v>
      </c>
      <c r="T541" s="193">
        <f>S541*H541</f>
        <v>0</v>
      </c>
      <c r="AR541" s="24" t="s">
        <v>424</v>
      </c>
      <c r="AT541" s="24" t="s">
        <v>447</v>
      </c>
      <c r="AU541" s="24" t="s">
        <v>24</v>
      </c>
      <c r="AY541" s="24" t="s">
        <v>174</v>
      </c>
      <c r="BE541" s="194">
        <f>IF(N541="základní",J541,0)</f>
        <v>0</v>
      </c>
      <c r="BF541" s="194">
        <f>IF(N541="snížená",J541,0)</f>
        <v>0</v>
      </c>
      <c r="BG541" s="194">
        <f>IF(N541="zákl. přenesená",J541,0)</f>
        <v>0</v>
      </c>
      <c r="BH541" s="194">
        <f>IF(N541="sníž. přenesená",J541,0)</f>
        <v>0</v>
      </c>
      <c r="BI541" s="194">
        <f>IF(N541="nulová",J541,0)</f>
        <v>0</v>
      </c>
      <c r="BJ541" s="24" t="s">
        <v>89</v>
      </c>
      <c r="BK541" s="194">
        <f>ROUND(I541*H541,2)</f>
        <v>0</v>
      </c>
      <c r="BL541" s="24" t="s">
        <v>234</v>
      </c>
      <c r="BM541" s="24" t="s">
        <v>1610</v>
      </c>
    </row>
    <row r="542" spans="2:65" s="12" customFormat="1" ht="13.5">
      <c r="B542" s="195"/>
      <c r="D542" s="196" t="s">
        <v>184</v>
      </c>
      <c r="E542" s="197" t="s">
        <v>5</v>
      </c>
      <c r="F542" s="198" t="s">
        <v>89</v>
      </c>
      <c r="H542" s="199">
        <v>1</v>
      </c>
      <c r="I542" s="200"/>
      <c r="L542" s="195"/>
      <c r="M542" s="201"/>
      <c r="N542" s="202"/>
      <c r="O542" s="202"/>
      <c r="P542" s="202"/>
      <c r="Q542" s="202"/>
      <c r="R542" s="202"/>
      <c r="S542" s="202"/>
      <c r="T542" s="203"/>
      <c r="AT542" s="197" t="s">
        <v>184</v>
      </c>
      <c r="AU542" s="197" t="s">
        <v>24</v>
      </c>
      <c r="AV542" s="12" t="s">
        <v>24</v>
      </c>
      <c r="AW542" s="12" t="s">
        <v>44</v>
      </c>
      <c r="AX542" s="12" t="s">
        <v>89</v>
      </c>
      <c r="AY542" s="197" t="s">
        <v>174</v>
      </c>
    </row>
    <row r="543" spans="2:65" s="1" customFormat="1" ht="16.5" customHeight="1">
      <c r="B543" s="182"/>
      <c r="C543" s="183" t="s">
        <v>1611</v>
      </c>
      <c r="D543" s="183" t="s">
        <v>177</v>
      </c>
      <c r="E543" s="184" t="s">
        <v>1612</v>
      </c>
      <c r="F543" s="185" t="s">
        <v>1613</v>
      </c>
      <c r="G543" s="186" t="s">
        <v>488</v>
      </c>
      <c r="H543" s="187">
        <v>1</v>
      </c>
      <c r="I543" s="188"/>
      <c r="J543" s="189">
        <f>ROUND(I543*H543,2)</f>
        <v>0</v>
      </c>
      <c r="K543" s="185" t="s">
        <v>181</v>
      </c>
      <c r="L543" s="42"/>
      <c r="M543" s="190" t="s">
        <v>5</v>
      </c>
      <c r="N543" s="191" t="s">
        <v>52</v>
      </c>
      <c r="O543" s="43"/>
      <c r="P543" s="192">
        <f>O543*H543</f>
        <v>0</v>
      </c>
      <c r="Q543" s="192">
        <v>1.3999999999999999E-4</v>
      </c>
      <c r="R543" s="192">
        <f>Q543*H543</f>
        <v>1.3999999999999999E-4</v>
      </c>
      <c r="S543" s="192">
        <v>0</v>
      </c>
      <c r="T543" s="193">
        <f>S543*H543</f>
        <v>0</v>
      </c>
      <c r="AR543" s="24" t="s">
        <v>234</v>
      </c>
      <c r="AT543" s="24" t="s">
        <v>177</v>
      </c>
      <c r="AU543" s="24" t="s">
        <v>24</v>
      </c>
      <c r="AY543" s="24" t="s">
        <v>174</v>
      </c>
      <c r="BE543" s="194">
        <f>IF(N543="základní",J543,0)</f>
        <v>0</v>
      </c>
      <c r="BF543" s="194">
        <f>IF(N543="snížená",J543,0)</f>
        <v>0</v>
      </c>
      <c r="BG543" s="194">
        <f>IF(N543="zákl. přenesená",J543,0)</f>
        <v>0</v>
      </c>
      <c r="BH543" s="194">
        <f>IF(N543="sníž. přenesená",J543,0)</f>
        <v>0</v>
      </c>
      <c r="BI543" s="194">
        <f>IF(N543="nulová",J543,0)</f>
        <v>0</v>
      </c>
      <c r="BJ543" s="24" t="s">
        <v>89</v>
      </c>
      <c r="BK543" s="194">
        <f>ROUND(I543*H543,2)</f>
        <v>0</v>
      </c>
      <c r="BL543" s="24" t="s">
        <v>234</v>
      </c>
      <c r="BM543" s="24" t="s">
        <v>1614</v>
      </c>
    </row>
    <row r="544" spans="2:65" s="12" customFormat="1" ht="13.5">
      <c r="B544" s="195"/>
      <c r="D544" s="196" t="s">
        <v>184</v>
      </c>
      <c r="E544" s="197" t="s">
        <v>5</v>
      </c>
      <c r="F544" s="198" t="s">
        <v>89</v>
      </c>
      <c r="H544" s="199">
        <v>1</v>
      </c>
      <c r="I544" s="200"/>
      <c r="L544" s="195"/>
      <c r="M544" s="201"/>
      <c r="N544" s="202"/>
      <c r="O544" s="202"/>
      <c r="P544" s="202"/>
      <c r="Q544" s="202"/>
      <c r="R544" s="202"/>
      <c r="S544" s="202"/>
      <c r="T544" s="203"/>
      <c r="AT544" s="197" t="s">
        <v>184</v>
      </c>
      <c r="AU544" s="197" t="s">
        <v>24</v>
      </c>
      <c r="AV544" s="12" t="s">
        <v>24</v>
      </c>
      <c r="AW544" s="12" t="s">
        <v>44</v>
      </c>
      <c r="AX544" s="12" t="s">
        <v>89</v>
      </c>
      <c r="AY544" s="197" t="s">
        <v>174</v>
      </c>
    </row>
    <row r="545" spans="2:65" s="1" customFormat="1" ht="16.5" customHeight="1">
      <c r="B545" s="182"/>
      <c r="C545" s="183" t="s">
        <v>1615</v>
      </c>
      <c r="D545" s="183" t="s">
        <v>177</v>
      </c>
      <c r="E545" s="184" t="s">
        <v>1616</v>
      </c>
      <c r="F545" s="185" t="s">
        <v>1617</v>
      </c>
      <c r="G545" s="186" t="s">
        <v>488</v>
      </c>
      <c r="H545" s="187">
        <v>2</v>
      </c>
      <c r="I545" s="188"/>
      <c r="J545" s="189">
        <f>ROUND(I545*H545,2)</f>
        <v>0</v>
      </c>
      <c r="K545" s="185" t="s">
        <v>181</v>
      </c>
      <c r="L545" s="42"/>
      <c r="M545" s="190" t="s">
        <v>5</v>
      </c>
      <c r="N545" s="191" t="s">
        <v>52</v>
      </c>
      <c r="O545" s="43"/>
      <c r="P545" s="192">
        <f>O545*H545</f>
        <v>0</v>
      </c>
      <c r="Q545" s="192">
        <v>3.1E-4</v>
      </c>
      <c r="R545" s="192">
        <f>Q545*H545</f>
        <v>6.2E-4</v>
      </c>
      <c r="S545" s="192">
        <v>0</v>
      </c>
      <c r="T545" s="193">
        <f>S545*H545</f>
        <v>0</v>
      </c>
      <c r="AR545" s="24" t="s">
        <v>234</v>
      </c>
      <c r="AT545" s="24" t="s">
        <v>177</v>
      </c>
      <c r="AU545" s="24" t="s">
        <v>24</v>
      </c>
      <c r="AY545" s="24" t="s">
        <v>174</v>
      </c>
      <c r="BE545" s="194">
        <f>IF(N545="základní",J545,0)</f>
        <v>0</v>
      </c>
      <c r="BF545" s="194">
        <f>IF(N545="snížená",J545,0)</f>
        <v>0</v>
      </c>
      <c r="BG545" s="194">
        <f>IF(N545="zákl. přenesená",J545,0)</f>
        <v>0</v>
      </c>
      <c r="BH545" s="194">
        <f>IF(N545="sníž. přenesená",J545,0)</f>
        <v>0</v>
      </c>
      <c r="BI545" s="194">
        <f>IF(N545="nulová",J545,0)</f>
        <v>0</v>
      </c>
      <c r="BJ545" s="24" t="s">
        <v>89</v>
      </c>
      <c r="BK545" s="194">
        <f>ROUND(I545*H545,2)</f>
        <v>0</v>
      </c>
      <c r="BL545" s="24" t="s">
        <v>234</v>
      </c>
      <c r="BM545" s="24" t="s">
        <v>1618</v>
      </c>
    </row>
    <row r="546" spans="2:65" s="12" customFormat="1" ht="13.5">
      <c r="B546" s="195"/>
      <c r="D546" s="196" t="s">
        <v>184</v>
      </c>
      <c r="E546" s="197" t="s">
        <v>5</v>
      </c>
      <c r="F546" s="198" t="s">
        <v>24</v>
      </c>
      <c r="H546" s="199">
        <v>2</v>
      </c>
      <c r="I546" s="200"/>
      <c r="L546" s="195"/>
      <c r="M546" s="201"/>
      <c r="N546" s="202"/>
      <c r="O546" s="202"/>
      <c r="P546" s="202"/>
      <c r="Q546" s="202"/>
      <c r="R546" s="202"/>
      <c r="S546" s="202"/>
      <c r="T546" s="203"/>
      <c r="AT546" s="197" t="s">
        <v>184</v>
      </c>
      <c r="AU546" s="197" t="s">
        <v>24</v>
      </c>
      <c r="AV546" s="12" t="s">
        <v>24</v>
      </c>
      <c r="AW546" s="12" t="s">
        <v>44</v>
      </c>
      <c r="AX546" s="12" t="s">
        <v>89</v>
      </c>
      <c r="AY546" s="197" t="s">
        <v>174</v>
      </c>
    </row>
    <row r="547" spans="2:65" s="1" customFormat="1" ht="38.25" customHeight="1">
      <c r="B547" s="182"/>
      <c r="C547" s="183" t="s">
        <v>1619</v>
      </c>
      <c r="D547" s="183" t="s">
        <v>177</v>
      </c>
      <c r="E547" s="184" t="s">
        <v>1620</v>
      </c>
      <c r="F547" s="185" t="s">
        <v>1621</v>
      </c>
      <c r="G547" s="186" t="s">
        <v>421</v>
      </c>
      <c r="H547" s="187">
        <v>3.5999999999999997E-2</v>
      </c>
      <c r="I547" s="188"/>
      <c r="J547" s="189">
        <f>ROUND(I547*H547,2)</f>
        <v>0</v>
      </c>
      <c r="K547" s="185" t="s">
        <v>181</v>
      </c>
      <c r="L547" s="42"/>
      <c r="M547" s="190" t="s">
        <v>5</v>
      </c>
      <c r="N547" s="191" t="s">
        <v>52</v>
      </c>
      <c r="O547" s="43"/>
      <c r="P547" s="192">
        <f>O547*H547</f>
        <v>0</v>
      </c>
      <c r="Q547" s="192">
        <v>0</v>
      </c>
      <c r="R547" s="192">
        <f>Q547*H547</f>
        <v>0</v>
      </c>
      <c r="S547" s="192">
        <v>0</v>
      </c>
      <c r="T547" s="193">
        <f>S547*H547</f>
        <v>0</v>
      </c>
      <c r="AR547" s="24" t="s">
        <v>234</v>
      </c>
      <c r="AT547" s="24" t="s">
        <v>177</v>
      </c>
      <c r="AU547" s="24" t="s">
        <v>24</v>
      </c>
      <c r="AY547" s="24" t="s">
        <v>174</v>
      </c>
      <c r="BE547" s="194">
        <f>IF(N547="základní",J547,0)</f>
        <v>0</v>
      </c>
      <c r="BF547" s="194">
        <f>IF(N547="snížená",J547,0)</f>
        <v>0</v>
      </c>
      <c r="BG547" s="194">
        <f>IF(N547="zákl. přenesená",J547,0)</f>
        <v>0</v>
      </c>
      <c r="BH547" s="194">
        <f>IF(N547="sníž. přenesená",J547,0)</f>
        <v>0</v>
      </c>
      <c r="BI547" s="194">
        <f>IF(N547="nulová",J547,0)</f>
        <v>0</v>
      </c>
      <c r="BJ547" s="24" t="s">
        <v>89</v>
      </c>
      <c r="BK547" s="194">
        <f>ROUND(I547*H547,2)</f>
        <v>0</v>
      </c>
      <c r="BL547" s="24" t="s">
        <v>234</v>
      </c>
      <c r="BM547" s="24" t="s">
        <v>1622</v>
      </c>
    </row>
    <row r="548" spans="2:65" s="11" customFormat="1" ht="29.85" customHeight="1">
      <c r="B548" s="169"/>
      <c r="D548" s="170" t="s">
        <v>80</v>
      </c>
      <c r="E548" s="180" t="s">
        <v>1623</v>
      </c>
      <c r="F548" s="180" t="s">
        <v>1624</v>
      </c>
      <c r="I548" s="172"/>
      <c r="J548" s="181">
        <f>BK548</f>
        <v>0</v>
      </c>
      <c r="L548" s="169"/>
      <c r="M548" s="174"/>
      <c r="N548" s="175"/>
      <c r="O548" s="175"/>
      <c r="P548" s="176">
        <f>SUM(P549:P557)</f>
        <v>0</v>
      </c>
      <c r="Q548" s="175"/>
      <c r="R548" s="176">
        <f>SUM(R549:R557)</f>
        <v>3.0379999999999997E-2</v>
      </c>
      <c r="S548" s="175"/>
      <c r="T548" s="177">
        <f>SUM(T549:T557)</f>
        <v>0</v>
      </c>
      <c r="AR548" s="170" t="s">
        <v>24</v>
      </c>
      <c r="AT548" s="178" t="s">
        <v>80</v>
      </c>
      <c r="AU548" s="178" t="s">
        <v>89</v>
      </c>
      <c r="AY548" s="170" t="s">
        <v>174</v>
      </c>
      <c r="BK548" s="179">
        <f>SUM(BK549:BK557)</f>
        <v>0</v>
      </c>
    </row>
    <row r="549" spans="2:65" s="1" customFormat="1" ht="25.5" customHeight="1">
      <c r="B549" s="182"/>
      <c r="C549" s="183" t="s">
        <v>1625</v>
      </c>
      <c r="D549" s="183" t="s">
        <v>177</v>
      </c>
      <c r="E549" s="184" t="s">
        <v>1626</v>
      </c>
      <c r="F549" s="185" t="s">
        <v>1627</v>
      </c>
      <c r="G549" s="186" t="s">
        <v>488</v>
      </c>
      <c r="H549" s="187">
        <v>6</v>
      </c>
      <c r="I549" s="188"/>
      <c r="J549" s="189">
        <f>ROUND(I549*H549,2)</f>
        <v>0</v>
      </c>
      <c r="K549" s="185" t="s">
        <v>5</v>
      </c>
      <c r="L549" s="42"/>
      <c r="M549" s="190" t="s">
        <v>5</v>
      </c>
      <c r="N549" s="191" t="s">
        <v>52</v>
      </c>
      <c r="O549" s="43"/>
      <c r="P549" s="192">
        <f>O549*H549</f>
        <v>0</v>
      </c>
      <c r="Q549" s="192">
        <v>5.0000000000000001E-3</v>
      </c>
      <c r="R549" s="192">
        <f>Q549*H549</f>
        <v>0.03</v>
      </c>
      <c r="S549" s="192">
        <v>0</v>
      </c>
      <c r="T549" s="193">
        <f>S549*H549</f>
        <v>0</v>
      </c>
      <c r="AR549" s="24" t="s">
        <v>234</v>
      </c>
      <c r="AT549" s="24" t="s">
        <v>177</v>
      </c>
      <c r="AU549" s="24" t="s">
        <v>24</v>
      </c>
      <c r="AY549" s="24" t="s">
        <v>174</v>
      </c>
      <c r="BE549" s="194">
        <f>IF(N549="základní",J549,0)</f>
        <v>0</v>
      </c>
      <c r="BF549" s="194">
        <f>IF(N549="snížená",J549,0)</f>
        <v>0</v>
      </c>
      <c r="BG549" s="194">
        <f>IF(N549="zákl. přenesená",J549,0)</f>
        <v>0</v>
      </c>
      <c r="BH549" s="194">
        <f>IF(N549="sníž. přenesená",J549,0)</f>
        <v>0</v>
      </c>
      <c r="BI549" s="194">
        <f>IF(N549="nulová",J549,0)</f>
        <v>0</v>
      </c>
      <c r="BJ549" s="24" t="s">
        <v>89</v>
      </c>
      <c r="BK549" s="194">
        <f>ROUND(I549*H549,2)</f>
        <v>0</v>
      </c>
      <c r="BL549" s="24" t="s">
        <v>234</v>
      </c>
      <c r="BM549" s="24" t="s">
        <v>1628</v>
      </c>
    </row>
    <row r="550" spans="2:65" s="1" customFormat="1" ht="108">
      <c r="B550" s="42"/>
      <c r="D550" s="196" t="s">
        <v>188</v>
      </c>
      <c r="F550" s="204" t="s">
        <v>1629</v>
      </c>
      <c r="I550" s="205"/>
      <c r="L550" s="42"/>
      <c r="M550" s="206"/>
      <c r="N550" s="43"/>
      <c r="O550" s="43"/>
      <c r="P550" s="43"/>
      <c r="Q550" s="43"/>
      <c r="R550" s="43"/>
      <c r="S550" s="43"/>
      <c r="T550" s="71"/>
      <c r="AT550" s="24" t="s">
        <v>188</v>
      </c>
      <c r="AU550" s="24" t="s">
        <v>24</v>
      </c>
    </row>
    <row r="551" spans="2:65" s="12" customFormat="1" ht="13.5">
      <c r="B551" s="195"/>
      <c r="D551" s="196" t="s">
        <v>184</v>
      </c>
      <c r="E551" s="197" t="s">
        <v>5</v>
      </c>
      <c r="F551" s="198" t="s">
        <v>201</v>
      </c>
      <c r="H551" s="199">
        <v>6</v>
      </c>
      <c r="I551" s="200"/>
      <c r="L551" s="195"/>
      <c r="M551" s="201"/>
      <c r="N551" s="202"/>
      <c r="O551" s="202"/>
      <c r="P551" s="202"/>
      <c r="Q551" s="202"/>
      <c r="R551" s="202"/>
      <c r="S551" s="202"/>
      <c r="T551" s="203"/>
      <c r="AT551" s="197" t="s">
        <v>184</v>
      </c>
      <c r="AU551" s="197" t="s">
        <v>24</v>
      </c>
      <c r="AV551" s="12" t="s">
        <v>24</v>
      </c>
      <c r="AW551" s="12" t="s">
        <v>44</v>
      </c>
      <c r="AX551" s="12" t="s">
        <v>89</v>
      </c>
      <c r="AY551" s="197" t="s">
        <v>174</v>
      </c>
    </row>
    <row r="552" spans="2:65" s="1" customFormat="1" ht="25.5" customHeight="1">
      <c r="B552" s="182"/>
      <c r="C552" s="183" t="s">
        <v>1630</v>
      </c>
      <c r="D552" s="183" t="s">
        <v>177</v>
      </c>
      <c r="E552" s="184" t="s">
        <v>1631</v>
      </c>
      <c r="F552" s="185" t="s">
        <v>1632</v>
      </c>
      <c r="G552" s="186" t="s">
        <v>488</v>
      </c>
      <c r="H552" s="187">
        <v>1</v>
      </c>
      <c r="I552" s="188"/>
      <c r="J552" s="189">
        <f>ROUND(I552*H552,2)</f>
        <v>0</v>
      </c>
      <c r="K552" s="185" t="s">
        <v>181</v>
      </c>
      <c r="L552" s="42"/>
      <c r="M552" s="190" t="s">
        <v>5</v>
      </c>
      <c r="N552" s="191" t="s">
        <v>52</v>
      </c>
      <c r="O552" s="43"/>
      <c r="P552" s="192">
        <f>O552*H552</f>
        <v>0</v>
      </c>
      <c r="Q552" s="192">
        <v>0</v>
      </c>
      <c r="R552" s="192">
        <f>Q552*H552</f>
        <v>0</v>
      </c>
      <c r="S552" s="192">
        <v>0</v>
      </c>
      <c r="T552" s="193">
        <f>S552*H552</f>
        <v>0</v>
      </c>
      <c r="AR552" s="24" t="s">
        <v>234</v>
      </c>
      <c r="AT552" s="24" t="s">
        <v>177</v>
      </c>
      <c r="AU552" s="24" t="s">
        <v>24</v>
      </c>
      <c r="AY552" s="24" t="s">
        <v>174</v>
      </c>
      <c r="BE552" s="194">
        <f>IF(N552="základní",J552,0)</f>
        <v>0</v>
      </c>
      <c r="BF552" s="194">
        <f>IF(N552="snížená",J552,0)</f>
        <v>0</v>
      </c>
      <c r="BG552" s="194">
        <f>IF(N552="zákl. přenesená",J552,0)</f>
        <v>0</v>
      </c>
      <c r="BH552" s="194">
        <f>IF(N552="sníž. přenesená",J552,0)</f>
        <v>0</v>
      </c>
      <c r="BI552" s="194">
        <f>IF(N552="nulová",J552,0)</f>
        <v>0</v>
      </c>
      <c r="BJ552" s="24" t="s">
        <v>89</v>
      </c>
      <c r="BK552" s="194">
        <f>ROUND(I552*H552,2)</f>
        <v>0</v>
      </c>
      <c r="BL552" s="24" t="s">
        <v>234</v>
      </c>
      <c r="BM552" s="24" t="s">
        <v>1633</v>
      </c>
    </row>
    <row r="553" spans="2:65" s="12" customFormat="1" ht="13.5">
      <c r="B553" s="195"/>
      <c r="D553" s="196" t="s">
        <v>184</v>
      </c>
      <c r="E553" s="197" t="s">
        <v>5</v>
      </c>
      <c r="F553" s="198" t="s">
        <v>89</v>
      </c>
      <c r="H553" s="199">
        <v>1</v>
      </c>
      <c r="I553" s="200"/>
      <c r="L553" s="195"/>
      <c r="M553" s="201"/>
      <c r="N553" s="202"/>
      <c r="O553" s="202"/>
      <c r="P553" s="202"/>
      <c r="Q553" s="202"/>
      <c r="R553" s="202"/>
      <c r="S553" s="202"/>
      <c r="T553" s="203"/>
      <c r="AT553" s="197" t="s">
        <v>184</v>
      </c>
      <c r="AU553" s="197" t="s">
        <v>24</v>
      </c>
      <c r="AV553" s="12" t="s">
        <v>24</v>
      </c>
      <c r="AW553" s="12" t="s">
        <v>44</v>
      </c>
      <c r="AX553" s="12" t="s">
        <v>89</v>
      </c>
      <c r="AY553" s="197" t="s">
        <v>174</v>
      </c>
    </row>
    <row r="554" spans="2:65" s="1" customFormat="1" ht="16.5" customHeight="1">
      <c r="B554" s="182"/>
      <c r="C554" s="219" t="s">
        <v>1634</v>
      </c>
      <c r="D554" s="219" t="s">
        <v>447</v>
      </c>
      <c r="E554" s="220" t="s">
        <v>1635</v>
      </c>
      <c r="F554" s="221" t="s">
        <v>1636</v>
      </c>
      <c r="G554" s="222" t="s">
        <v>488</v>
      </c>
      <c r="H554" s="223">
        <v>1</v>
      </c>
      <c r="I554" s="224"/>
      <c r="J554" s="225">
        <f>ROUND(I554*H554,2)</f>
        <v>0</v>
      </c>
      <c r="K554" s="221" t="s">
        <v>5</v>
      </c>
      <c r="L554" s="226"/>
      <c r="M554" s="227" t="s">
        <v>5</v>
      </c>
      <c r="N554" s="228" t="s">
        <v>52</v>
      </c>
      <c r="O554" s="43"/>
      <c r="P554" s="192">
        <f>O554*H554</f>
        <v>0</v>
      </c>
      <c r="Q554" s="192">
        <v>3.8000000000000002E-4</v>
      </c>
      <c r="R554" s="192">
        <f>Q554*H554</f>
        <v>3.8000000000000002E-4</v>
      </c>
      <c r="S554" s="192">
        <v>0</v>
      </c>
      <c r="T554" s="193">
        <f>S554*H554</f>
        <v>0</v>
      </c>
      <c r="AR554" s="24" t="s">
        <v>424</v>
      </c>
      <c r="AT554" s="24" t="s">
        <v>447</v>
      </c>
      <c r="AU554" s="24" t="s">
        <v>24</v>
      </c>
      <c r="AY554" s="24" t="s">
        <v>174</v>
      </c>
      <c r="BE554" s="194">
        <f>IF(N554="základní",J554,0)</f>
        <v>0</v>
      </c>
      <c r="BF554" s="194">
        <f>IF(N554="snížená",J554,0)</f>
        <v>0</v>
      </c>
      <c r="BG554" s="194">
        <f>IF(N554="zákl. přenesená",J554,0)</f>
        <v>0</v>
      </c>
      <c r="BH554" s="194">
        <f>IF(N554="sníž. přenesená",J554,0)</f>
        <v>0</v>
      </c>
      <c r="BI554" s="194">
        <f>IF(N554="nulová",J554,0)</f>
        <v>0</v>
      </c>
      <c r="BJ554" s="24" t="s">
        <v>89</v>
      </c>
      <c r="BK554" s="194">
        <f>ROUND(I554*H554,2)</f>
        <v>0</v>
      </c>
      <c r="BL554" s="24" t="s">
        <v>234</v>
      </c>
      <c r="BM554" s="24" t="s">
        <v>1637</v>
      </c>
    </row>
    <row r="555" spans="2:65" s="1" customFormat="1" ht="81">
      <c r="B555" s="42"/>
      <c r="D555" s="196" t="s">
        <v>188</v>
      </c>
      <c r="F555" s="204" t="s">
        <v>1638</v>
      </c>
      <c r="I555" s="205"/>
      <c r="L555" s="42"/>
      <c r="M555" s="206"/>
      <c r="N555" s="43"/>
      <c r="O555" s="43"/>
      <c r="P555" s="43"/>
      <c r="Q555" s="43"/>
      <c r="R555" s="43"/>
      <c r="S555" s="43"/>
      <c r="T555" s="71"/>
      <c r="AT555" s="24" t="s">
        <v>188</v>
      </c>
      <c r="AU555" s="24" t="s">
        <v>24</v>
      </c>
    </row>
    <row r="556" spans="2:65" s="12" customFormat="1" ht="13.5">
      <c r="B556" s="195"/>
      <c r="D556" s="196" t="s">
        <v>184</v>
      </c>
      <c r="E556" s="197" t="s">
        <v>5</v>
      </c>
      <c r="F556" s="198" t="s">
        <v>89</v>
      </c>
      <c r="H556" s="199">
        <v>1</v>
      </c>
      <c r="I556" s="200"/>
      <c r="L556" s="195"/>
      <c r="M556" s="201"/>
      <c r="N556" s="202"/>
      <c r="O556" s="202"/>
      <c r="P556" s="202"/>
      <c r="Q556" s="202"/>
      <c r="R556" s="202"/>
      <c r="S556" s="202"/>
      <c r="T556" s="203"/>
      <c r="AT556" s="197" t="s">
        <v>184</v>
      </c>
      <c r="AU556" s="197" t="s">
        <v>24</v>
      </c>
      <c r="AV556" s="12" t="s">
        <v>24</v>
      </c>
      <c r="AW556" s="12" t="s">
        <v>44</v>
      </c>
      <c r="AX556" s="12" t="s">
        <v>89</v>
      </c>
      <c r="AY556" s="197" t="s">
        <v>174</v>
      </c>
    </row>
    <row r="557" spans="2:65" s="1" customFormat="1" ht="38.25" customHeight="1">
      <c r="B557" s="182"/>
      <c r="C557" s="183" t="s">
        <v>1639</v>
      </c>
      <c r="D557" s="183" t="s">
        <v>177</v>
      </c>
      <c r="E557" s="184" t="s">
        <v>1640</v>
      </c>
      <c r="F557" s="185" t="s">
        <v>1641</v>
      </c>
      <c r="G557" s="186" t="s">
        <v>421</v>
      </c>
      <c r="H557" s="187">
        <v>0.03</v>
      </c>
      <c r="I557" s="188"/>
      <c r="J557" s="189">
        <f>ROUND(I557*H557,2)</f>
        <v>0</v>
      </c>
      <c r="K557" s="185" t="s">
        <v>181</v>
      </c>
      <c r="L557" s="42"/>
      <c r="M557" s="190" t="s">
        <v>5</v>
      </c>
      <c r="N557" s="191" t="s">
        <v>52</v>
      </c>
      <c r="O557" s="43"/>
      <c r="P557" s="192">
        <f>O557*H557</f>
        <v>0</v>
      </c>
      <c r="Q557" s="192">
        <v>0</v>
      </c>
      <c r="R557" s="192">
        <f>Q557*H557</f>
        <v>0</v>
      </c>
      <c r="S557" s="192">
        <v>0</v>
      </c>
      <c r="T557" s="193">
        <f>S557*H557</f>
        <v>0</v>
      </c>
      <c r="AR557" s="24" t="s">
        <v>234</v>
      </c>
      <c r="AT557" s="24" t="s">
        <v>177</v>
      </c>
      <c r="AU557" s="24" t="s">
        <v>24</v>
      </c>
      <c r="AY557" s="24" t="s">
        <v>174</v>
      </c>
      <c r="BE557" s="194">
        <f>IF(N557="základní",J557,0)</f>
        <v>0</v>
      </c>
      <c r="BF557" s="194">
        <f>IF(N557="snížená",J557,0)</f>
        <v>0</v>
      </c>
      <c r="BG557" s="194">
        <f>IF(N557="zákl. přenesená",J557,0)</f>
        <v>0</v>
      </c>
      <c r="BH557" s="194">
        <f>IF(N557="sníž. přenesená",J557,0)</f>
        <v>0</v>
      </c>
      <c r="BI557" s="194">
        <f>IF(N557="nulová",J557,0)</f>
        <v>0</v>
      </c>
      <c r="BJ557" s="24" t="s">
        <v>89</v>
      </c>
      <c r="BK557" s="194">
        <f>ROUND(I557*H557,2)</f>
        <v>0</v>
      </c>
      <c r="BL557" s="24" t="s">
        <v>234</v>
      </c>
      <c r="BM557" s="24" t="s">
        <v>1642</v>
      </c>
    </row>
    <row r="558" spans="2:65" s="11" customFormat="1" ht="29.85" customHeight="1">
      <c r="B558" s="169"/>
      <c r="D558" s="170" t="s">
        <v>80</v>
      </c>
      <c r="E558" s="180" t="s">
        <v>1643</v>
      </c>
      <c r="F558" s="180" t="s">
        <v>1644</v>
      </c>
      <c r="I558" s="172"/>
      <c r="J558" s="181">
        <f>BK558</f>
        <v>0</v>
      </c>
      <c r="L558" s="169"/>
      <c r="M558" s="174"/>
      <c r="N558" s="175"/>
      <c r="O558" s="175"/>
      <c r="P558" s="176">
        <f>SUM(P559:P567)</f>
        <v>0</v>
      </c>
      <c r="Q558" s="175"/>
      <c r="R558" s="176">
        <f>SUM(R559:R567)</f>
        <v>0.35320963999999999</v>
      </c>
      <c r="S558" s="175"/>
      <c r="T558" s="177">
        <f>SUM(T559:T567)</f>
        <v>0</v>
      </c>
      <c r="AR558" s="170" t="s">
        <v>24</v>
      </c>
      <c r="AT558" s="178" t="s">
        <v>80</v>
      </c>
      <c r="AU558" s="178" t="s">
        <v>89</v>
      </c>
      <c r="AY558" s="170" t="s">
        <v>174</v>
      </c>
      <c r="BK558" s="179">
        <f>SUM(BK559:BK567)</f>
        <v>0</v>
      </c>
    </row>
    <row r="559" spans="2:65" s="1" customFormat="1" ht="38.25" customHeight="1">
      <c r="B559" s="182"/>
      <c r="C559" s="183" t="s">
        <v>1645</v>
      </c>
      <c r="D559" s="183" t="s">
        <v>177</v>
      </c>
      <c r="E559" s="184" t="s">
        <v>1646</v>
      </c>
      <c r="F559" s="185" t="s">
        <v>1647</v>
      </c>
      <c r="G559" s="186" t="s">
        <v>311</v>
      </c>
      <c r="H559" s="187">
        <v>0.61399999999999999</v>
      </c>
      <c r="I559" s="188"/>
      <c r="J559" s="189">
        <f>ROUND(I559*H559,2)</f>
        <v>0</v>
      </c>
      <c r="K559" s="185" t="s">
        <v>181</v>
      </c>
      <c r="L559" s="42"/>
      <c r="M559" s="190" t="s">
        <v>5</v>
      </c>
      <c r="N559" s="191" t="s">
        <v>52</v>
      </c>
      <c r="O559" s="43"/>
      <c r="P559" s="192">
        <f>O559*H559</f>
        <v>0</v>
      </c>
      <c r="Q559" s="192">
        <v>1.89E-3</v>
      </c>
      <c r="R559" s="192">
        <f>Q559*H559</f>
        <v>1.1604599999999999E-3</v>
      </c>
      <c r="S559" s="192">
        <v>0</v>
      </c>
      <c r="T559" s="193">
        <f>S559*H559</f>
        <v>0</v>
      </c>
      <c r="AR559" s="24" t="s">
        <v>234</v>
      </c>
      <c r="AT559" s="24" t="s">
        <v>177</v>
      </c>
      <c r="AU559" s="24" t="s">
        <v>24</v>
      </c>
      <c r="AY559" s="24" t="s">
        <v>174</v>
      </c>
      <c r="BE559" s="194">
        <f>IF(N559="základní",J559,0)</f>
        <v>0</v>
      </c>
      <c r="BF559" s="194">
        <f>IF(N559="snížená",J559,0)</f>
        <v>0</v>
      </c>
      <c r="BG559" s="194">
        <f>IF(N559="zákl. přenesená",J559,0)</f>
        <v>0</v>
      </c>
      <c r="BH559" s="194">
        <f>IF(N559="sníž. přenesená",J559,0)</f>
        <v>0</v>
      </c>
      <c r="BI559" s="194">
        <f>IF(N559="nulová",J559,0)</f>
        <v>0</v>
      </c>
      <c r="BJ559" s="24" t="s">
        <v>89</v>
      </c>
      <c r="BK559" s="194">
        <f>ROUND(I559*H559,2)</f>
        <v>0</v>
      </c>
      <c r="BL559" s="24" t="s">
        <v>234</v>
      </c>
      <c r="BM559" s="24" t="s">
        <v>1648</v>
      </c>
    </row>
    <row r="560" spans="2:65" s="12" customFormat="1" ht="13.5">
      <c r="B560" s="195"/>
      <c r="D560" s="196" t="s">
        <v>184</v>
      </c>
      <c r="E560" s="197" t="s">
        <v>5</v>
      </c>
      <c r="F560" s="198" t="s">
        <v>1649</v>
      </c>
      <c r="H560" s="199">
        <v>0.61399999999999999</v>
      </c>
      <c r="I560" s="200"/>
      <c r="L560" s="195"/>
      <c r="M560" s="201"/>
      <c r="N560" s="202"/>
      <c r="O560" s="202"/>
      <c r="P560" s="202"/>
      <c r="Q560" s="202"/>
      <c r="R560" s="202"/>
      <c r="S560" s="202"/>
      <c r="T560" s="203"/>
      <c r="AT560" s="197" t="s">
        <v>184</v>
      </c>
      <c r="AU560" s="197" t="s">
        <v>24</v>
      </c>
      <c r="AV560" s="12" t="s">
        <v>24</v>
      </c>
      <c r="AW560" s="12" t="s">
        <v>44</v>
      </c>
      <c r="AX560" s="12" t="s">
        <v>89</v>
      </c>
      <c r="AY560" s="197" t="s">
        <v>174</v>
      </c>
    </row>
    <row r="561" spans="2:65" s="1" customFormat="1" ht="25.5" customHeight="1">
      <c r="B561" s="182"/>
      <c r="C561" s="183" t="s">
        <v>1650</v>
      </c>
      <c r="D561" s="183" t="s">
        <v>177</v>
      </c>
      <c r="E561" s="184" t="s">
        <v>1651</v>
      </c>
      <c r="F561" s="185" t="s">
        <v>1652</v>
      </c>
      <c r="G561" s="186" t="s">
        <v>262</v>
      </c>
      <c r="H561" s="187">
        <v>83.766999999999996</v>
      </c>
      <c r="I561" s="188"/>
      <c r="J561" s="189">
        <f>ROUND(I561*H561,2)</f>
        <v>0</v>
      </c>
      <c r="K561" s="185" t="s">
        <v>181</v>
      </c>
      <c r="L561" s="42"/>
      <c r="M561" s="190" t="s">
        <v>5</v>
      </c>
      <c r="N561" s="191" t="s">
        <v>52</v>
      </c>
      <c r="O561" s="43"/>
      <c r="P561" s="192">
        <f>O561*H561</f>
        <v>0</v>
      </c>
      <c r="Q561" s="192">
        <v>0</v>
      </c>
      <c r="R561" s="192">
        <f>Q561*H561</f>
        <v>0</v>
      </c>
      <c r="S561" s="192">
        <v>0</v>
      </c>
      <c r="T561" s="193">
        <f>S561*H561</f>
        <v>0</v>
      </c>
      <c r="AR561" s="24" t="s">
        <v>234</v>
      </c>
      <c r="AT561" s="24" t="s">
        <v>177</v>
      </c>
      <c r="AU561" s="24" t="s">
        <v>24</v>
      </c>
      <c r="AY561" s="24" t="s">
        <v>174</v>
      </c>
      <c r="BE561" s="194">
        <f>IF(N561="základní",J561,0)</f>
        <v>0</v>
      </c>
      <c r="BF561" s="194">
        <f>IF(N561="snížená",J561,0)</f>
        <v>0</v>
      </c>
      <c r="BG561" s="194">
        <f>IF(N561="zákl. přenesená",J561,0)</f>
        <v>0</v>
      </c>
      <c r="BH561" s="194">
        <f>IF(N561="sníž. přenesená",J561,0)</f>
        <v>0</v>
      </c>
      <c r="BI561" s="194">
        <f>IF(N561="nulová",J561,0)</f>
        <v>0</v>
      </c>
      <c r="BJ561" s="24" t="s">
        <v>89</v>
      </c>
      <c r="BK561" s="194">
        <f>ROUND(I561*H561,2)</f>
        <v>0</v>
      </c>
      <c r="BL561" s="24" t="s">
        <v>234</v>
      </c>
      <c r="BM561" s="24" t="s">
        <v>1653</v>
      </c>
    </row>
    <row r="562" spans="2:65" s="12" customFormat="1" ht="13.5">
      <c r="B562" s="195"/>
      <c r="D562" s="196" t="s">
        <v>184</v>
      </c>
      <c r="E562" s="197" t="s">
        <v>5</v>
      </c>
      <c r="F562" s="198" t="s">
        <v>1654</v>
      </c>
      <c r="H562" s="199">
        <v>83.766999999999996</v>
      </c>
      <c r="I562" s="200"/>
      <c r="L562" s="195"/>
      <c r="M562" s="201"/>
      <c r="N562" s="202"/>
      <c r="O562" s="202"/>
      <c r="P562" s="202"/>
      <c r="Q562" s="202"/>
      <c r="R562" s="202"/>
      <c r="S562" s="202"/>
      <c r="T562" s="203"/>
      <c r="AT562" s="197" t="s">
        <v>184</v>
      </c>
      <c r="AU562" s="197" t="s">
        <v>24</v>
      </c>
      <c r="AV562" s="12" t="s">
        <v>24</v>
      </c>
      <c r="AW562" s="12" t="s">
        <v>44</v>
      </c>
      <c r="AX562" s="12" t="s">
        <v>89</v>
      </c>
      <c r="AY562" s="197" t="s">
        <v>174</v>
      </c>
    </row>
    <row r="563" spans="2:65" s="1" customFormat="1" ht="16.5" customHeight="1">
      <c r="B563" s="182"/>
      <c r="C563" s="219" t="s">
        <v>1655</v>
      </c>
      <c r="D563" s="219" t="s">
        <v>447</v>
      </c>
      <c r="E563" s="220" t="s">
        <v>1656</v>
      </c>
      <c r="F563" s="221" t="s">
        <v>1657</v>
      </c>
      <c r="G563" s="222" t="s">
        <v>311</v>
      </c>
      <c r="H563" s="223">
        <v>0.61399999999999999</v>
      </c>
      <c r="I563" s="224"/>
      <c r="J563" s="225">
        <f>ROUND(I563*H563,2)</f>
        <v>0</v>
      </c>
      <c r="K563" s="221" t="s">
        <v>181</v>
      </c>
      <c r="L563" s="226"/>
      <c r="M563" s="227" t="s">
        <v>5</v>
      </c>
      <c r="N563" s="228" t="s">
        <v>52</v>
      </c>
      <c r="O563" s="43"/>
      <c r="P563" s="192">
        <f>O563*H563</f>
        <v>0</v>
      </c>
      <c r="Q563" s="192">
        <v>0.55000000000000004</v>
      </c>
      <c r="R563" s="192">
        <f>Q563*H563</f>
        <v>0.3377</v>
      </c>
      <c r="S563" s="192">
        <v>0</v>
      </c>
      <c r="T563" s="193">
        <f>S563*H563</f>
        <v>0</v>
      </c>
      <c r="AR563" s="24" t="s">
        <v>424</v>
      </c>
      <c r="AT563" s="24" t="s">
        <v>447</v>
      </c>
      <c r="AU563" s="24" t="s">
        <v>24</v>
      </c>
      <c r="AY563" s="24" t="s">
        <v>174</v>
      </c>
      <c r="BE563" s="194">
        <f>IF(N563="základní",J563,0)</f>
        <v>0</v>
      </c>
      <c r="BF563" s="194">
        <f>IF(N563="snížená",J563,0)</f>
        <v>0</v>
      </c>
      <c r="BG563" s="194">
        <f>IF(N563="zákl. přenesená",J563,0)</f>
        <v>0</v>
      </c>
      <c r="BH563" s="194">
        <f>IF(N563="sníž. přenesená",J563,0)</f>
        <v>0</v>
      </c>
      <c r="BI563" s="194">
        <f>IF(N563="nulová",J563,0)</f>
        <v>0</v>
      </c>
      <c r="BJ563" s="24" t="s">
        <v>89</v>
      </c>
      <c r="BK563" s="194">
        <f>ROUND(I563*H563,2)</f>
        <v>0</v>
      </c>
      <c r="BL563" s="24" t="s">
        <v>234</v>
      </c>
      <c r="BM563" s="24" t="s">
        <v>1658</v>
      </c>
    </row>
    <row r="564" spans="2:65" s="12" customFormat="1" ht="13.5">
      <c r="B564" s="195"/>
      <c r="D564" s="196" t="s">
        <v>184</v>
      </c>
      <c r="E564" s="197" t="s">
        <v>5</v>
      </c>
      <c r="F564" s="198" t="s">
        <v>1659</v>
      </c>
      <c r="H564" s="199">
        <v>0.61399999999999999</v>
      </c>
      <c r="I564" s="200"/>
      <c r="L564" s="195"/>
      <c r="M564" s="201"/>
      <c r="N564" s="202"/>
      <c r="O564" s="202"/>
      <c r="P564" s="202"/>
      <c r="Q564" s="202"/>
      <c r="R564" s="202"/>
      <c r="S564" s="202"/>
      <c r="T564" s="203"/>
      <c r="AT564" s="197" t="s">
        <v>184</v>
      </c>
      <c r="AU564" s="197" t="s">
        <v>24</v>
      </c>
      <c r="AV564" s="12" t="s">
        <v>24</v>
      </c>
      <c r="AW564" s="12" t="s">
        <v>44</v>
      </c>
      <c r="AX564" s="12" t="s">
        <v>89</v>
      </c>
      <c r="AY564" s="197" t="s">
        <v>174</v>
      </c>
    </row>
    <row r="565" spans="2:65" s="1" customFormat="1" ht="25.5" customHeight="1">
      <c r="B565" s="182"/>
      <c r="C565" s="183" t="s">
        <v>1660</v>
      </c>
      <c r="D565" s="183" t="s">
        <v>177</v>
      </c>
      <c r="E565" s="184" t="s">
        <v>1661</v>
      </c>
      <c r="F565" s="185" t="s">
        <v>1662</v>
      </c>
      <c r="G565" s="186" t="s">
        <v>311</v>
      </c>
      <c r="H565" s="187">
        <v>0.61399999999999999</v>
      </c>
      <c r="I565" s="188"/>
      <c r="J565" s="189">
        <f>ROUND(I565*H565,2)</f>
        <v>0</v>
      </c>
      <c r="K565" s="185" t="s">
        <v>181</v>
      </c>
      <c r="L565" s="42"/>
      <c r="M565" s="190" t="s">
        <v>5</v>
      </c>
      <c r="N565" s="191" t="s">
        <v>52</v>
      </c>
      <c r="O565" s="43"/>
      <c r="P565" s="192">
        <f>O565*H565</f>
        <v>0</v>
      </c>
      <c r="Q565" s="192">
        <v>2.3369999999999998E-2</v>
      </c>
      <c r="R565" s="192">
        <f>Q565*H565</f>
        <v>1.434918E-2</v>
      </c>
      <c r="S565" s="192">
        <v>0</v>
      </c>
      <c r="T565" s="193">
        <f>S565*H565</f>
        <v>0</v>
      </c>
      <c r="AR565" s="24" t="s">
        <v>234</v>
      </c>
      <c r="AT565" s="24" t="s">
        <v>177</v>
      </c>
      <c r="AU565" s="24" t="s">
        <v>24</v>
      </c>
      <c r="AY565" s="24" t="s">
        <v>174</v>
      </c>
      <c r="BE565" s="194">
        <f>IF(N565="základní",J565,0)</f>
        <v>0</v>
      </c>
      <c r="BF565" s="194">
        <f>IF(N565="snížená",J565,0)</f>
        <v>0</v>
      </c>
      <c r="BG565" s="194">
        <f>IF(N565="zákl. přenesená",J565,0)</f>
        <v>0</v>
      </c>
      <c r="BH565" s="194">
        <f>IF(N565="sníž. přenesená",J565,0)</f>
        <v>0</v>
      </c>
      <c r="BI565" s="194">
        <f>IF(N565="nulová",J565,0)</f>
        <v>0</v>
      </c>
      <c r="BJ565" s="24" t="s">
        <v>89</v>
      </c>
      <c r="BK565" s="194">
        <f>ROUND(I565*H565,2)</f>
        <v>0</v>
      </c>
      <c r="BL565" s="24" t="s">
        <v>234</v>
      </c>
      <c r="BM565" s="24" t="s">
        <v>1663</v>
      </c>
    </row>
    <row r="566" spans="2:65" s="12" customFormat="1" ht="13.5">
      <c r="B566" s="195"/>
      <c r="D566" s="196" t="s">
        <v>184</v>
      </c>
      <c r="E566" s="197" t="s">
        <v>5</v>
      </c>
      <c r="F566" s="198" t="s">
        <v>1649</v>
      </c>
      <c r="H566" s="199">
        <v>0.61399999999999999</v>
      </c>
      <c r="I566" s="200"/>
      <c r="L566" s="195"/>
      <c r="M566" s="201"/>
      <c r="N566" s="202"/>
      <c r="O566" s="202"/>
      <c r="P566" s="202"/>
      <c r="Q566" s="202"/>
      <c r="R566" s="202"/>
      <c r="S566" s="202"/>
      <c r="T566" s="203"/>
      <c r="AT566" s="197" t="s">
        <v>184</v>
      </c>
      <c r="AU566" s="197" t="s">
        <v>24</v>
      </c>
      <c r="AV566" s="12" t="s">
        <v>24</v>
      </c>
      <c r="AW566" s="12" t="s">
        <v>44</v>
      </c>
      <c r="AX566" s="12" t="s">
        <v>89</v>
      </c>
      <c r="AY566" s="197" t="s">
        <v>174</v>
      </c>
    </row>
    <row r="567" spans="2:65" s="1" customFormat="1" ht="38.25" customHeight="1">
      <c r="B567" s="182"/>
      <c r="C567" s="183" t="s">
        <v>1664</v>
      </c>
      <c r="D567" s="183" t="s">
        <v>177</v>
      </c>
      <c r="E567" s="184" t="s">
        <v>1665</v>
      </c>
      <c r="F567" s="185" t="s">
        <v>1666</v>
      </c>
      <c r="G567" s="186" t="s">
        <v>421</v>
      </c>
      <c r="H567" s="187">
        <v>0.35299999999999998</v>
      </c>
      <c r="I567" s="188"/>
      <c r="J567" s="189">
        <f>ROUND(I567*H567,2)</f>
        <v>0</v>
      </c>
      <c r="K567" s="185" t="s">
        <v>181</v>
      </c>
      <c r="L567" s="42"/>
      <c r="M567" s="190" t="s">
        <v>5</v>
      </c>
      <c r="N567" s="191" t="s">
        <v>52</v>
      </c>
      <c r="O567" s="43"/>
      <c r="P567" s="192">
        <f>O567*H567</f>
        <v>0</v>
      </c>
      <c r="Q567" s="192">
        <v>0</v>
      </c>
      <c r="R567" s="192">
        <f>Q567*H567</f>
        <v>0</v>
      </c>
      <c r="S567" s="192">
        <v>0</v>
      </c>
      <c r="T567" s="193">
        <f>S567*H567</f>
        <v>0</v>
      </c>
      <c r="AR567" s="24" t="s">
        <v>234</v>
      </c>
      <c r="AT567" s="24" t="s">
        <v>177</v>
      </c>
      <c r="AU567" s="24" t="s">
        <v>24</v>
      </c>
      <c r="AY567" s="24" t="s">
        <v>174</v>
      </c>
      <c r="BE567" s="194">
        <f>IF(N567="základní",J567,0)</f>
        <v>0</v>
      </c>
      <c r="BF567" s="194">
        <f>IF(N567="snížená",J567,0)</f>
        <v>0</v>
      </c>
      <c r="BG567" s="194">
        <f>IF(N567="zákl. přenesená",J567,0)</f>
        <v>0</v>
      </c>
      <c r="BH567" s="194">
        <f>IF(N567="sníž. přenesená",J567,0)</f>
        <v>0</v>
      </c>
      <c r="BI567" s="194">
        <f>IF(N567="nulová",J567,0)</f>
        <v>0</v>
      </c>
      <c r="BJ567" s="24" t="s">
        <v>89</v>
      </c>
      <c r="BK567" s="194">
        <f>ROUND(I567*H567,2)</f>
        <v>0</v>
      </c>
      <c r="BL567" s="24" t="s">
        <v>234</v>
      </c>
      <c r="BM567" s="24" t="s">
        <v>1667</v>
      </c>
    </row>
    <row r="568" spans="2:65" s="11" customFormat="1" ht="29.85" customHeight="1">
      <c r="B568" s="169"/>
      <c r="D568" s="170" t="s">
        <v>80</v>
      </c>
      <c r="E568" s="180" t="s">
        <v>1668</v>
      </c>
      <c r="F568" s="180" t="s">
        <v>1669</v>
      </c>
      <c r="I568" s="172"/>
      <c r="J568" s="181">
        <f>BK568</f>
        <v>0</v>
      </c>
      <c r="L568" s="169"/>
      <c r="M568" s="174"/>
      <c r="N568" s="175"/>
      <c r="O568" s="175"/>
      <c r="P568" s="176">
        <f>SUM(P569:P587)</f>
        <v>0</v>
      </c>
      <c r="Q568" s="175"/>
      <c r="R568" s="176">
        <f>SUM(R569:R587)</f>
        <v>0.97183520000000001</v>
      </c>
      <c r="S568" s="175"/>
      <c r="T568" s="177">
        <f>SUM(T569:T587)</f>
        <v>0</v>
      </c>
      <c r="AR568" s="170" t="s">
        <v>24</v>
      </c>
      <c r="AT568" s="178" t="s">
        <v>80</v>
      </c>
      <c r="AU568" s="178" t="s">
        <v>89</v>
      </c>
      <c r="AY568" s="170" t="s">
        <v>174</v>
      </c>
      <c r="BK568" s="179">
        <f>SUM(BK569:BK587)</f>
        <v>0</v>
      </c>
    </row>
    <row r="569" spans="2:65" s="1" customFormat="1" ht="38.25" customHeight="1">
      <c r="B569" s="182"/>
      <c r="C569" s="183" t="s">
        <v>1670</v>
      </c>
      <c r="D569" s="183" t="s">
        <v>177</v>
      </c>
      <c r="E569" s="184" t="s">
        <v>1671</v>
      </c>
      <c r="F569" s="185" t="s">
        <v>1672</v>
      </c>
      <c r="G569" s="186" t="s">
        <v>262</v>
      </c>
      <c r="H569" s="187">
        <v>2.5499999999999998</v>
      </c>
      <c r="I569" s="188"/>
      <c r="J569" s="189">
        <f>ROUND(I569*H569,2)</f>
        <v>0</v>
      </c>
      <c r="K569" s="185" t="s">
        <v>181</v>
      </c>
      <c r="L569" s="42"/>
      <c r="M569" s="190" t="s">
        <v>5</v>
      </c>
      <c r="N569" s="191" t="s">
        <v>52</v>
      </c>
      <c r="O569" s="43"/>
      <c r="P569" s="192">
        <f>O569*H569</f>
        <v>0</v>
      </c>
      <c r="Q569" s="192">
        <v>2.3199999999999998E-2</v>
      </c>
      <c r="R569" s="192">
        <f>Q569*H569</f>
        <v>5.915999999999999E-2</v>
      </c>
      <c r="S569" s="192">
        <v>0</v>
      </c>
      <c r="T569" s="193">
        <f>S569*H569</f>
        <v>0</v>
      </c>
      <c r="AR569" s="24" t="s">
        <v>234</v>
      </c>
      <c r="AT569" s="24" t="s">
        <v>177</v>
      </c>
      <c r="AU569" s="24" t="s">
        <v>24</v>
      </c>
      <c r="AY569" s="24" t="s">
        <v>174</v>
      </c>
      <c r="BE569" s="194">
        <f>IF(N569="základní",J569,0)</f>
        <v>0</v>
      </c>
      <c r="BF569" s="194">
        <f>IF(N569="snížená",J569,0)</f>
        <v>0</v>
      </c>
      <c r="BG569" s="194">
        <f>IF(N569="zákl. přenesená",J569,0)</f>
        <v>0</v>
      </c>
      <c r="BH569" s="194">
        <f>IF(N569="sníž. přenesená",J569,0)</f>
        <v>0</v>
      </c>
      <c r="BI569" s="194">
        <f>IF(N569="nulová",J569,0)</f>
        <v>0</v>
      </c>
      <c r="BJ569" s="24" t="s">
        <v>89</v>
      </c>
      <c r="BK569" s="194">
        <f>ROUND(I569*H569,2)</f>
        <v>0</v>
      </c>
      <c r="BL569" s="24" t="s">
        <v>234</v>
      </c>
      <c r="BM569" s="24" t="s">
        <v>1673</v>
      </c>
    </row>
    <row r="570" spans="2:65" s="12" customFormat="1" ht="13.5">
      <c r="B570" s="195"/>
      <c r="D570" s="196" t="s">
        <v>184</v>
      </c>
      <c r="E570" s="197" t="s">
        <v>5</v>
      </c>
      <c r="F570" s="198" t="s">
        <v>1674</v>
      </c>
      <c r="H570" s="199">
        <v>2.5499999999999998</v>
      </c>
      <c r="I570" s="200"/>
      <c r="L570" s="195"/>
      <c r="M570" s="201"/>
      <c r="N570" s="202"/>
      <c r="O570" s="202"/>
      <c r="P570" s="202"/>
      <c r="Q570" s="202"/>
      <c r="R570" s="202"/>
      <c r="S570" s="202"/>
      <c r="T570" s="203"/>
      <c r="AT570" s="197" t="s">
        <v>184</v>
      </c>
      <c r="AU570" s="197" t="s">
        <v>24</v>
      </c>
      <c r="AV570" s="12" t="s">
        <v>24</v>
      </c>
      <c r="AW570" s="12" t="s">
        <v>44</v>
      </c>
      <c r="AX570" s="12" t="s">
        <v>89</v>
      </c>
      <c r="AY570" s="197" t="s">
        <v>174</v>
      </c>
    </row>
    <row r="571" spans="2:65" s="1" customFormat="1" ht="25.5" customHeight="1">
      <c r="B571" s="182"/>
      <c r="C571" s="183" t="s">
        <v>1675</v>
      </c>
      <c r="D571" s="183" t="s">
        <v>177</v>
      </c>
      <c r="E571" s="184" t="s">
        <v>1676</v>
      </c>
      <c r="F571" s="185" t="s">
        <v>1677</v>
      </c>
      <c r="G571" s="186" t="s">
        <v>262</v>
      </c>
      <c r="H571" s="187">
        <v>2.5499999999999998</v>
      </c>
      <c r="I571" s="188"/>
      <c r="J571" s="189">
        <f>ROUND(I571*H571,2)</f>
        <v>0</v>
      </c>
      <c r="K571" s="185" t="s">
        <v>181</v>
      </c>
      <c r="L571" s="42"/>
      <c r="M571" s="190" t="s">
        <v>5</v>
      </c>
      <c r="N571" s="191" t="s">
        <v>52</v>
      </c>
      <c r="O571" s="43"/>
      <c r="P571" s="192">
        <f>O571*H571</f>
        <v>0</v>
      </c>
      <c r="Q571" s="192">
        <v>1E-4</v>
      </c>
      <c r="R571" s="192">
        <f>Q571*H571</f>
        <v>2.5500000000000002E-4</v>
      </c>
      <c r="S571" s="192">
        <v>0</v>
      </c>
      <c r="T571" s="193">
        <f>S571*H571</f>
        <v>0</v>
      </c>
      <c r="AR571" s="24" t="s">
        <v>234</v>
      </c>
      <c r="AT571" s="24" t="s">
        <v>177</v>
      </c>
      <c r="AU571" s="24" t="s">
        <v>24</v>
      </c>
      <c r="AY571" s="24" t="s">
        <v>174</v>
      </c>
      <c r="BE571" s="194">
        <f>IF(N571="základní",J571,0)</f>
        <v>0</v>
      </c>
      <c r="BF571" s="194">
        <f>IF(N571="snížená",J571,0)</f>
        <v>0</v>
      </c>
      <c r="BG571" s="194">
        <f>IF(N571="zákl. přenesená",J571,0)</f>
        <v>0</v>
      </c>
      <c r="BH571" s="194">
        <f>IF(N571="sníž. přenesená",J571,0)</f>
        <v>0</v>
      </c>
      <c r="BI571" s="194">
        <f>IF(N571="nulová",J571,0)</f>
        <v>0</v>
      </c>
      <c r="BJ571" s="24" t="s">
        <v>89</v>
      </c>
      <c r="BK571" s="194">
        <f>ROUND(I571*H571,2)</f>
        <v>0</v>
      </c>
      <c r="BL571" s="24" t="s">
        <v>234</v>
      </c>
      <c r="BM571" s="24" t="s">
        <v>1678</v>
      </c>
    </row>
    <row r="572" spans="2:65" s="12" customFormat="1" ht="13.5">
      <c r="B572" s="195"/>
      <c r="D572" s="196" t="s">
        <v>184</v>
      </c>
      <c r="E572" s="197" t="s">
        <v>5</v>
      </c>
      <c r="F572" s="198" t="s">
        <v>1674</v>
      </c>
      <c r="H572" s="199">
        <v>2.5499999999999998</v>
      </c>
      <c r="I572" s="200"/>
      <c r="L572" s="195"/>
      <c r="M572" s="201"/>
      <c r="N572" s="202"/>
      <c r="O572" s="202"/>
      <c r="P572" s="202"/>
      <c r="Q572" s="202"/>
      <c r="R572" s="202"/>
      <c r="S572" s="202"/>
      <c r="T572" s="203"/>
      <c r="AT572" s="197" t="s">
        <v>184</v>
      </c>
      <c r="AU572" s="197" t="s">
        <v>24</v>
      </c>
      <c r="AV572" s="12" t="s">
        <v>24</v>
      </c>
      <c r="AW572" s="12" t="s">
        <v>44</v>
      </c>
      <c r="AX572" s="12" t="s">
        <v>89</v>
      </c>
      <c r="AY572" s="197" t="s">
        <v>174</v>
      </c>
    </row>
    <row r="573" spans="2:65" s="1" customFormat="1" ht="25.5" customHeight="1">
      <c r="B573" s="182"/>
      <c r="C573" s="183" t="s">
        <v>1679</v>
      </c>
      <c r="D573" s="183" t="s">
        <v>177</v>
      </c>
      <c r="E573" s="184" t="s">
        <v>1680</v>
      </c>
      <c r="F573" s="185" t="s">
        <v>1681</v>
      </c>
      <c r="G573" s="186" t="s">
        <v>262</v>
      </c>
      <c r="H573" s="187">
        <v>2.5499999999999998</v>
      </c>
      <c r="I573" s="188"/>
      <c r="J573" s="189">
        <f>ROUND(I573*H573,2)</f>
        <v>0</v>
      </c>
      <c r="K573" s="185" t="s">
        <v>181</v>
      </c>
      <c r="L573" s="42"/>
      <c r="M573" s="190" t="s">
        <v>5</v>
      </c>
      <c r="N573" s="191" t="s">
        <v>52</v>
      </c>
      <c r="O573" s="43"/>
      <c r="P573" s="192">
        <f>O573*H573</f>
        <v>0</v>
      </c>
      <c r="Q573" s="192">
        <v>0</v>
      </c>
      <c r="R573" s="192">
        <f>Q573*H573</f>
        <v>0</v>
      </c>
      <c r="S573" s="192">
        <v>0</v>
      </c>
      <c r="T573" s="193">
        <f>S573*H573</f>
        <v>0</v>
      </c>
      <c r="AR573" s="24" t="s">
        <v>234</v>
      </c>
      <c r="AT573" s="24" t="s">
        <v>177</v>
      </c>
      <c r="AU573" s="24" t="s">
        <v>24</v>
      </c>
      <c r="AY573" s="24" t="s">
        <v>174</v>
      </c>
      <c r="BE573" s="194">
        <f>IF(N573="základní",J573,0)</f>
        <v>0</v>
      </c>
      <c r="BF573" s="194">
        <f>IF(N573="snížená",J573,0)</f>
        <v>0</v>
      </c>
      <c r="BG573" s="194">
        <f>IF(N573="zákl. přenesená",J573,0)</f>
        <v>0</v>
      </c>
      <c r="BH573" s="194">
        <f>IF(N573="sníž. přenesená",J573,0)</f>
        <v>0</v>
      </c>
      <c r="BI573" s="194">
        <f>IF(N573="nulová",J573,0)</f>
        <v>0</v>
      </c>
      <c r="BJ573" s="24" t="s">
        <v>89</v>
      </c>
      <c r="BK573" s="194">
        <f>ROUND(I573*H573,2)</f>
        <v>0</v>
      </c>
      <c r="BL573" s="24" t="s">
        <v>234</v>
      </c>
      <c r="BM573" s="24" t="s">
        <v>1682</v>
      </c>
    </row>
    <row r="574" spans="2:65" s="12" customFormat="1" ht="13.5">
      <c r="B574" s="195"/>
      <c r="D574" s="196" t="s">
        <v>184</v>
      </c>
      <c r="E574" s="197" t="s">
        <v>5</v>
      </c>
      <c r="F574" s="198" t="s">
        <v>1506</v>
      </c>
      <c r="H574" s="199">
        <v>2.5499999999999998</v>
      </c>
      <c r="I574" s="200"/>
      <c r="L574" s="195"/>
      <c r="M574" s="201"/>
      <c r="N574" s="202"/>
      <c r="O574" s="202"/>
      <c r="P574" s="202"/>
      <c r="Q574" s="202"/>
      <c r="R574" s="202"/>
      <c r="S574" s="202"/>
      <c r="T574" s="203"/>
      <c r="AT574" s="197" t="s">
        <v>184</v>
      </c>
      <c r="AU574" s="197" t="s">
        <v>24</v>
      </c>
      <c r="AV574" s="12" t="s">
        <v>24</v>
      </c>
      <c r="AW574" s="12" t="s">
        <v>44</v>
      </c>
      <c r="AX574" s="12" t="s">
        <v>89</v>
      </c>
      <c r="AY574" s="197" t="s">
        <v>174</v>
      </c>
    </row>
    <row r="575" spans="2:65" s="1" customFormat="1" ht="16.5" customHeight="1">
      <c r="B575" s="182"/>
      <c r="C575" s="219" t="s">
        <v>1683</v>
      </c>
      <c r="D575" s="219" t="s">
        <v>447</v>
      </c>
      <c r="E575" s="220" t="s">
        <v>1684</v>
      </c>
      <c r="F575" s="221" t="s">
        <v>1685</v>
      </c>
      <c r="G575" s="222" t="s">
        <v>262</v>
      </c>
      <c r="H575" s="223">
        <v>3.06</v>
      </c>
      <c r="I575" s="224"/>
      <c r="J575" s="225">
        <f>ROUND(I575*H575,2)</f>
        <v>0</v>
      </c>
      <c r="K575" s="221" t="s">
        <v>181</v>
      </c>
      <c r="L575" s="226"/>
      <c r="M575" s="227" t="s">
        <v>5</v>
      </c>
      <c r="N575" s="228" t="s">
        <v>52</v>
      </c>
      <c r="O575" s="43"/>
      <c r="P575" s="192">
        <f>O575*H575</f>
        <v>0</v>
      </c>
      <c r="Q575" s="192">
        <v>1.7000000000000001E-4</v>
      </c>
      <c r="R575" s="192">
        <f>Q575*H575</f>
        <v>5.2020000000000007E-4</v>
      </c>
      <c r="S575" s="192">
        <v>0</v>
      </c>
      <c r="T575" s="193">
        <f>S575*H575</f>
        <v>0</v>
      </c>
      <c r="AR575" s="24" t="s">
        <v>424</v>
      </c>
      <c r="AT575" s="24" t="s">
        <v>447</v>
      </c>
      <c r="AU575" s="24" t="s">
        <v>24</v>
      </c>
      <c r="AY575" s="24" t="s">
        <v>174</v>
      </c>
      <c r="BE575" s="194">
        <f>IF(N575="základní",J575,0)</f>
        <v>0</v>
      </c>
      <c r="BF575" s="194">
        <f>IF(N575="snížená",J575,0)</f>
        <v>0</v>
      </c>
      <c r="BG575" s="194">
        <f>IF(N575="zákl. přenesená",J575,0)</f>
        <v>0</v>
      </c>
      <c r="BH575" s="194">
        <f>IF(N575="sníž. přenesená",J575,0)</f>
        <v>0</v>
      </c>
      <c r="BI575" s="194">
        <f>IF(N575="nulová",J575,0)</f>
        <v>0</v>
      </c>
      <c r="BJ575" s="24" t="s">
        <v>89</v>
      </c>
      <c r="BK575" s="194">
        <f>ROUND(I575*H575,2)</f>
        <v>0</v>
      </c>
      <c r="BL575" s="24" t="s">
        <v>234</v>
      </c>
      <c r="BM575" s="24" t="s">
        <v>1686</v>
      </c>
    </row>
    <row r="576" spans="2:65" s="12" customFormat="1" ht="13.5">
      <c r="B576" s="195"/>
      <c r="D576" s="196" t="s">
        <v>184</v>
      </c>
      <c r="E576" s="197" t="s">
        <v>5</v>
      </c>
      <c r="F576" s="198" t="s">
        <v>1511</v>
      </c>
      <c r="H576" s="199">
        <v>3.06</v>
      </c>
      <c r="I576" s="200"/>
      <c r="L576" s="195"/>
      <c r="M576" s="201"/>
      <c r="N576" s="202"/>
      <c r="O576" s="202"/>
      <c r="P576" s="202"/>
      <c r="Q576" s="202"/>
      <c r="R576" s="202"/>
      <c r="S576" s="202"/>
      <c r="T576" s="203"/>
      <c r="AT576" s="197" t="s">
        <v>184</v>
      </c>
      <c r="AU576" s="197" t="s">
        <v>24</v>
      </c>
      <c r="AV576" s="12" t="s">
        <v>24</v>
      </c>
      <c r="AW576" s="12" t="s">
        <v>44</v>
      </c>
      <c r="AX576" s="12" t="s">
        <v>89</v>
      </c>
      <c r="AY576" s="197" t="s">
        <v>174</v>
      </c>
    </row>
    <row r="577" spans="2:65" s="1" customFormat="1" ht="25.5" customHeight="1">
      <c r="B577" s="182"/>
      <c r="C577" s="183" t="s">
        <v>1687</v>
      </c>
      <c r="D577" s="183" t="s">
        <v>177</v>
      </c>
      <c r="E577" s="184" t="s">
        <v>1688</v>
      </c>
      <c r="F577" s="185" t="s">
        <v>1689</v>
      </c>
      <c r="G577" s="186" t="s">
        <v>262</v>
      </c>
      <c r="H577" s="187">
        <v>2.5499999999999998</v>
      </c>
      <c r="I577" s="188"/>
      <c r="J577" s="189">
        <f>ROUND(I577*H577,2)</f>
        <v>0</v>
      </c>
      <c r="K577" s="185" t="s">
        <v>181</v>
      </c>
      <c r="L577" s="42"/>
      <c r="M577" s="190" t="s">
        <v>5</v>
      </c>
      <c r="N577" s="191" t="s">
        <v>52</v>
      </c>
      <c r="O577" s="43"/>
      <c r="P577" s="192">
        <f>O577*H577</f>
        <v>0</v>
      </c>
      <c r="Q577" s="192">
        <v>0</v>
      </c>
      <c r="R577" s="192">
        <f>Q577*H577</f>
        <v>0</v>
      </c>
      <c r="S577" s="192">
        <v>0</v>
      </c>
      <c r="T577" s="193">
        <f>S577*H577</f>
        <v>0</v>
      </c>
      <c r="AR577" s="24" t="s">
        <v>234</v>
      </c>
      <c r="AT577" s="24" t="s">
        <v>177</v>
      </c>
      <c r="AU577" s="24" t="s">
        <v>24</v>
      </c>
      <c r="AY577" s="24" t="s">
        <v>174</v>
      </c>
      <c r="BE577" s="194">
        <f>IF(N577="základní",J577,0)</f>
        <v>0</v>
      </c>
      <c r="BF577" s="194">
        <f>IF(N577="snížená",J577,0)</f>
        <v>0</v>
      </c>
      <c r="BG577" s="194">
        <f>IF(N577="zákl. přenesená",J577,0)</f>
        <v>0</v>
      </c>
      <c r="BH577" s="194">
        <f>IF(N577="sníž. přenesená",J577,0)</f>
        <v>0</v>
      </c>
      <c r="BI577" s="194">
        <f>IF(N577="nulová",J577,0)</f>
        <v>0</v>
      </c>
      <c r="BJ577" s="24" t="s">
        <v>89</v>
      </c>
      <c r="BK577" s="194">
        <f>ROUND(I577*H577,2)</f>
        <v>0</v>
      </c>
      <c r="BL577" s="24" t="s">
        <v>234</v>
      </c>
      <c r="BM577" s="24" t="s">
        <v>1690</v>
      </c>
    </row>
    <row r="578" spans="2:65" s="12" customFormat="1" ht="13.5">
      <c r="B578" s="195"/>
      <c r="D578" s="196" t="s">
        <v>184</v>
      </c>
      <c r="E578" s="197" t="s">
        <v>5</v>
      </c>
      <c r="F578" s="198" t="s">
        <v>1506</v>
      </c>
      <c r="H578" s="199">
        <v>2.5499999999999998</v>
      </c>
      <c r="I578" s="200"/>
      <c r="L578" s="195"/>
      <c r="M578" s="201"/>
      <c r="N578" s="202"/>
      <c r="O578" s="202"/>
      <c r="P578" s="202"/>
      <c r="Q578" s="202"/>
      <c r="R578" s="202"/>
      <c r="S578" s="202"/>
      <c r="T578" s="203"/>
      <c r="AT578" s="197" t="s">
        <v>184</v>
      </c>
      <c r="AU578" s="197" t="s">
        <v>24</v>
      </c>
      <c r="AV578" s="12" t="s">
        <v>24</v>
      </c>
      <c r="AW578" s="12" t="s">
        <v>44</v>
      </c>
      <c r="AX578" s="12" t="s">
        <v>89</v>
      </c>
      <c r="AY578" s="197" t="s">
        <v>174</v>
      </c>
    </row>
    <row r="579" spans="2:65" s="1" customFormat="1" ht="38.25" customHeight="1">
      <c r="B579" s="182"/>
      <c r="C579" s="183" t="s">
        <v>1691</v>
      </c>
      <c r="D579" s="183" t="s">
        <v>177</v>
      </c>
      <c r="E579" s="184" t="s">
        <v>1692</v>
      </c>
      <c r="F579" s="185" t="s">
        <v>1693</v>
      </c>
      <c r="G579" s="186" t="s">
        <v>287</v>
      </c>
      <c r="H579" s="187">
        <v>91.19</v>
      </c>
      <c r="I579" s="188"/>
      <c r="J579" s="189">
        <f>ROUND(I579*H579,2)</f>
        <v>0</v>
      </c>
      <c r="K579" s="185" t="s">
        <v>181</v>
      </c>
      <c r="L579" s="42"/>
      <c r="M579" s="190" t="s">
        <v>5</v>
      </c>
      <c r="N579" s="191" t="s">
        <v>52</v>
      </c>
      <c r="O579" s="43"/>
      <c r="P579" s="192">
        <f>O579*H579</f>
        <v>0</v>
      </c>
      <c r="Q579" s="192">
        <v>0</v>
      </c>
      <c r="R579" s="192">
        <f>Q579*H579</f>
        <v>0</v>
      </c>
      <c r="S579" s="192">
        <v>0</v>
      </c>
      <c r="T579" s="193">
        <f>S579*H579</f>
        <v>0</v>
      </c>
      <c r="AR579" s="24" t="s">
        <v>234</v>
      </c>
      <c r="AT579" s="24" t="s">
        <v>177</v>
      </c>
      <c r="AU579" s="24" t="s">
        <v>24</v>
      </c>
      <c r="AY579" s="24" t="s">
        <v>174</v>
      </c>
      <c r="BE579" s="194">
        <f>IF(N579="základní",J579,0)</f>
        <v>0</v>
      </c>
      <c r="BF579" s="194">
        <f>IF(N579="snížená",J579,0)</f>
        <v>0</v>
      </c>
      <c r="BG579" s="194">
        <f>IF(N579="zákl. přenesená",J579,0)</f>
        <v>0</v>
      </c>
      <c r="BH579" s="194">
        <f>IF(N579="sníž. přenesená",J579,0)</f>
        <v>0</v>
      </c>
      <c r="BI579" s="194">
        <f>IF(N579="nulová",J579,0)</f>
        <v>0</v>
      </c>
      <c r="BJ579" s="24" t="s">
        <v>89</v>
      </c>
      <c r="BK579" s="194">
        <f>ROUND(I579*H579,2)</f>
        <v>0</v>
      </c>
      <c r="BL579" s="24" t="s">
        <v>234</v>
      </c>
      <c r="BM579" s="24" t="s">
        <v>1694</v>
      </c>
    </row>
    <row r="580" spans="2:65" s="12" customFormat="1" ht="13.5">
      <c r="B580" s="195"/>
      <c r="D580" s="196" t="s">
        <v>184</v>
      </c>
      <c r="E580" s="197" t="s">
        <v>5</v>
      </c>
      <c r="F580" s="198" t="s">
        <v>1695</v>
      </c>
      <c r="H580" s="199">
        <v>75.349999999999994</v>
      </c>
      <c r="I580" s="200"/>
      <c r="L580" s="195"/>
      <c r="M580" s="201"/>
      <c r="N580" s="202"/>
      <c r="O580" s="202"/>
      <c r="P580" s="202"/>
      <c r="Q580" s="202"/>
      <c r="R580" s="202"/>
      <c r="S580" s="202"/>
      <c r="T580" s="203"/>
      <c r="AT580" s="197" t="s">
        <v>184</v>
      </c>
      <c r="AU580" s="197" t="s">
        <v>24</v>
      </c>
      <c r="AV580" s="12" t="s">
        <v>24</v>
      </c>
      <c r="AW580" s="12" t="s">
        <v>44</v>
      </c>
      <c r="AX580" s="12" t="s">
        <v>81</v>
      </c>
      <c r="AY580" s="197" t="s">
        <v>174</v>
      </c>
    </row>
    <row r="581" spans="2:65" s="12" customFormat="1" ht="13.5">
      <c r="B581" s="195"/>
      <c r="D581" s="196" t="s">
        <v>184</v>
      </c>
      <c r="E581" s="197" t="s">
        <v>5</v>
      </c>
      <c r="F581" s="198" t="s">
        <v>1696</v>
      </c>
      <c r="H581" s="199">
        <v>15.84</v>
      </c>
      <c r="I581" s="200"/>
      <c r="L581" s="195"/>
      <c r="M581" s="201"/>
      <c r="N581" s="202"/>
      <c r="O581" s="202"/>
      <c r="P581" s="202"/>
      <c r="Q581" s="202"/>
      <c r="R581" s="202"/>
      <c r="S581" s="202"/>
      <c r="T581" s="203"/>
      <c r="AT581" s="197" t="s">
        <v>184</v>
      </c>
      <c r="AU581" s="197" t="s">
        <v>24</v>
      </c>
      <c r="AV581" s="12" t="s">
        <v>24</v>
      </c>
      <c r="AW581" s="12" t="s">
        <v>44</v>
      </c>
      <c r="AX581" s="12" t="s">
        <v>81</v>
      </c>
      <c r="AY581" s="197" t="s">
        <v>174</v>
      </c>
    </row>
    <row r="582" spans="2:65" s="13" customFormat="1" ht="13.5">
      <c r="B582" s="211"/>
      <c r="D582" s="196" t="s">
        <v>184</v>
      </c>
      <c r="E582" s="212" t="s">
        <v>5</v>
      </c>
      <c r="F582" s="213" t="s">
        <v>274</v>
      </c>
      <c r="H582" s="214">
        <v>91.19</v>
      </c>
      <c r="I582" s="215"/>
      <c r="L582" s="211"/>
      <c r="M582" s="216"/>
      <c r="N582" s="217"/>
      <c r="O582" s="217"/>
      <c r="P582" s="217"/>
      <c r="Q582" s="217"/>
      <c r="R582" s="217"/>
      <c r="S582" s="217"/>
      <c r="T582" s="218"/>
      <c r="AT582" s="212" t="s">
        <v>184</v>
      </c>
      <c r="AU582" s="212" t="s">
        <v>24</v>
      </c>
      <c r="AV582" s="13" t="s">
        <v>194</v>
      </c>
      <c r="AW582" s="13" t="s">
        <v>44</v>
      </c>
      <c r="AX582" s="13" t="s">
        <v>89</v>
      </c>
      <c r="AY582" s="212" t="s">
        <v>174</v>
      </c>
    </row>
    <row r="583" spans="2:65" s="1" customFormat="1" ht="16.5" customHeight="1">
      <c r="B583" s="182"/>
      <c r="C583" s="219" t="s">
        <v>1697</v>
      </c>
      <c r="D583" s="219" t="s">
        <v>447</v>
      </c>
      <c r="E583" s="220" t="s">
        <v>1698</v>
      </c>
      <c r="F583" s="221" t="s">
        <v>1699</v>
      </c>
      <c r="G583" s="222" t="s">
        <v>287</v>
      </c>
      <c r="H583" s="223">
        <v>91.19</v>
      </c>
      <c r="I583" s="224"/>
      <c r="J583" s="225">
        <f>ROUND(I583*H583,2)</f>
        <v>0</v>
      </c>
      <c r="K583" s="221" t="s">
        <v>5</v>
      </c>
      <c r="L583" s="226"/>
      <c r="M583" s="227" t="s">
        <v>5</v>
      </c>
      <c r="N583" s="228" t="s">
        <v>52</v>
      </c>
      <c r="O583" s="43"/>
      <c r="P583" s="192">
        <f>O583*H583</f>
        <v>0</v>
      </c>
      <c r="Q583" s="192">
        <v>0.01</v>
      </c>
      <c r="R583" s="192">
        <f>Q583*H583</f>
        <v>0.91190000000000004</v>
      </c>
      <c r="S583" s="192">
        <v>0</v>
      </c>
      <c r="T583" s="193">
        <f>S583*H583</f>
        <v>0</v>
      </c>
      <c r="AR583" s="24" t="s">
        <v>424</v>
      </c>
      <c r="AT583" s="24" t="s">
        <v>447</v>
      </c>
      <c r="AU583" s="24" t="s">
        <v>24</v>
      </c>
      <c r="AY583" s="24" t="s">
        <v>174</v>
      </c>
      <c r="BE583" s="194">
        <f>IF(N583="základní",J583,0)</f>
        <v>0</v>
      </c>
      <c r="BF583" s="194">
        <f>IF(N583="snížená",J583,0)</f>
        <v>0</v>
      </c>
      <c r="BG583" s="194">
        <f>IF(N583="zákl. přenesená",J583,0)</f>
        <v>0</v>
      </c>
      <c r="BH583" s="194">
        <f>IF(N583="sníž. přenesená",J583,0)</f>
        <v>0</v>
      </c>
      <c r="BI583" s="194">
        <f>IF(N583="nulová",J583,0)</f>
        <v>0</v>
      </c>
      <c r="BJ583" s="24" t="s">
        <v>89</v>
      </c>
      <c r="BK583" s="194">
        <f>ROUND(I583*H583,2)</f>
        <v>0</v>
      </c>
      <c r="BL583" s="24" t="s">
        <v>234</v>
      </c>
      <c r="BM583" s="24" t="s">
        <v>1700</v>
      </c>
    </row>
    <row r="584" spans="2:65" s="12" customFormat="1" ht="13.5">
      <c r="B584" s="195"/>
      <c r="D584" s="196" t="s">
        <v>184</v>
      </c>
      <c r="E584" s="197" t="s">
        <v>5</v>
      </c>
      <c r="F584" s="198" t="s">
        <v>1695</v>
      </c>
      <c r="H584" s="199">
        <v>75.349999999999994</v>
      </c>
      <c r="I584" s="200"/>
      <c r="L584" s="195"/>
      <c r="M584" s="201"/>
      <c r="N584" s="202"/>
      <c r="O584" s="202"/>
      <c r="P584" s="202"/>
      <c r="Q584" s="202"/>
      <c r="R584" s="202"/>
      <c r="S584" s="202"/>
      <c r="T584" s="203"/>
      <c r="AT584" s="197" t="s">
        <v>184</v>
      </c>
      <c r="AU584" s="197" t="s">
        <v>24</v>
      </c>
      <c r="AV584" s="12" t="s">
        <v>24</v>
      </c>
      <c r="AW584" s="12" t="s">
        <v>44</v>
      </c>
      <c r="AX584" s="12" t="s">
        <v>81</v>
      </c>
      <c r="AY584" s="197" t="s">
        <v>174</v>
      </c>
    </row>
    <row r="585" spans="2:65" s="12" customFormat="1" ht="13.5">
      <c r="B585" s="195"/>
      <c r="D585" s="196" t="s">
        <v>184</v>
      </c>
      <c r="E585" s="197" t="s">
        <v>5</v>
      </c>
      <c r="F585" s="198" t="s">
        <v>1696</v>
      </c>
      <c r="H585" s="199">
        <v>15.84</v>
      </c>
      <c r="I585" s="200"/>
      <c r="L585" s="195"/>
      <c r="M585" s="201"/>
      <c r="N585" s="202"/>
      <c r="O585" s="202"/>
      <c r="P585" s="202"/>
      <c r="Q585" s="202"/>
      <c r="R585" s="202"/>
      <c r="S585" s="202"/>
      <c r="T585" s="203"/>
      <c r="AT585" s="197" t="s">
        <v>184</v>
      </c>
      <c r="AU585" s="197" t="s">
        <v>24</v>
      </c>
      <c r="AV585" s="12" t="s">
        <v>24</v>
      </c>
      <c r="AW585" s="12" t="s">
        <v>44</v>
      </c>
      <c r="AX585" s="12" t="s">
        <v>81</v>
      </c>
      <c r="AY585" s="197" t="s">
        <v>174</v>
      </c>
    </row>
    <row r="586" spans="2:65" s="13" customFormat="1" ht="13.5">
      <c r="B586" s="211"/>
      <c r="D586" s="196" t="s">
        <v>184</v>
      </c>
      <c r="E586" s="212" t="s">
        <v>5</v>
      </c>
      <c r="F586" s="213" t="s">
        <v>274</v>
      </c>
      <c r="H586" s="214">
        <v>91.19</v>
      </c>
      <c r="I586" s="215"/>
      <c r="L586" s="211"/>
      <c r="M586" s="216"/>
      <c r="N586" s="217"/>
      <c r="O586" s="217"/>
      <c r="P586" s="217"/>
      <c r="Q586" s="217"/>
      <c r="R586" s="217"/>
      <c r="S586" s="217"/>
      <c r="T586" s="218"/>
      <c r="AT586" s="212" t="s">
        <v>184</v>
      </c>
      <c r="AU586" s="212" t="s">
        <v>24</v>
      </c>
      <c r="AV586" s="13" t="s">
        <v>194</v>
      </c>
      <c r="AW586" s="13" t="s">
        <v>44</v>
      </c>
      <c r="AX586" s="13" t="s">
        <v>89</v>
      </c>
      <c r="AY586" s="212" t="s">
        <v>174</v>
      </c>
    </row>
    <row r="587" spans="2:65" s="1" customFormat="1" ht="38.25" customHeight="1">
      <c r="B587" s="182"/>
      <c r="C587" s="183" t="s">
        <v>1701</v>
      </c>
      <c r="D587" s="183" t="s">
        <v>177</v>
      </c>
      <c r="E587" s="184" t="s">
        <v>1702</v>
      </c>
      <c r="F587" s="185" t="s">
        <v>1703</v>
      </c>
      <c r="G587" s="186" t="s">
        <v>421</v>
      </c>
      <c r="H587" s="187">
        <v>0.97199999999999998</v>
      </c>
      <c r="I587" s="188"/>
      <c r="J587" s="189">
        <f>ROUND(I587*H587,2)</f>
        <v>0</v>
      </c>
      <c r="K587" s="185" t="s">
        <v>181</v>
      </c>
      <c r="L587" s="42"/>
      <c r="M587" s="190" t="s">
        <v>5</v>
      </c>
      <c r="N587" s="191" t="s">
        <v>52</v>
      </c>
      <c r="O587" s="43"/>
      <c r="P587" s="192">
        <f>O587*H587</f>
        <v>0</v>
      </c>
      <c r="Q587" s="192">
        <v>0</v>
      </c>
      <c r="R587" s="192">
        <f>Q587*H587</f>
        <v>0</v>
      </c>
      <c r="S587" s="192">
        <v>0</v>
      </c>
      <c r="T587" s="193">
        <f>S587*H587</f>
        <v>0</v>
      </c>
      <c r="AR587" s="24" t="s">
        <v>234</v>
      </c>
      <c r="AT587" s="24" t="s">
        <v>177</v>
      </c>
      <c r="AU587" s="24" t="s">
        <v>24</v>
      </c>
      <c r="AY587" s="24" t="s">
        <v>174</v>
      </c>
      <c r="BE587" s="194">
        <f>IF(N587="základní",J587,0)</f>
        <v>0</v>
      </c>
      <c r="BF587" s="194">
        <f>IF(N587="snížená",J587,0)</f>
        <v>0</v>
      </c>
      <c r="BG587" s="194">
        <f>IF(N587="zákl. přenesená",J587,0)</f>
        <v>0</v>
      </c>
      <c r="BH587" s="194">
        <f>IF(N587="sníž. přenesená",J587,0)</f>
        <v>0</v>
      </c>
      <c r="BI587" s="194">
        <f>IF(N587="nulová",J587,0)</f>
        <v>0</v>
      </c>
      <c r="BJ587" s="24" t="s">
        <v>89</v>
      </c>
      <c r="BK587" s="194">
        <f>ROUND(I587*H587,2)</f>
        <v>0</v>
      </c>
      <c r="BL587" s="24" t="s">
        <v>234</v>
      </c>
      <c r="BM587" s="24" t="s">
        <v>1704</v>
      </c>
    </row>
    <row r="588" spans="2:65" s="11" customFormat="1" ht="29.85" customHeight="1">
      <c r="B588" s="169"/>
      <c r="D588" s="170" t="s">
        <v>80</v>
      </c>
      <c r="E588" s="180" t="s">
        <v>1705</v>
      </c>
      <c r="F588" s="180" t="s">
        <v>1706</v>
      </c>
      <c r="I588" s="172"/>
      <c r="J588" s="181">
        <f>BK588</f>
        <v>0</v>
      </c>
      <c r="L588" s="169"/>
      <c r="M588" s="174"/>
      <c r="N588" s="175"/>
      <c r="O588" s="175"/>
      <c r="P588" s="176">
        <f>SUM(P589:P601)</f>
        <v>0</v>
      </c>
      <c r="Q588" s="175"/>
      <c r="R588" s="176">
        <f>SUM(R589:R601)</f>
        <v>0.17633450000000001</v>
      </c>
      <c r="S588" s="175"/>
      <c r="T588" s="177">
        <f>SUM(T589:T601)</f>
        <v>0</v>
      </c>
      <c r="AR588" s="170" t="s">
        <v>24</v>
      </c>
      <c r="AT588" s="178" t="s">
        <v>80</v>
      </c>
      <c r="AU588" s="178" t="s">
        <v>89</v>
      </c>
      <c r="AY588" s="170" t="s">
        <v>174</v>
      </c>
      <c r="BK588" s="179">
        <f>SUM(BK589:BK601)</f>
        <v>0</v>
      </c>
    </row>
    <row r="589" spans="2:65" s="1" customFormat="1" ht="25.5" customHeight="1">
      <c r="B589" s="182"/>
      <c r="C589" s="183" t="s">
        <v>1707</v>
      </c>
      <c r="D589" s="183" t="s">
        <v>177</v>
      </c>
      <c r="E589" s="184" t="s">
        <v>1708</v>
      </c>
      <c r="F589" s="185" t="s">
        <v>1709</v>
      </c>
      <c r="G589" s="186" t="s">
        <v>287</v>
      </c>
      <c r="H589" s="187">
        <v>2.25</v>
      </c>
      <c r="I589" s="188"/>
      <c r="J589" s="189">
        <f>ROUND(I589*H589,2)</f>
        <v>0</v>
      </c>
      <c r="K589" s="185" t="s">
        <v>181</v>
      </c>
      <c r="L589" s="42"/>
      <c r="M589" s="190" t="s">
        <v>5</v>
      </c>
      <c r="N589" s="191" t="s">
        <v>52</v>
      </c>
      <c r="O589" s="43"/>
      <c r="P589" s="192">
        <f>O589*H589</f>
        <v>0</v>
      </c>
      <c r="Q589" s="192">
        <v>1.5100000000000001E-3</v>
      </c>
      <c r="R589" s="192">
        <f>Q589*H589</f>
        <v>3.3975000000000003E-3</v>
      </c>
      <c r="S589" s="192">
        <v>0</v>
      </c>
      <c r="T589" s="193">
        <f>S589*H589</f>
        <v>0</v>
      </c>
      <c r="AR589" s="24" t="s">
        <v>234</v>
      </c>
      <c r="AT589" s="24" t="s">
        <v>177</v>
      </c>
      <c r="AU589" s="24" t="s">
        <v>24</v>
      </c>
      <c r="AY589" s="24" t="s">
        <v>174</v>
      </c>
      <c r="BE589" s="194">
        <f>IF(N589="základní",J589,0)</f>
        <v>0</v>
      </c>
      <c r="BF589" s="194">
        <f>IF(N589="snížená",J589,0)</f>
        <v>0</v>
      </c>
      <c r="BG589" s="194">
        <f>IF(N589="zákl. přenesená",J589,0)</f>
        <v>0</v>
      </c>
      <c r="BH589" s="194">
        <f>IF(N589="sníž. přenesená",J589,0)</f>
        <v>0</v>
      </c>
      <c r="BI589" s="194">
        <f>IF(N589="nulová",J589,0)</f>
        <v>0</v>
      </c>
      <c r="BJ589" s="24" t="s">
        <v>89</v>
      </c>
      <c r="BK589" s="194">
        <f>ROUND(I589*H589,2)</f>
        <v>0</v>
      </c>
      <c r="BL589" s="24" t="s">
        <v>234</v>
      </c>
      <c r="BM589" s="24" t="s">
        <v>1710</v>
      </c>
    </row>
    <row r="590" spans="2:65" s="12" customFormat="1" ht="13.5">
      <c r="B590" s="195"/>
      <c r="D590" s="196" t="s">
        <v>184</v>
      </c>
      <c r="E590" s="197" t="s">
        <v>5</v>
      </c>
      <c r="F590" s="198" t="s">
        <v>1711</v>
      </c>
      <c r="H590" s="199">
        <v>2.25</v>
      </c>
      <c r="I590" s="200"/>
      <c r="L590" s="195"/>
      <c r="M590" s="201"/>
      <c r="N590" s="202"/>
      <c r="O590" s="202"/>
      <c r="P590" s="202"/>
      <c r="Q590" s="202"/>
      <c r="R590" s="202"/>
      <c r="S590" s="202"/>
      <c r="T590" s="203"/>
      <c r="AT590" s="197" t="s">
        <v>184</v>
      </c>
      <c r="AU590" s="197" t="s">
        <v>24</v>
      </c>
      <c r="AV590" s="12" t="s">
        <v>24</v>
      </c>
      <c r="AW590" s="12" t="s">
        <v>44</v>
      </c>
      <c r="AX590" s="12" t="s">
        <v>89</v>
      </c>
      <c r="AY590" s="197" t="s">
        <v>174</v>
      </c>
    </row>
    <row r="591" spans="2:65" s="1" customFormat="1" ht="25.5" customHeight="1">
      <c r="B591" s="182"/>
      <c r="C591" s="183" t="s">
        <v>1712</v>
      </c>
      <c r="D591" s="183" t="s">
        <v>177</v>
      </c>
      <c r="E591" s="184" t="s">
        <v>1713</v>
      </c>
      <c r="F591" s="185" t="s">
        <v>1714</v>
      </c>
      <c r="G591" s="186" t="s">
        <v>287</v>
      </c>
      <c r="H591" s="187">
        <v>32</v>
      </c>
      <c r="I591" s="188"/>
      <c r="J591" s="189">
        <f>ROUND(I591*H591,2)</f>
        <v>0</v>
      </c>
      <c r="K591" s="185" t="s">
        <v>181</v>
      </c>
      <c r="L591" s="42"/>
      <c r="M591" s="190" t="s">
        <v>5</v>
      </c>
      <c r="N591" s="191" t="s">
        <v>52</v>
      </c>
      <c r="O591" s="43"/>
      <c r="P591" s="192">
        <f>O591*H591</f>
        <v>0</v>
      </c>
      <c r="Q591" s="192">
        <v>2E-3</v>
      </c>
      <c r="R591" s="192">
        <f>Q591*H591</f>
        <v>6.4000000000000001E-2</v>
      </c>
      <c r="S591" s="192">
        <v>0</v>
      </c>
      <c r="T591" s="193">
        <f>S591*H591</f>
        <v>0</v>
      </c>
      <c r="AR591" s="24" t="s">
        <v>234</v>
      </c>
      <c r="AT591" s="24" t="s">
        <v>177</v>
      </c>
      <c r="AU591" s="24" t="s">
        <v>24</v>
      </c>
      <c r="AY591" s="24" t="s">
        <v>174</v>
      </c>
      <c r="BE591" s="194">
        <f>IF(N591="základní",J591,0)</f>
        <v>0</v>
      </c>
      <c r="BF591" s="194">
        <f>IF(N591="snížená",J591,0)</f>
        <v>0</v>
      </c>
      <c r="BG591" s="194">
        <f>IF(N591="zákl. přenesená",J591,0)</f>
        <v>0</v>
      </c>
      <c r="BH591" s="194">
        <f>IF(N591="sníž. přenesená",J591,0)</f>
        <v>0</v>
      </c>
      <c r="BI591" s="194">
        <f>IF(N591="nulová",J591,0)</f>
        <v>0</v>
      </c>
      <c r="BJ591" s="24" t="s">
        <v>89</v>
      </c>
      <c r="BK591" s="194">
        <f>ROUND(I591*H591,2)</f>
        <v>0</v>
      </c>
      <c r="BL591" s="24" t="s">
        <v>234</v>
      </c>
      <c r="BM591" s="24" t="s">
        <v>1715</v>
      </c>
    </row>
    <row r="592" spans="2:65" s="12" customFormat="1" ht="13.5">
      <c r="B592" s="195"/>
      <c r="D592" s="196" t="s">
        <v>184</v>
      </c>
      <c r="E592" s="197" t="s">
        <v>5</v>
      </c>
      <c r="F592" s="198" t="s">
        <v>424</v>
      </c>
      <c r="H592" s="199">
        <v>32</v>
      </c>
      <c r="I592" s="200"/>
      <c r="L592" s="195"/>
      <c r="M592" s="201"/>
      <c r="N592" s="202"/>
      <c r="O592" s="202"/>
      <c r="P592" s="202"/>
      <c r="Q592" s="202"/>
      <c r="R592" s="202"/>
      <c r="S592" s="202"/>
      <c r="T592" s="203"/>
      <c r="AT592" s="197" t="s">
        <v>184</v>
      </c>
      <c r="AU592" s="197" t="s">
        <v>24</v>
      </c>
      <c r="AV592" s="12" t="s">
        <v>24</v>
      </c>
      <c r="AW592" s="12" t="s">
        <v>44</v>
      </c>
      <c r="AX592" s="12" t="s">
        <v>89</v>
      </c>
      <c r="AY592" s="197" t="s">
        <v>174</v>
      </c>
    </row>
    <row r="593" spans="2:65" s="1" customFormat="1" ht="38.25" customHeight="1">
      <c r="B593" s="182"/>
      <c r="C593" s="183" t="s">
        <v>1716</v>
      </c>
      <c r="D593" s="183" t="s">
        <v>177</v>
      </c>
      <c r="E593" s="184" t="s">
        <v>1717</v>
      </c>
      <c r="F593" s="185" t="s">
        <v>1718</v>
      </c>
      <c r="G593" s="186" t="s">
        <v>488</v>
      </c>
      <c r="H593" s="187">
        <v>6</v>
      </c>
      <c r="I593" s="188"/>
      <c r="J593" s="189">
        <f>ROUND(I593*H593,2)</f>
        <v>0</v>
      </c>
      <c r="K593" s="185" t="s">
        <v>181</v>
      </c>
      <c r="L593" s="42"/>
      <c r="M593" s="190" t="s">
        <v>5</v>
      </c>
      <c r="N593" s="191" t="s">
        <v>52</v>
      </c>
      <c r="O593" s="43"/>
      <c r="P593" s="192">
        <f>O593*H593</f>
        <v>0</v>
      </c>
      <c r="Q593" s="192">
        <v>4.62E-3</v>
      </c>
      <c r="R593" s="192">
        <f>Q593*H593</f>
        <v>2.7720000000000002E-2</v>
      </c>
      <c r="S593" s="192">
        <v>0</v>
      </c>
      <c r="T593" s="193">
        <f>S593*H593</f>
        <v>0</v>
      </c>
      <c r="AR593" s="24" t="s">
        <v>234</v>
      </c>
      <c r="AT593" s="24" t="s">
        <v>177</v>
      </c>
      <c r="AU593" s="24" t="s">
        <v>24</v>
      </c>
      <c r="AY593" s="24" t="s">
        <v>174</v>
      </c>
      <c r="BE593" s="194">
        <f>IF(N593="základní",J593,0)</f>
        <v>0</v>
      </c>
      <c r="BF593" s="194">
        <f>IF(N593="snížená",J593,0)</f>
        <v>0</v>
      </c>
      <c r="BG593" s="194">
        <f>IF(N593="zákl. přenesená",J593,0)</f>
        <v>0</v>
      </c>
      <c r="BH593" s="194">
        <f>IF(N593="sníž. přenesená",J593,0)</f>
        <v>0</v>
      </c>
      <c r="BI593" s="194">
        <f>IF(N593="nulová",J593,0)</f>
        <v>0</v>
      </c>
      <c r="BJ593" s="24" t="s">
        <v>89</v>
      </c>
      <c r="BK593" s="194">
        <f>ROUND(I593*H593,2)</f>
        <v>0</v>
      </c>
      <c r="BL593" s="24" t="s">
        <v>234</v>
      </c>
      <c r="BM593" s="24" t="s">
        <v>1719</v>
      </c>
    </row>
    <row r="594" spans="2:65" s="12" customFormat="1" ht="13.5">
      <c r="B594" s="195"/>
      <c r="D594" s="196" t="s">
        <v>184</v>
      </c>
      <c r="E594" s="197" t="s">
        <v>5</v>
      </c>
      <c r="F594" s="198" t="s">
        <v>201</v>
      </c>
      <c r="H594" s="199">
        <v>6</v>
      </c>
      <c r="I594" s="200"/>
      <c r="L594" s="195"/>
      <c r="M594" s="201"/>
      <c r="N594" s="202"/>
      <c r="O594" s="202"/>
      <c r="P594" s="202"/>
      <c r="Q594" s="202"/>
      <c r="R594" s="202"/>
      <c r="S594" s="202"/>
      <c r="T594" s="203"/>
      <c r="AT594" s="197" t="s">
        <v>184</v>
      </c>
      <c r="AU594" s="197" t="s">
        <v>24</v>
      </c>
      <c r="AV594" s="12" t="s">
        <v>24</v>
      </c>
      <c r="AW594" s="12" t="s">
        <v>44</v>
      </c>
      <c r="AX594" s="12" t="s">
        <v>89</v>
      </c>
      <c r="AY594" s="197" t="s">
        <v>174</v>
      </c>
    </row>
    <row r="595" spans="2:65" s="1" customFormat="1" ht="25.5" customHeight="1">
      <c r="B595" s="182"/>
      <c r="C595" s="183" t="s">
        <v>1720</v>
      </c>
      <c r="D595" s="183" t="s">
        <v>177</v>
      </c>
      <c r="E595" s="184" t="s">
        <v>1721</v>
      </c>
      <c r="F595" s="185" t="s">
        <v>1722</v>
      </c>
      <c r="G595" s="186" t="s">
        <v>287</v>
      </c>
      <c r="H595" s="187">
        <v>21.1</v>
      </c>
      <c r="I595" s="188"/>
      <c r="J595" s="189">
        <f>ROUND(I595*H595,2)</f>
        <v>0</v>
      </c>
      <c r="K595" s="185" t="s">
        <v>181</v>
      </c>
      <c r="L595" s="42"/>
      <c r="M595" s="190" t="s">
        <v>5</v>
      </c>
      <c r="N595" s="191" t="s">
        <v>52</v>
      </c>
      <c r="O595" s="43"/>
      <c r="P595" s="192">
        <f>O595*H595</f>
        <v>0</v>
      </c>
      <c r="Q595" s="192">
        <v>2.1299999999999999E-3</v>
      </c>
      <c r="R595" s="192">
        <f>Q595*H595</f>
        <v>4.4943000000000004E-2</v>
      </c>
      <c r="S595" s="192">
        <v>0</v>
      </c>
      <c r="T595" s="193">
        <f>S595*H595</f>
        <v>0</v>
      </c>
      <c r="AR595" s="24" t="s">
        <v>234</v>
      </c>
      <c r="AT595" s="24" t="s">
        <v>177</v>
      </c>
      <c r="AU595" s="24" t="s">
        <v>24</v>
      </c>
      <c r="AY595" s="24" t="s">
        <v>174</v>
      </c>
      <c r="BE595" s="194">
        <f>IF(N595="základní",J595,0)</f>
        <v>0</v>
      </c>
      <c r="BF595" s="194">
        <f>IF(N595="snížená",J595,0)</f>
        <v>0</v>
      </c>
      <c r="BG595" s="194">
        <f>IF(N595="zákl. přenesená",J595,0)</f>
        <v>0</v>
      </c>
      <c r="BH595" s="194">
        <f>IF(N595="sníž. přenesená",J595,0)</f>
        <v>0</v>
      </c>
      <c r="BI595" s="194">
        <f>IF(N595="nulová",J595,0)</f>
        <v>0</v>
      </c>
      <c r="BJ595" s="24" t="s">
        <v>89</v>
      </c>
      <c r="BK595" s="194">
        <f>ROUND(I595*H595,2)</f>
        <v>0</v>
      </c>
      <c r="BL595" s="24" t="s">
        <v>234</v>
      </c>
      <c r="BM595" s="24" t="s">
        <v>1723</v>
      </c>
    </row>
    <row r="596" spans="2:65" s="12" customFormat="1" ht="13.5">
      <c r="B596" s="195"/>
      <c r="D596" s="196" t="s">
        <v>184</v>
      </c>
      <c r="E596" s="197" t="s">
        <v>5</v>
      </c>
      <c r="F596" s="198" t="s">
        <v>1724</v>
      </c>
      <c r="H596" s="199">
        <v>21.1</v>
      </c>
      <c r="I596" s="200"/>
      <c r="L596" s="195"/>
      <c r="M596" s="201"/>
      <c r="N596" s="202"/>
      <c r="O596" s="202"/>
      <c r="P596" s="202"/>
      <c r="Q596" s="202"/>
      <c r="R596" s="202"/>
      <c r="S596" s="202"/>
      <c r="T596" s="203"/>
      <c r="AT596" s="197" t="s">
        <v>184</v>
      </c>
      <c r="AU596" s="197" t="s">
        <v>24</v>
      </c>
      <c r="AV596" s="12" t="s">
        <v>24</v>
      </c>
      <c r="AW596" s="12" t="s">
        <v>44</v>
      </c>
      <c r="AX596" s="12" t="s">
        <v>89</v>
      </c>
      <c r="AY596" s="197" t="s">
        <v>174</v>
      </c>
    </row>
    <row r="597" spans="2:65" s="1" customFormat="1" ht="25.5" customHeight="1">
      <c r="B597" s="182"/>
      <c r="C597" s="183" t="s">
        <v>1725</v>
      </c>
      <c r="D597" s="183" t="s">
        <v>177</v>
      </c>
      <c r="E597" s="184" t="s">
        <v>1726</v>
      </c>
      <c r="F597" s="185" t="s">
        <v>1727</v>
      </c>
      <c r="G597" s="186" t="s">
        <v>488</v>
      </c>
      <c r="H597" s="187">
        <v>4</v>
      </c>
      <c r="I597" s="188"/>
      <c r="J597" s="189">
        <f>ROUND(I597*H597,2)</f>
        <v>0</v>
      </c>
      <c r="K597" s="185" t="s">
        <v>181</v>
      </c>
      <c r="L597" s="42"/>
      <c r="M597" s="190" t="s">
        <v>5</v>
      </c>
      <c r="N597" s="191" t="s">
        <v>52</v>
      </c>
      <c r="O597" s="43"/>
      <c r="P597" s="192">
        <f>O597*H597</f>
        <v>0</v>
      </c>
      <c r="Q597" s="192">
        <v>2.9E-4</v>
      </c>
      <c r="R597" s="192">
        <f>Q597*H597</f>
        <v>1.16E-3</v>
      </c>
      <c r="S597" s="192">
        <v>0</v>
      </c>
      <c r="T597" s="193">
        <f>S597*H597</f>
        <v>0</v>
      </c>
      <c r="AR597" s="24" t="s">
        <v>234</v>
      </c>
      <c r="AT597" s="24" t="s">
        <v>177</v>
      </c>
      <c r="AU597" s="24" t="s">
        <v>24</v>
      </c>
      <c r="AY597" s="24" t="s">
        <v>174</v>
      </c>
      <c r="BE597" s="194">
        <f>IF(N597="základní",J597,0)</f>
        <v>0</v>
      </c>
      <c r="BF597" s="194">
        <f>IF(N597="snížená",J597,0)</f>
        <v>0</v>
      </c>
      <c r="BG597" s="194">
        <f>IF(N597="zákl. přenesená",J597,0)</f>
        <v>0</v>
      </c>
      <c r="BH597" s="194">
        <f>IF(N597="sníž. přenesená",J597,0)</f>
        <v>0</v>
      </c>
      <c r="BI597" s="194">
        <f>IF(N597="nulová",J597,0)</f>
        <v>0</v>
      </c>
      <c r="BJ597" s="24" t="s">
        <v>89</v>
      </c>
      <c r="BK597" s="194">
        <f>ROUND(I597*H597,2)</f>
        <v>0</v>
      </c>
      <c r="BL597" s="24" t="s">
        <v>234</v>
      </c>
      <c r="BM597" s="24" t="s">
        <v>1728</v>
      </c>
    </row>
    <row r="598" spans="2:65" s="12" customFormat="1" ht="13.5">
      <c r="B598" s="195"/>
      <c r="D598" s="196" t="s">
        <v>184</v>
      </c>
      <c r="E598" s="197" t="s">
        <v>5</v>
      </c>
      <c r="F598" s="198" t="s">
        <v>194</v>
      </c>
      <c r="H598" s="199">
        <v>4</v>
      </c>
      <c r="I598" s="200"/>
      <c r="L598" s="195"/>
      <c r="M598" s="201"/>
      <c r="N598" s="202"/>
      <c r="O598" s="202"/>
      <c r="P598" s="202"/>
      <c r="Q598" s="202"/>
      <c r="R598" s="202"/>
      <c r="S598" s="202"/>
      <c r="T598" s="203"/>
      <c r="AT598" s="197" t="s">
        <v>184</v>
      </c>
      <c r="AU598" s="197" t="s">
        <v>24</v>
      </c>
      <c r="AV598" s="12" t="s">
        <v>24</v>
      </c>
      <c r="AW598" s="12" t="s">
        <v>44</v>
      </c>
      <c r="AX598" s="12" t="s">
        <v>89</v>
      </c>
      <c r="AY598" s="197" t="s">
        <v>174</v>
      </c>
    </row>
    <row r="599" spans="2:65" s="1" customFormat="1" ht="25.5" customHeight="1">
      <c r="B599" s="182"/>
      <c r="C599" s="183" t="s">
        <v>1729</v>
      </c>
      <c r="D599" s="183" t="s">
        <v>177</v>
      </c>
      <c r="E599" s="184" t="s">
        <v>1730</v>
      </c>
      <c r="F599" s="185" t="s">
        <v>1731</v>
      </c>
      <c r="G599" s="186" t="s">
        <v>287</v>
      </c>
      <c r="H599" s="187">
        <v>19.399999999999999</v>
      </c>
      <c r="I599" s="188"/>
      <c r="J599" s="189">
        <f>ROUND(I599*H599,2)</f>
        <v>0</v>
      </c>
      <c r="K599" s="185" t="s">
        <v>181</v>
      </c>
      <c r="L599" s="42"/>
      <c r="M599" s="190" t="s">
        <v>5</v>
      </c>
      <c r="N599" s="191" t="s">
        <v>52</v>
      </c>
      <c r="O599" s="43"/>
      <c r="P599" s="192">
        <f>O599*H599</f>
        <v>0</v>
      </c>
      <c r="Q599" s="192">
        <v>1.81E-3</v>
      </c>
      <c r="R599" s="192">
        <f>Q599*H599</f>
        <v>3.5113999999999999E-2</v>
      </c>
      <c r="S599" s="192">
        <v>0</v>
      </c>
      <c r="T599" s="193">
        <f>S599*H599</f>
        <v>0</v>
      </c>
      <c r="AR599" s="24" t="s">
        <v>234</v>
      </c>
      <c r="AT599" s="24" t="s">
        <v>177</v>
      </c>
      <c r="AU599" s="24" t="s">
        <v>24</v>
      </c>
      <c r="AY599" s="24" t="s">
        <v>174</v>
      </c>
      <c r="BE599" s="194">
        <f>IF(N599="základní",J599,0)</f>
        <v>0</v>
      </c>
      <c r="BF599" s="194">
        <f>IF(N599="snížená",J599,0)</f>
        <v>0</v>
      </c>
      <c r="BG599" s="194">
        <f>IF(N599="zákl. přenesená",J599,0)</f>
        <v>0</v>
      </c>
      <c r="BH599" s="194">
        <f>IF(N599="sníž. přenesená",J599,0)</f>
        <v>0</v>
      </c>
      <c r="BI599" s="194">
        <f>IF(N599="nulová",J599,0)</f>
        <v>0</v>
      </c>
      <c r="BJ599" s="24" t="s">
        <v>89</v>
      </c>
      <c r="BK599" s="194">
        <f>ROUND(I599*H599,2)</f>
        <v>0</v>
      </c>
      <c r="BL599" s="24" t="s">
        <v>234</v>
      </c>
      <c r="BM599" s="24" t="s">
        <v>1732</v>
      </c>
    </row>
    <row r="600" spans="2:65" s="12" customFormat="1" ht="13.5">
      <c r="B600" s="195"/>
      <c r="D600" s="196" t="s">
        <v>184</v>
      </c>
      <c r="E600" s="197" t="s">
        <v>5</v>
      </c>
      <c r="F600" s="198" t="s">
        <v>1733</v>
      </c>
      <c r="H600" s="199">
        <v>19.399999999999999</v>
      </c>
      <c r="I600" s="200"/>
      <c r="L600" s="195"/>
      <c r="M600" s="201"/>
      <c r="N600" s="202"/>
      <c r="O600" s="202"/>
      <c r="P600" s="202"/>
      <c r="Q600" s="202"/>
      <c r="R600" s="202"/>
      <c r="S600" s="202"/>
      <c r="T600" s="203"/>
      <c r="AT600" s="197" t="s">
        <v>184</v>
      </c>
      <c r="AU600" s="197" t="s">
        <v>24</v>
      </c>
      <c r="AV600" s="12" t="s">
        <v>24</v>
      </c>
      <c r="AW600" s="12" t="s">
        <v>44</v>
      </c>
      <c r="AX600" s="12" t="s">
        <v>89</v>
      </c>
      <c r="AY600" s="197" t="s">
        <v>174</v>
      </c>
    </row>
    <row r="601" spans="2:65" s="1" customFormat="1" ht="38.25" customHeight="1">
      <c r="B601" s="182"/>
      <c r="C601" s="183" t="s">
        <v>1734</v>
      </c>
      <c r="D601" s="183" t="s">
        <v>177</v>
      </c>
      <c r="E601" s="184" t="s">
        <v>1735</v>
      </c>
      <c r="F601" s="185" t="s">
        <v>1736</v>
      </c>
      <c r="G601" s="186" t="s">
        <v>421</v>
      </c>
      <c r="H601" s="187">
        <v>0.17599999999999999</v>
      </c>
      <c r="I601" s="188"/>
      <c r="J601" s="189">
        <f>ROUND(I601*H601,2)</f>
        <v>0</v>
      </c>
      <c r="K601" s="185" t="s">
        <v>181</v>
      </c>
      <c r="L601" s="42"/>
      <c r="M601" s="190" t="s">
        <v>5</v>
      </c>
      <c r="N601" s="191" t="s">
        <v>52</v>
      </c>
      <c r="O601" s="43"/>
      <c r="P601" s="192">
        <f>O601*H601</f>
        <v>0</v>
      </c>
      <c r="Q601" s="192">
        <v>0</v>
      </c>
      <c r="R601" s="192">
        <f>Q601*H601</f>
        <v>0</v>
      </c>
      <c r="S601" s="192">
        <v>0</v>
      </c>
      <c r="T601" s="193">
        <f>S601*H601</f>
        <v>0</v>
      </c>
      <c r="AR601" s="24" t="s">
        <v>234</v>
      </c>
      <c r="AT601" s="24" t="s">
        <v>177</v>
      </c>
      <c r="AU601" s="24" t="s">
        <v>24</v>
      </c>
      <c r="AY601" s="24" t="s">
        <v>174</v>
      </c>
      <c r="BE601" s="194">
        <f>IF(N601="základní",J601,0)</f>
        <v>0</v>
      </c>
      <c r="BF601" s="194">
        <f>IF(N601="snížená",J601,0)</f>
        <v>0</v>
      </c>
      <c r="BG601" s="194">
        <f>IF(N601="zákl. přenesená",J601,0)</f>
        <v>0</v>
      </c>
      <c r="BH601" s="194">
        <f>IF(N601="sníž. přenesená",J601,0)</f>
        <v>0</v>
      </c>
      <c r="BI601" s="194">
        <f>IF(N601="nulová",J601,0)</f>
        <v>0</v>
      </c>
      <c r="BJ601" s="24" t="s">
        <v>89</v>
      </c>
      <c r="BK601" s="194">
        <f>ROUND(I601*H601,2)</f>
        <v>0</v>
      </c>
      <c r="BL601" s="24" t="s">
        <v>234</v>
      </c>
      <c r="BM601" s="24" t="s">
        <v>1737</v>
      </c>
    </row>
    <row r="602" spans="2:65" s="11" customFormat="1" ht="29.85" customHeight="1">
      <c r="B602" s="169"/>
      <c r="D602" s="170" t="s">
        <v>80</v>
      </c>
      <c r="E602" s="180" t="s">
        <v>1738</v>
      </c>
      <c r="F602" s="180" t="s">
        <v>1739</v>
      </c>
      <c r="I602" s="172"/>
      <c r="J602" s="181">
        <f>BK602</f>
        <v>0</v>
      </c>
      <c r="L602" s="169"/>
      <c r="M602" s="174"/>
      <c r="N602" s="175"/>
      <c r="O602" s="175"/>
      <c r="P602" s="176">
        <f>SUM(P603:P621)</f>
        <v>0</v>
      </c>
      <c r="Q602" s="175"/>
      <c r="R602" s="176">
        <f>SUM(R603:R621)</f>
        <v>4.762009560000001</v>
      </c>
      <c r="S602" s="175"/>
      <c r="T602" s="177">
        <f>SUM(T603:T621)</f>
        <v>0</v>
      </c>
      <c r="AR602" s="170" t="s">
        <v>24</v>
      </c>
      <c r="AT602" s="178" t="s">
        <v>80</v>
      </c>
      <c r="AU602" s="178" t="s">
        <v>89</v>
      </c>
      <c r="AY602" s="170" t="s">
        <v>174</v>
      </c>
      <c r="BK602" s="179">
        <f>SUM(BK603:BK621)</f>
        <v>0</v>
      </c>
    </row>
    <row r="603" spans="2:65" s="1" customFormat="1" ht="25.5" customHeight="1">
      <c r="B603" s="182"/>
      <c r="C603" s="183" t="s">
        <v>1740</v>
      </c>
      <c r="D603" s="183" t="s">
        <v>177</v>
      </c>
      <c r="E603" s="184" t="s">
        <v>1741</v>
      </c>
      <c r="F603" s="185" t="s">
        <v>1742</v>
      </c>
      <c r="G603" s="186" t="s">
        <v>262</v>
      </c>
      <c r="H603" s="187">
        <v>83.766999999999996</v>
      </c>
      <c r="I603" s="188"/>
      <c r="J603" s="189">
        <f>ROUND(I603*H603,2)</f>
        <v>0</v>
      </c>
      <c r="K603" s="185" t="s">
        <v>181</v>
      </c>
      <c r="L603" s="42"/>
      <c r="M603" s="190" t="s">
        <v>5</v>
      </c>
      <c r="N603" s="191" t="s">
        <v>52</v>
      </c>
      <c r="O603" s="43"/>
      <c r="P603" s="192">
        <f>O603*H603</f>
        <v>0</v>
      </c>
      <c r="Q603" s="192">
        <v>4.4380000000000003E-2</v>
      </c>
      <c r="R603" s="192">
        <f>Q603*H603</f>
        <v>3.7175794600000001</v>
      </c>
      <c r="S603" s="192">
        <v>0</v>
      </c>
      <c r="T603" s="193">
        <f>S603*H603</f>
        <v>0</v>
      </c>
      <c r="AR603" s="24" t="s">
        <v>234</v>
      </c>
      <c r="AT603" s="24" t="s">
        <v>177</v>
      </c>
      <c r="AU603" s="24" t="s">
        <v>24</v>
      </c>
      <c r="AY603" s="24" t="s">
        <v>174</v>
      </c>
      <c r="BE603" s="194">
        <f>IF(N603="základní",J603,0)</f>
        <v>0</v>
      </c>
      <c r="BF603" s="194">
        <f>IF(N603="snížená",J603,0)</f>
        <v>0</v>
      </c>
      <c r="BG603" s="194">
        <f>IF(N603="zákl. přenesená",J603,0)</f>
        <v>0</v>
      </c>
      <c r="BH603" s="194">
        <f>IF(N603="sníž. přenesená",J603,0)</f>
        <v>0</v>
      </c>
      <c r="BI603" s="194">
        <f>IF(N603="nulová",J603,0)</f>
        <v>0</v>
      </c>
      <c r="BJ603" s="24" t="s">
        <v>89</v>
      </c>
      <c r="BK603" s="194">
        <f>ROUND(I603*H603,2)</f>
        <v>0</v>
      </c>
      <c r="BL603" s="24" t="s">
        <v>234</v>
      </c>
      <c r="BM603" s="24" t="s">
        <v>1743</v>
      </c>
    </row>
    <row r="604" spans="2:65" s="12" customFormat="1" ht="13.5">
      <c r="B604" s="195"/>
      <c r="D604" s="196" t="s">
        <v>184</v>
      </c>
      <c r="E604" s="197" t="s">
        <v>5</v>
      </c>
      <c r="F604" s="198" t="s">
        <v>1489</v>
      </c>
      <c r="H604" s="199">
        <v>83.766999999999996</v>
      </c>
      <c r="I604" s="200"/>
      <c r="L604" s="195"/>
      <c r="M604" s="201"/>
      <c r="N604" s="202"/>
      <c r="O604" s="202"/>
      <c r="P604" s="202"/>
      <c r="Q604" s="202"/>
      <c r="R604" s="202"/>
      <c r="S604" s="202"/>
      <c r="T604" s="203"/>
      <c r="AT604" s="197" t="s">
        <v>184</v>
      </c>
      <c r="AU604" s="197" t="s">
        <v>24</v>
      </c>
      <c r="AV604" s="12" t="s">
        <v>24</v>
      </c>
      <c r="AW604" s="12" t="s">
        <v>44</v>
      </c>
      <c r="AX604" s="12" t="s">
        <v>89</v>
      </c>
      <c r="AY604" s="197" t="s">
        <v>174</v>
      </c>
    </row>
    <row r="605" spans="2:65" s="1" customFormat="1" ht="25.5" customHeight="1">
      <c r="B605" s="182"/>
      <c r="C605" s="183" t="s">
        <v>1744</v>
      </c>
      <c r="D605" s="183" t="s">
        <v>177</v>
      </c>
      <c r="E605" s="184" t="s">
        <v>1745</v>
      </c>
      <c r="F605" s="185" t="s">
        <v>1746</v>
      </c>
      <c r="G605" s="186" t="s">
        <v>287</v>
      </c>
      <c r="H605" s="187">
        <v>21.1</v>
      </c>
      <c r="I605" s="188"/>
      <c r="J605" s="189">
        <f>ROUND(I605*H605,2)</f>
        <v>0</v>
      </c>
      <c r="K605" s="185" t="s">
        <v>181</v>
      </c>
      <c r="L605" s="42"/>
      <c r="M605" s="190" t="s">
        <v>5</v>
      </c>
      <c r="N605" s="191" t="s">
        <v>52</v>
      </c>
      <c r="O605" s="43"/>
      <c r="P605" s="192">
        <f>O605*H605</f>
        <v>0</v>
      </c>
      <c r="Q605" s="192">
        <v>2.2000000000000001E-4</v>
      </c>
      <c r="R605" s="192">
        <f>Q605*H605</f>
        <v>4.6420000000000003E-3</v>
      </c>
      <c r="S605" s="192">
        <v>0</v>
      </c>
      <c r="T605" s="193">
        <f>S605*H605</f>
        <v>0</v>
      </c>
      <c r="AR605" s="24" t="s">
        <v>234</v>
      </c>
      <c r="AT605" s="24" t="s">
        <v>177</v>
      </c>
      <c r="AU605" s="24" t="s">
        <v>24</v>
      </c>
      <c r="AY605" s="24" t="s">
        <v>174</v>
      </c>
      <c r="BE605" s="194">
        <f>IF(N605="základní",J605,0)</f>
        <v>0</v>
      </c>
      <c r="BF605" s="194">
        <f>IF(N605="snížená",J605,0)</f>
        <v>0</v>
      </c>
      <c r="BG605" s="194">
        <f>IF(N605="zákl. přenesená",J605,0)</f>
        <v>0</v>
      </c>
      <c r="BH605" s="194">
        <f>IF(N605="sníž. přenesená",J605,0)</f>
        <v>0</v>
      </c>
      <c r="BI605" s="194">
        <f>IF(N605="nulová",J605,0)</f>
        <v>0</v>
      </c>
      <c r="BJ605" s="24" t="s">
        <v>89</v>
      </c>
      <c r="BK605" s="194">
        <f>ROUND(I605*H605,2)</f>
        <v>0</v>
      </c>
      <c r="BL605" s="24" t="s">
        <v>234</v>
      </c>
      <c r="BM605" s="24" t="s">
        <v>1747</v>
      </c>
    </row>
    <row r="606" spans="2:65" s="12" customFormat="1" ht="13.5">
      <c r="B606" s="195"/>
      <c r="D606" s="196" t="s">
        <v>184</v>
      </c>
      <c r="E606" s="197" t="s">
        <v>5</v>
      </c>
      <c r="F606" s="198" t="s">
        <v>1724</v>
      </c>
      <c r="H606" s="199">
        <v>21.1</v>
      </c>
      <c r="I606" s="200"/>
      <c r="L606" s="195"/>
      <c r="M606" s="201"/>
      <c r="N606" s="202"/>
      <c r="O606" s="202"/>
      <c r="P606" s="202"/>
      <c r="Q606" s="202"/>
      <c r="R606" s="202"/>
      <c r="S606" s="202"/>
      <c r="T606" s="203"/>
      <c r="AT606" s="197" t="s">
        <v>184</v>
      </c>
      <c r="AU606" s="197" t="s">
        <v>24</v>
      </c>
      <c r="AV606" s="12" t="s">
        <v>24</v>
      </c>
      <c r="AW606" s="12" t="s">
        <v>44</v>
      </c>
      <c r="AX606" s="12" t="s">
        <v>89</v>
      </c>
      <c r="AY606" s="197" t="s">
        <v>174</v>
      </c>
    </row>
    <row r="607" spans="2:65" s="1" customFormat="1" ht="25.5" customHeight="1">
      <c r="B607" s="182"/>
      <c r="C607" s="183" t="s">
        <v>1748</v>
      </c>
      <c r="D607" s="183" t="s">
        <v>177</v>
      </c>
      <c r="E607" s="184" t="s">
        <v>1749</v>
      </c>
      <c r="F607" s="185" t="s">
        <v>1750</v>
      </c>
      <c r="G607" s="186" t="s">
        <v>287</v>
      </c>
      <c r="H607" s="187">
        <v>10.55</v>
      </c>
      <c r="I607" s="188"/>
      <c r="J607" s="189">
        <f>ROUND(I607*H607,2)</f>
        <v>0</v>
      </c>
      <c r="K607" s="185" t="s">
        <v>181</v>
      </c>
      <c r="L607" s="42"/>
      <c r="M607" s="190" t="s">
        <v>5</v>
      </c>
      <c r="N607" s="191" t="s">
        <v>52</v>
      </c>
      <c r="O607" s="43"/>
      <c r="P607" s="192">
        <f>O607*H607</f>
        <v>0</v>
      </c>
      <c r="Q607" s="192">
        <v>1.3429999999999999E-2</v>
      </c>
      <c r="R607" s="192">
        <f>Q607*H607</f>
        <v>0.14168649999999999</v>
      </c>
      <c r="S607" s="192">
        <v>0</v>
      </c>
      <c r="T607" s="193">
        <f>S607*H607</f>
        <v>0</v>
      </c>
      <c r="AR607" s="24" t="s">
        <v>234</v>
      </c>
      <c r="AT607" s="24" t="s">
        <v>177</v>
      </c>
      <c r="AU607" s="24" t="s">
        <v>24</v>
      </c>
      <c r="AY607" s="24" t="s">
        <v>174</v>
      </c>
      <c r="BE607" s="194">
        <f>IF(N607="základní",J607,0)</f>
        <v>0</v>
      </c>
      <c r="BF607" s="194">
        <f>IF(N607="snížená",J607,0)</f>
        <v>0</v>
      </c>
      <c r="BG607" s="194">
        <f>IF(N607="zákl. přenesená",J607,0)</f>
        <v>0</v>
      </c>
      <c r="BH607" s="194">
        <f>IF(N607="sníž. přenesená",J607,0)</f>
        <v>0</v>
      </c>
      <c r="BI607" s="194">
        <f>IF(N607="nulová",J607,0)</f>
        <v>0</v>
      </c>
      <c r="BJ607" s="24" t="s">
        <v>89</v>
      </c>
      <c r="BK607" s="194">
        <f>ROUND(I607*H607,2)</f>
        <v>0</v>
      </c>
      <c r="BL607" s="24" t="s">
        <v>234</v>
      </c>
      <c r="BM607" s="24" t="s">
        <v>1751</v>
      </c>
    </row>
    <row r="608" spans="2:65" s="12" customFormat="1" ht="13.5">
      <c r="B608" s="195"/>
      <c r="D608" s="196" t="s">
        <v>184</v>
      </c>
      <c r="E608" s="197" t="s">
        <v>5</v>
      </c>
      <c r="F608" s="198" t="s">
        <v>1752</v>
      </c>
      <c r="H608" s="199">
        <v>10.55</v>
      </c>
      <c r="I608" s="200"/>
      <c r="L608" s="195"/>
      <c r="M608" s="201"/>
      <c r="N608" s="202"/>
      <c r="O608" s="202"/>
      <c r="P608" s="202"/>
      <c r="Q608" s="202"/>
      <c r="R608" s="202"/>
      <c r="S608" s="202"/>
      <c r="T608" s="203"/>
      <c r="AT608" s="197" t="s">
        <v>184</v>
      </c>
      <c r="AU608" s="197" t="s">
        <v>24</v>
      </c>
      <c r="AV608" s="12" t="s">
        <v>24</v>
      </c>
      <c r="AW608" s="12" t="s">
        <v>44</v>
      </c>
      <c r="AX608" s="12" t="s">
        <v>89</v>
      </c>
      <c r="AY608" s="197" t="s">
        <v>174</v>
      </c>
    </row>
    <row r="609" spans="2:65" s="1" customFormat="1" ht="25.5" customHeight="1">
      <c r="B609" s="182"/>
      <c r="C609" s="183" t="s">
        <v>1753</v>
      </c>
      <c r="D609" s="183" t="s">
        <v>177</v>
      </c>
      <c r="E609" s="184" t="s">
        <v>1754</v>
      </c>
      <c r="F609" s="185" t="s">
        <v>1755</v>
      </c>
      <c r="G609" s="186" t="s">
        <v>287</v>
      </c>
      <c r="H609" s="187">
        <v>15.88</v>
      </c>
      <c r="I609" s="188"/>
      <c r="J609" s="189">
        <f>ROUND(I609*H609,2)</f>
        <v>0</v>
      </c>
      <c r="K609" s="185" t="s">
        <v>181</v>
      </c>
      <c r="L609" s="42"/>
      <c r="M609" s="190" t="s">
        <v>5</v>
      </c>
      <c r="N609" s="191" t="s">
        <v>52</v>
      </c>
      <c r="O609" s="43"/>
      <c r="P609" s="192">
        <f>O609*H609</f>
        <v>0</v>
      </c>
      <c r="Q609" s="192">
        <v>2.0820000000000002E-2</v>
      </c>
      <c r="R609" s="192">
        <f>Q609*H609</f>
        <v>0.33062160000000007</v>
      </c>
      <c r="S609" s="192">
        <v>0</v>
      </c>
      <c r="T609" s="193">
        <f>S609*H609</f>
        <v>0</v>
      </c>
      <c r="AR609" s="24" t="s">
        <v>234</v>
      </c>
      <c r="AT609" s="24" t="s">
        <v>177</v>
      </c>
      <c r="AU609" s="24" t="s">
        <v>24</v>
      </c>
      <c r="AY609" s="24" t="s">
        <v>174</v>
      </c>
      <c r="BE609" s="194">
        <f>IF(N609="základní",J609,0)</f>
        <v>0</v>
      </c>
      <c r="BF609" s="194">
        <f>IF(N609="snížená",J609,0)</f>
        <v>0</v>
      </c>
      <c r="BG609" s="194">
        <f>IF(N609="zákl. přenesená",J609,0)</f>
        <v>0</v>
      </c>
      <c r="BH609" s="194">
        <f>IF(N609="sníž. přenesená",J609,0)</f>
        <v>0</v>
      </c>
      <c r="BI609" s="194">
        <f>IF(N609="nulová",J609,0)</f>
        <v>0</v>
      </c>
      <c r="BJ609" s="24" t="s">
        <v>89</v>
      </c>
      <c r="BK609" s="194">
        <f>ROUND(I609*H609,2)</f>
        <v>0</v>
      </c>
      <c r="BL609" s="24" t="s">
        <v>234</v>
      </c>
      <c r="BM609" s="24" t="s">
        <v>1756</v>
      </c>
    </row>
    <row r="610" spans="2:65" s="12" customFormat="1" ht="13.5">
      <c r="B610" s="195"/>
      <c r="D610" s="196" t="s">
        <v>184</v>
      </c>
      <c r="E610" s="197" t="s">
        <v>5</v>
      </c>
      <c r="F610" s="198" t="s">
        <v>1757</v>
      </c>
      <c r="H610" s="199">
        <v>15.88</v>
      </c>
      <c r="I610" s="200"/>
      <c r="L610" s="195"/>
      <c r="M610" s="201"/>
      <c r="N610" s="202"/>
      <c r="O610" s="202"/>
      <c r="P610" s="202"/>
      <c r="Q610" s="202"/>
      <c r="R610" s="202"/>
      <c r="S610" s="202"/>
      <c r="T610" s="203"/>
      <c r="AT610" s="197" t="s">
        <v>184</v>
      </c>
      <c r="AU610" s="197" t="s">
        <v>24</v>
      </c>
      <c r="AV610" s="12" t="s">
        <v>24</v>
      </c>
      <c r="AW610" s="12" t="s">
        <v>44</v>
      </c>
      <c r="AX610" s="12" t="s">
        <v>89</v>
      </c>
      <c r="AY610" s="197" t="s">
        <v>174</v>
      </c>
    </row>
    <row r="611" spans="2:65" s="1" customFormat="1" ht="38.25" customHeight="1">
      <c r="B611" s="182"/>
      <c r="C611" s="183" t="s">
        <v>1758</v>
      </c>
      <c r="D611" s="183" t="s">
        <v>177</v>
      </c>
      <c r="E611" s="184" t="s">
        <v>1759</v>
      </c>
      <c r="F611" s="185" t="s">
        <v>1760</v>
      </c>
      <c r="G611" s="186" t="s">
        <v>488</v>
      </c>
      <c r="H611" s="187">
        <v>126</v>
      </c>
      <c r="I611" s="188"/>
      <c r="J611" s="189">
        <f>ROUND(I611*H611,2)</f>
        <v>0</v>
      </c>
      <c r="K611" s="185" t="s">
        <v>181</v>
      </c>
      <c r="L611" s="42"/>
      <c r="M611" s="190" t="s">
        <v>5</v>
      </c>
      <c r="N611" s="191" t="s">
        <v>52</v>
      </c>
      <c r="O611" s="43"/>
      <c r="P611" s="192">
        <f>O611*H611</f>
        <v>0</v>
      </c>
      <c r="Q611" s="192">
        <v>0</v>
      </c>
      <c r="R611" s="192">
        <f>Q611*H611</f>
        <v>0</v>
      </c>
      <c r="S611" s="192">
        <v>0</v>
      </c>
      <c r="T611" s="193">
        <f>S611*H611</f>
        <v>0</v>
      </c>
      <c r="AR611" s="24" t="s">
        <v>234</v>
      </c>
      <c r="AT611" s="24" t="s">
        <v>177</v>
      </c>
      <c r="AU611" s="24" t="s">
        <v>24</v>
      </c>
      <c r="AY611" s="24" t="s">
        <v>174</v>
      </c>
      <c r="BE611" s="194">
        <f>IF(N611="základní",J611,0)</f>
        <v>0</v>
      </c>
      <c r="BF611" s="194">
        <f>IF(N611="snížená",J611,0)</f>
        <v>0</v>
      </c>
      <c r="BG611" s="194">
        <f>IF(N611="zákl. přenesená",J611,0)</f>
        <v>0</v>
      </c>
      <c r="BH611" s="194">
        <f>IF(N611="sníž. přenesená",J611,0)</f>
        <v>0</v>
      </c>
      <c r="BI611" s="194">
        <f>IF(N611="nulová",J611,0)</f>
        <v>0</v>
      </c>
      <c r="BJ611" s="24" t="s">
        <v>89</v>
      </c>
      <c r="BK611" s="194">
        <f>ROUND(I611*H611,2)</f>
        <v>0</v>
      </c>
      <c r="BL611" s="24" t="s">
        <v>234</v>
      </c>
      <c r="BM611" s="24" t="s">
        <v>1761</v>
      </c>
    </row>
    <row r="612" spans="2:65" s="12" customFormat="1" ht="13.5">
      <c r="B612" s="195"/>
      <c r="D612" s="196" t="s">
        <v>184</v>
      </c>
      <c r="E612" s="197" t="s">
        <v>5</v>
      </c>
      <c r="F612" s="198" t="s">
        <v>1762</v>
      </c>
      <c r="H612" s="199">
        <v>126</v>
      </c>
      <c r="I612" s="200"/>
      <c r="L612" s="195"/>
      <c r="M612" s="201"/>
      <c r="N612" s="202"/>
      <c r="O612" s="202"/>
      <c r="P612" s="202"/>
      <c r="Q612" s="202"/>
      <c r="R612" s="202"/>
      <c r="S612" s="202"/>
      <c r="T612" s="203"/>
      <c r="AT612" s="197" t="s">
        <v>184</v>
      </c>
      <c r="AU612" s="197" t="s">
        <v>24</v>
      </c>
      <c r="AV612" s="12" t="s">
        <v>24</v>
      </c>
      <c r="AW612" s="12" t="s">
        <v>44</v>
      </c>
      <c r="AX612" s="12" t="s">
        <v>89</v>
      </c>
      <c r="AY612" s="197" t="s">
        <v>174</v>
      </c>
    </row>
    <row r="613" spans="2:65" s="1" customFormat="1" ht="16.5" customHeight="1">
      <c r="B613" s="182"/>
      <c r="C613" s="219" t="s">
        <v>1763</v>
      </c>
      <c r="D613" s="219" t="s">
        <v>447</v>
      </c>
      <c r="E613" s="220" t="s">
        <v>1764</v>
      </c>
      <c r="F613" s="221" t="s">
        <v>1765</v>
      </c>
      <c r="G613" s="222" t="s">
        <v>488</v>
      </c>
      <c r="H613" s="223">
        <v>10</v>
      </c>
      <c r="I613" s="224"/>
      <c r="J613" s="225">
        <f>ROUND(I613*H613,2)</f>
        <v>0</v>
      </c>
      <c r="K613" s="221" t="s">
        <v>181</v>
      </c>
      <c r="L613" s="226"/>
      <c r="M613" s="227" t="s">
        <v>5</v>
      </c>
      <c r="N613" s="228" t="s">
        <v>52</v>
      </c>
      <c r="O613" s="43"/>
      <c r="P613" s="192">
        <f>O613*H613</f>
        <v>0</v>
      </c>
      <c r="Q613" s="192">
        <v>2.2000000000000001E-3</v>
      </c>
      <c r="R613" s="192">
        <f>Q613*H613</f>
        <v>2.2000000000000002E-2</v>
      </c>
      <c r="S613" s="192">
        <v>0</v>
      </c>
      <c r="T613" s="193">
        <f>S613*H613</f>
        <v>0</v>
      </c>
      <c r="AR613" s="24" t="s">
        <v>424</v>
      </c>
      <c r="AT613" s="24" t="s">
        <v>447</v>
      </c>
      <c r="AU613" s="24" t="s">
        <v>24</v>
      </c>
      <c r="AY613" s="24" t="s">
        <v>174</v>
      </c>
      <c r="BE613" s="194">
        <f>IF(N613="základní",J613,0)</f>
        <v>0</v>
      </c>
      <c r="BF613" s="194">
        <f>IF(N613="snížená",J613,0)</f>
        <v>0</v>
      </c>
      <c r="BG613" s="194">
        <f>IF(N613="zákl. přenesená",J613,0)</f>
        <v>0</v>
      </c>
      <c r="BH613" s="194">
        <f>IF(N613="sníž. přenesená",J613,0)</f>
        <v>0</v>
      </c>
      <c r="BI613" s="194">
        <f>IF(N613="nulová",J613,0)</f>
        <v>0</v>
      </c>
      <c r="BJ613" s="24" t="s">
        <v>89</v>
      </c>
      <c r="BK613" s="194">
        <f>ROUND(I613*H613,2)</f>
        <v>0</v>
      </c>
      <c r="BL613" s="24" t="s">
        <v>234</v>
      </c>
      <c r="BM613" s="24" t="s">
        <v>1766</v>
      </c>
    </row>
    <row r="614" spans="2:65" s="12" customFormat="1" ht="13.5">
      <c r="B614" s="195"/>
      <c r="D614" s="196" t="s">
        <v>184</v>
      </c>
      <c r="E614" s="197" t="s">
        <v>5</v>
      </c>
      <c r="F614" s="198" t="s">
        <v>219</v>
      </c>
      <c r="H614" s="199">
        <v>10</v>
      </c>
      <c r="I614" s="200"/>
      <c r="L614" s="195"/>
      <c r="M614" s="201"/>
      <c r="N614" s="202"/>
      <c r="O614" s="202"/>
      <c r="P614" s="202"/>
      <c r="Q614" s="202"/>
      <c r="R614" s="202"/>
      <c r="S614" s="202"/>
      <c r="T614" s="203"/>
      <c r="AT614" s="197" t="s">
        <v>184</v>
      </c>
      <c r="AU614" s="197" t="s">
        <v>24</v>
      </c>
      <c r="AV614" s="12" t="s">
        <v>24</v>
      </c>
      <c r="AW614" s="12" t="s">
        <v>44</v>
      </c>
      <c r="AX614" s="12" t="s">
        <v>89</v>
      </c>
      <c r="AY614" s="197" t="s">
        <v>174</v>
      </c>
    </row>
    <row r="615" spans="2:65" s="1" customFormat="1" ht="16.5" customHeight="1">
      <c r="B615" s="182"/>
      <c r="C615" s="219" t="s">
        <v>1767</v>
      </c>
      <c r="D615" s="219" t="s">
        <v>447</v>
      </c>
      <c r="E615" s="220" t="s">
        <v>1768</v>
      </c>
      <c r="F615" s="221" t="s">
        <v>1769</v>
      </c>
      <c r="G615" s="222" t="s">
        <v>488</v>
      </c>
      <c r="H615" s="223">
        <v>116</v>
      </c>
      <c r="I615" s="224"/>
      <c r="J615" s="225">
        <f>ROUND(I615*H615,2)</f>
        <v>0</v>
      </c>
      <c r="K615" s="221" t="s">
        <v>181</v>
      </c>
      <c r="L615" s="226"/>
      <c r="M615" s="227" t="s">
        <v>5</v>
      </c>
      <c r="N615" s="228" t="s">
        <v>52</v>
      </c>
      <c r="O615" s="43"/>
      <c r="P615" s="192">
        <f>O615*H615</f>
        <v>0</v>
      </c>
      <c r="Q615" s="192">
        <v>4.7000000000000002E-3</v>
      </c>
      <c r="R615" s="192">
        <f>Q615*H615</f>
        <v>0.54520000000000002</v>
      </c>
      <c r="S615" s="192">
        <v>0</v>
      </c>
      <c r="T615" s="193">
        <f>S615*H615</f>
        <v>0</v>
      </c>
      <c r="AR615" s="24" t="s">
        <v>424</v>
      </c>
      <c r="AT615" s="24" t="s">
        <v>447</v>
      </c>
      <c r="AU615" s="24" t="s">
        <v>24</v>
      </c>
      <c r="AY615" s="24" t="s">
        <v>174</v>
      </c>
      <c r="BE615" s="194">
        <f>IF(N615="základní",J615,0)</f>
        <v>0</v>
      </c>
      <c r="BF615" s="194">
        <f>IF(N615="snížená",J615,0)</f>
        <v>0</v>
      </c>
      <c r="BG615" s="194">
        <f>IF(N615="zákl. přenesená",J615,0)</f>
        <v>0</v>
      </c>
      <c r="BH615" s="194">
        <f>IF(N615="sníž. přenesená",J615,0)</f>
        <v>0</v>
      </c>
      <c r="BI615" s="194">
        <f>IF(N615="nulová",J615,0)</f>
        <v>0</v>
      </c>
      <c r="BJ615" s="24" t="s">
        <v>89</v>
      </c>
      <c r="BK615" s="194">
        <f>ROUND(I615*H615,2)</f>
        <v>0</v>
      </c>
      <c r="BL615" s="24" t="s">
        <v>234</v>
      </c>
      <c r="BM615" s="24" t="s">
        <v>1770</v>
      </c>
    </row>
    <row r="616" spans="2:65" s="12" customFormat="1" ht="13.5">
      <c r="B616" s="195"/>
      <c r="D616" s="196" t="s">
        <v>184</v>
      </c>
      <c r="E616" s="197" t="s">
        <v>5</v>
      </c>
      <c r="F616" s="198" t="s">
        <v>1393</v>
      </c>
      <c r="H616" s="199">
        <v>116</v>
      </c>
      <c r="I616" s="200"/>
      <c r="L616" s="195"/>
      <c r="M616" s="201"/>
      <c r="N616" s="202"/>
      <c r="O616" s="202"/>
      <c r="P616" s="202"/>
      <c r="Q616" s="202"/>
      <c r="R616" s="202"/>
      <c r="S616" s="202"/>
      <c r="T616" s="203"/>
      <c r="AT616" s="197" t="s">
        <v>184</v>
      </c>
      <c r="AU616" s="197" t="s">
        <v>24</v>
      </c>
      <c r="AV616" s="12" t="s">
        <v>24</v>
      </c>
      <c r="AW616" s="12" t="s">
        <v>44</v>
      </c>
      <c r="AX616" s="12" t="s">
        <v>89</v>
      </c>
      <c r="AY616" s="197" t="s">
        <v>174</v>
      </c>
    </row>
    <row r="617" spans="2:65" s="1" customFormat="1" ht="25.5" customHeight="1">
      <c r="B617" s="182"/>
      <c r="C617" s="183" t="s">
        <v>1771</v>
      </c>
      <c r="D617" s="183" t="s">
        <v>177</v>
      </c>
      <c r="E617" s="184" t="s">
        <v>1772</v>
      </c>
      <c r="F617" s="185" t="s">
        <v>1773</v>
      </c>
      <c r="G617" s="186" t="s">
        <v>488</v>
      </c>
      <c r="H617" s="187">
        <v>2</v>
      </c>
      <c r="I617" s="188"/>
      <c r="J617" s="189">
        <f>ROUND(I617*H617,2)</f>
        <v>0</v>
      </c>
      <c r="K617" s="185" t="s">
        <v>181</v>
      </c>
      <c r="L617" s="42"/>
      <c r="M617" s="190" t="s">
        <v>5</v>
      </c>
      <c r="N617" s="191" t="s">
        <v>52</v>
      </c>
      <c r="O617" s="43"/>
      <c r="P617" s="192">
        <f>O617*H617</f>
        <v>0</v>
      </c>
      <c r="Q617" s="192">
        <v>4.0000000000000003E-5</v>
      </c>
      <c r="R617" s="192">
        <f>Q617*H617</f>
        <v>8.0000000000000007E-5</v>
      </c>
      <c r="S617" s="192">
        <v>0</v>
      </c>
      <c r="T617" s="193">
        <f>S617*H617</f>
        <v>0</v>
      </c>
      <c r="AR617" s="24" t="s">
        <v>234</v>
      </c>
      <c r="AT617" s="24" t="s">
        <v>177</v>
      </c>
      <c r="AU617" s="24" t="s">
        <v>24</v>
      </c>
      <c r="AY617" s="24" t="s">
        <v>174</v>
      </c>
      <c r="BE617" s="194">
        <f>IF(N617="základní",J617,0)</f>
        <v>0</v>
      </c>
      <c r="BF617" s="194">
        <f>IF(N617="snížená",J617,0)</f>
        <v>0</v>
      </c>
      <c r="BG617" s="194">
        <f>IF(N617="zákl. přenesená",J617,0)</f>
        <v>0</v>
      </c>
      <c r="BH617" s="194">
        <f>IF(N617="sníž. přenesená",J617,0)</f>
        <v>0</v>
      </c>
      <c r="BI617" s="194">
        <f>IF(N617="nulová",J617,0)</f>
        <v>0</v>
      </c>
      <c r="BJ617" s="24" t="s">
        <v>89</v>
      </c>
      <c r="BK617" s="194">
        <f>ROUND(I617*H617,2)</f>
        <v>0</v>
      </c>
      <c r="BL617" s="24" t="s">
        <v>234</v>
      </c>
      <c r="BM617" s="24" t="s">
        <v>1774</v>
      </c>
    </row>
    <row r="618" spans="2:65" s="12" customFormat="1" ht="13.5">
      <c r="B618" s="195"/>
      <c r="D618" s="196" t="s">
        <v>184</v>
      </c>
      <c r="E618" s="197" t="s">
        <v>5</v>
      </c>
      <c r="F618" s="198" t="s">
        <v>24</v>
      </c>
      <c r="H618" s="199">
        <v>2</v>
      </c>
      <c r="I618" s="200"/>
      <c r="L618" s="195"/>
      <c r="M618" s="201"/>
      <c r="N618" s="202"/>
      <c r="O618" s="202"/>
      <c r="P618" s="202"/>
      <c r="Q618" s="202"/>
      <c r="R618" s="202"/>
      <c r="S618" s="202"/>
      <c r="T618" s="203"/>
      <c r="AT618" s="197" t="s">
        <v>184</v>
      </c>
      <c r="AU618" s="197" t="s">
        <v>24</v>
      </c>
      <c r="AV618" s="12" t="s">
        <v>24</v>
      </c>
      <c r="AW618" s="12" t="s">
        <v>44</v>
      </c>
      <c r="AX618" s="12" t="s">
        <v>89</v>
      </c>
      <c r="AY618" s="197" t="s">
        <v>174</v>
      </c>
    </row>
    <row r="619" spans="2:65" s="1" customFormat="1" ht="16.5" customHeight="1">
      <c r="B619" s="182"/>
      <c r="C619" s="219" t="s">
        <v>1775</v>
      </c>
      <c r="D619" s="219" t="s">
        <v>447</v>
      </c>
      <c r="E619" s="220" t="s">
        <v>1776</v>
      </c>
      <c r="F619" s="221" t="s">
        <v>1777</v>
      </c>
      <c r="G619" s="222" t="s">
        <v>488</v>
      </c>
      <c r="H619" s="223">
        <v>2</v>
      </c>
      <c r="I619" s="224"/>
      <c r="J619" s="225">
        <f>ROUND(I619*H619,2)</f>
        <v>0</v>
      </c>
      <c r="K619" s="221" t="s">
        <v>181</v>
      </c>
      <c r="L619" s="226"/>
      <c r="M619" s="227" t="s">
        <v>5</v>
      </c>
      <c r="N619" s="228" t="s">
        <v>52</v>
      </c>
      <c r="O619" s="43"/>
      <c r="P619" s="192">
        <f>O619*H619</f>
        <v>0</v>
      </c>
      <c r="Q619" s="192">
        <v>1E-4</v>
      </c>
      <c r="R619" s="192">
        <f>Q619*H619</f>
        <v>2.0000000000000001E-4</v>
      </c>
      <c r="S619" s="192">
        <v>0</v>
      </c>
      <c r="T619" s="193">
        <f>S619*H619</f>
        <v>0</v>
      </c>
      <c r="AR619" s="24" t="s">
        <v>424</v>
      </c>
      <c r="AT619" s="24" t="s">
        <v>447</v>
      </c>
      <c r="AU619" s="24" t="s">
        <v>24</v>
      </c>
      <c r="AY619" s="24" t="s">
        <v>174</v>
      </c>
      <c r="BE619" s="194">
        <f>IF(N619="základní",J619,0)</f>
        <v>0</v>
      </c>
      <c r="BF619" s="194">
        <f>IF(N619="snížená",J619,0)</f>
        <v>0</v>
      </c>
      <c r="BG619" s="194">
        <f>IF(N619="zákl. přenesená",J619,0)</f>
        <v>0</v>
      </c>
      <c r="BH619" s="194">
        <f>IF(N619="sníž. přenesená",J619,0)</f>
        <v>0</v>
      </c>
      <c r="BI619" s="194">
        <f>IF(N619="nulová",J619,0)</f>
        <v>0</v>
      </c>
      <c r="BJ619" s="24" t="s">
        <v>89</v>
      </c>
      <c r="BK619" s="194">
        <f>ROUND(I619*H619,2)</f>
        <v>0</v>
      </c>
      <c r="BL619" s="24" t="s">
        <v>234</v>
      </c>
      <c r="BM619" s="24" t="s">
        <v>1778</v>
      </c>
    </row>
    <row r="620" spans="2:65" s="12" customFormat="1" ht="13.5">
      <c r="B620" s="195"/>
      <c r="D620" s="196" t="s">
        <v>184</v>
      </c>
      <c r="E620" s="197" t="s">
        <v>5</v>
      </c>
      <c r="F620" s="198" t="s">
        <v>24</v>
      </c>
      <c r="H620" s="199">
        <v>2</v>
      </c>
      <c r="I620" s="200"/>
      <c r="L620" s="195"/>
      <c r="M620" s="201"/>
      <c r="N620" s="202"/>
      <c r="O620" s="202"/>
      <c r="P620" s="202"/>
      <c r="Q620" s="202"/>
      <c r="R620" s="202"/>
      <c r="S620" s="202"/>
      <c r="T620" s="203"/>
      <c r="AT620" s="197" t="s">
        <v>184</v>
      </c>
      <c r="AU620" s="197" t="s">
        <v>24</v>
      </c>
      <c r="AV620" s="12" t="s">
        <v>24</v>
      </c>
      <c r="AW620" s="12" t="s">
        <v>44</v>
      </c>
      <c r="AX620" s="12" t="s">
        <v>89</v>
      </c>
      <c r="AY620" s="197" t="s">
        <v>174</v>
      </c>
    </row>
    <row r="621" spans="2:65" s="1" customFormat="1" ht="38.25" customHeight="1">
      <c r="B621" s="182"/>
      <c r="C621" s="183" t="s">
        <v>1779</v>
      </c>
      <c r="D621" s="183" t="s">
        <v>177</v>
      </c>
      <c r="E621" s="184" t="s">
        <v>1780</v>
      </c>
      <c r="F621" s="185" t="s">
        <v>1781</v>
      </c>
      <c r="G621" s="186" t="s">
        <v>421</v>
      </c>
      <c r="H621" s="187">
        <v>4.7619999999999996</v>
      </c>
      <c r="I621" s="188"/>
      <c r="J621" s="189">
        <f>ROUND(I621*H621,2)</f>
        <v>0</v>
      </c>
      <c r="K621" s="185" t="s">
        <v>181</v>
      </c>
      <c r="L621" s="42"/>
      <c r="M621" s="190" t="s">
        <v>5</v>
      </c>
      <c r="N621" s="191" t="s">
        <v>52</v>
      </c>
      <c r="O621" s="43"/>
      <c r="P621" s="192">
        <f>O621*H621</f>
        <v>0</v>
      </c>
      <c r="Q621" s="192">
        <v>0</v>
      </c>
      <c r="R621" s="192">
        <f>Q621*H621</f>
        <v>0</v>
      </c>
      <c r="S621" s="192">
        <v>0</v>
      </c>
      <c r="T621" s="193">
        <f>S621*H621</f>
        <v>0</v>
      </c>
      <c r="AR621" s="24" t="s">
        <v>234</v>
      </c>
      <c r="AT621" s="24" t="s">
        <v>177</v>
      </c>
      <c r="AU621" s="24" t="s">
        <v>24</v>
      </c>
      <c r="AY621" s="24" t="s">
        <v>174</v>
      </c>
      <c r="BE621" s="194">
        <f>IF(N621="základní",J621,0)</f>
        <v>0</v>
      </c>
      <c r="BF621" s="194">
        <f>IF(N621="snížená",J621,0)</f>
        <v>0</v>
      </c>
      <c r="BG621" s="194">
        <f>IF(N621="zákl. přenesená",J621,0)</f>
        <v>0</v>
      </c>
      <c r="BH621" s="194">
        <f>IF(N621="sníž. přenesená",J621,0)</f>
        <v>0</v>
      </c>
      <c r="BI621" s="194">
        <f>IF(N621="nulová",J621,0)</f>
        <v>0</v>
      </c>
      <c r="BJ621" s="24" t="s">
        <v>89</v>
      </c>
      <c r="BK621" s="194">
        <f>ROUND(I621*H621,2)</f>
        <v>0</v>
      </c>
      <c r="BL621" s="24" t="s">
        <v>234</v>
      </c>
      <c r="BM621" s="24" t="s">
        <v>1782</v>
      </c>
    </row>
    <row r="622" spans="2:65" s="11" customFormat="1" ht="29.85" customHeight="1">
      <c r="B622" s="169"/>
      <c r="D622" s="170" t="s">
        <v>80</v>
      </c>
      <c r="E622" s="180" t="s">
        <v>1783</v>
      </c>
      <c r="F622" s="180" t="s">
        <v>1784</v>
      </c>
      <c r="I622" s="172"/>
      <c r="J622" s="181">
        <f>BK622</f>
        <v>0</v>
      </c>
      <c r="L622" s="169"/>
      <c r="M622" s="174"/>
      <c r="N622" s="175"/>
      <c r="O622" s="175"/>
      <c r="P622" s="176">
        <f>SUM(P623:P654)</f>
        <v>0</v>
      </c>
      <c r="Q622" s="175"/>
      <c r="R622" s="176">
        <f>SUM(R623:R654)</f>
        <v>0.39417130000000011</v>
      </c>
      <c r="S622" s="175"/>
      <c r="T622" s="177">
        <f>SUM(T623:T654)</f>
        <v>0</v>
      </c>
      <c r="AR622" s="170" t="s">
        <v>24</v>
      </c>
      <c r="AT622" s="178" t="s">
        <v>80</v>
      </c>
      <c r="AU622" s="178" t="s">
        <v>89</v>
      </c>
      <c r="AY622" s="170" t="s">
        <v>174</v>
      </c>
      <c r="BK622" s="179">
        <f>SUM(BK623:BK654)</f>
        <v>0</v>
      </c>
    </row>
    <row r="623" spans="2:65" s="1" customFormat="1" ht="25.5" customHeight="1">
      <c r="B623" s="182"/>
      <c r="C623" s="183" t="s">
        <v>1785</v>
      </c>
      <c r="D623" s="183" t="s">
        <v>177</v>
      </c>
      <c r="E623" s="184" t="s">
        <v>1786</v>
      </c>
      <c r="F623" s="185" t="s">
        <v>1787</v>
      </c>
      <c r="G623" s="186" t="s">
        <v>262</v>
      </c>
      <c r="H623" s="187">
        <v>25.962</v>
      </c>
      <c r="I623" s="188"/>
      <c r="J623" s="189">
        <f>ROUND(I623*H623,2)</f>
        <v>0</v>
      </c>
      <c r="K623" s="185" t="s">
        <v>181</v>
      </c>
      <c r="L623" s="42"/>
      <c r="M623" s="190" t="s">
        <v>5</v>
      </c>
      <c r="N623" s="191" t="s">
        <v>52</v>
      </c>
      <c r="O623" s="43"/>
      <c r="P623" s="192">
        <f>O623*H623</f>
        <v>0</v>
      </c>
      <c r="Q623" s="192">
        <v>0</v>
      </c>
      <c r="R623" s="192">
        <f>Q623*H623</f>
        <v>0</v>
      </c>
      <c r="S623" s="192">
        <v>0</v>
      </c>
      <c r="T623" s="193">
        <f>S623*H623</f>
        <v>0</v>
      </c>
      <c r="AR623" s="24" t="s">
        <v>234</v>
      </c>
      <c r="AT623" s="24" t="s">
        <v>177</v>
      </c>
      <c r="AU623" s="24" t="s">
        <v>24</v>
      </c>
      <c r="AY623" s="24" t="s">
        <v>174</v>
      </c>
      <c r="BE623" s="194">
        <f>IF(N623="základní",J623,0)</f>
        <v>0</v>
      </c>
      <c r="BF623" s="194">
        <f>IF(N623="snížená",J623,0)</f>
        <v>0</v>
      </c>
      <c r="BG623" s="194">
        <f>IF(N623="zákl. přenesená",J623,0)</f>
        <v>0</v>
      </c>
      <c r="BH623" s="194">
        <f>IF(N623="sníž. přenesená",J623,0)</f>
        <v>0</v>
      </c>
      <c r="BI623" s="194">
        <f>IF(N623="nulová",J623,0)</f>
        <v>0</v>
      </c>
      <c r="BJ623" s="24" t="s">
        <v>89</v>
      </c>
      <c r="BK623" s="194">
        <f>ROUND(I623*H623,2)</f>
        <v>0</v>
      </c>
      <c r="BL623" s="24" t="s">
        <v>234</v>
      </c>
      <c r="BM623" s="24" t="s">
        <v>1788</v>
      </c>
    </row>
    <row r="624" spans="2:65" s="12" customFormat="1" ht="13.5">
      <c r="B624" s="195"/>
      <c r="D624" s="196" t="s">
        <v>184</v>
      </c>
      <c r="E624" s="197" t="s">
        <v>5</v>
      </c>
      <c r="F624" s="198" t="s">
        <v>1789</v>
      </c>
      <c r="H624" s="199">
        <v>20.404</v>
      </c>
      <c r="I624" s="200"/>
      <c r="L624" s="195"/>
      <c r="M624" s="201"/>
      <c r="N624" s="202"/>
      <c r="O624" s="202"/>
      <c r="P624" s="202"/>
      <c r="Q624" s="202"/>
      <c r="R624" s="202"/>
      <c r="S624" s="202"/>
      <c r="T624" s="203"/>
      <c r="AT624" s="197" t="s">
        <v>184</v>
      </c>
      <c r="AU624" s="197" t="s">
        <v>24</v>
      </c>
      <c r="AV624" s="12" t="s">
        <v>24</v>
      </c>
      <c r="AW624" s="12" t="s">
        <v>44</v>
      </c>
      <c r="AX624" s="12" t="s">
        <v>81</v>
      </c>
      <c r="AY624" s="197" t="s">
        <v>174</v>
      </c>
    </row>
    <row r="625" spans="2:65" s="12" customFormat="1" ht="13.5">
      <c r="B625" s="195"/>
      <c r="D625" s="196" t="s">
        <v>184</v>
      </c>
      <c r="E625" s="197" t="s">
        <v>5</v>
      </c>
      <c r="F625" s="198" t="s">
        <v>1790</v>
      </c>
      <c r="H625" s="199">
        <v>5.5579999999999998</v>
      </c>
      <c r="I625" s="200"/>
      <c r="L625" s="195"/>
      <c r="M625" s="201"/>
      <c r="N625" s="202"/>
      <c r="O625" s="202"/>
      <c r="P625" s="202"/>
      <c r="Q625" s="202"/>
      <c r="R625" s="202"/>
      <c r="S625" s="202"/>
      <c r="T625" s="203"/>
      <c r="AT625" s="197" t="s">
        <v>184</v>
      </c>
      <c r="AU625" s="197" t="s">
        <v>24</v>
      </c>
      <c r="AV625" s="12" t="s">
        <v>24</v>
      </c>
      <c r="AW625" s="12" t="s">
        <v>44</v>
      </c>
      <c r="AX625" s="12" t="s">
        <v>81</v>
      </c>
      <c r="AY625" s="197" t="s">
        <v>174</v>
      </c>
    </row>
    <row r="626" spans="2:65" s="13" customFormat="1" ht="13.5">
      <c r="B626" s="211"/>
      <c r="D626" s="196" t="s">
        <v>184</v>
      </c>
      <c r="E626" s="212" t="s">
        <v>5</v>
      </c>
      <c r="F626" s="213" t="s">
        <v>274</v>
      </c>
      <c r="H626" s="214">
        <v>25.962</v>
      </c>
      <c r="I626" s="215"/>
      <c r="L626" s="211"/>
      <c r="M626" s="216"/>
      <c r="N626" s="217"/>
      <c r="O626" s="217"/>
      <c r="P626" s="217"/>
      <c r="Q626" s="217"/>
      <c r="R626" s="217"/>
      <c r="S626" s="217"/>
      <c r="T626" s="218"/>
      <c r="AT626" s="212" t="s">
        <v>184</v>
      </c>
      <c r="AU626" s="212" t="s">
        <v>24</v>
      </c>
      <c r="AV626" s="13" t="s">
        <v>194</v>
      </c>
      <c r="AW626" s="13" t="s">
        <v>44</v>
      </c>
      <c r="AX626" s="13" t="s">
        <v>89</v>
      </c>
      <c r="AY626" s="212" t="s">
        <v>174</v>
      </c>
    </row>
    <row r="627" spans="2:65" s="1" customFormat="1" ht="16.5" customHeight="1">
      <c r="B627" s="182"/>
      <c r="C627" s="219" t="s">
        <v>1791</v>
      </c>
      <c r="D627" s="219" t="s">
        <v>447</v>
      </c>
      <c r="E627" s="220" t="s">
        <v>1792</v>
      </c>
      <c r="F627" s="221" t="s">
        <v>1793</v>
      </c>
      <c r="G627" s="222" t="s">
        <v>262</v>
      </c>
      <c r="H627" s="223">
        <v>28.558</v>
      </c>
      <c r="I627" s="224"/>
      <c r="J627" s="225">
        <f>ROUND(I627*H627,2)</f>
        <v>0</v>
      </c>
      <c r="K627" s="221" t="s">
        <v>181</v>
      </c>
      <c r="L627" s="226"/>
      <c r="M627" s="227" t="s">
        <v>5</v>
      </c>
      <c r="N627" s="228" t="s">
        <v>52</v>
      </c>
      <c r="O627" s="43"/>
      <c r="P627" s="192">
        <f>O627*H627</f>
        <v>0</v>
      </c>
      <c r="Q627" s="192">
        <v>7.3499999999999998E-3</v>
      </c>
      <c r="R627" s="192">
        <f>Q627*H627</f>
        <v>0.20990129999999999</v>
      </c>
      <c r="S627" s="192">
        <v>0</v>
      </c>
      <c r="T627" s="193">
        <f>S627*H627</f>
        <v>0</v>
      </c>
      <c r="AR627" s="24" t="s">
        <v>424</v>
      </c>
      <c r="AT627" s="24" t="s">
        <v>447</v>
      </c>
      <c r="AU627" s="24" t="s">
        <v>24</v>
      </c>
      <c r="AY627" s="24" t="s">
        <v>174</v>
      </c>
      <c r="BE627" s="194">
        <f>IF(N627="základní",J627,0)</f>
        <v>0</v>
      </c>
      <c r="BF627" s="194">
        <f>IF(N627="snížená",J627,0)</f>
        <v>0</v>
      </c>
      <c r="BG627" s="194">
        <f>IF(N627="zákl. přenesená",J627,0)</f>
        <v>0</v>
      </c>
      <c r="BH627" s="194">
        <f>IF(N627="sníž. přenesená",J627,0)</f>
        <v>0</v>
      </c>
      <c r="BI627" s="194">
        <f>IF(N627="nulová",J627,0)</f>
        <v>0</v>
      </c>
      <c r="BJ627" s="24" t="s">
        <v>89</v>
      </c>
      <c r="BK627" s="194">
        <f>ROUND(I627*H627,2)</f>
        <v>0</v>
      </c>
      <c r="BL627" s="24" t="s">
        <v>234</v>
      </c>
      <c r="BM627" s="24" t="s">
        <v>1794</v>
      </c>
    </row>
    <row r="628" spans="2:65" s="12" customFormat="1" ht="13.5">
      <c r="B628" s="195"/>
      <c r="D628" s="196" t="s">
        <v>184</v>
      </c>
      <c r="E628" s="197" t="s">
        <v>5</v>
      </c>
      <c r="F628" s="198" t="s">
        <v>1795</v>
      </c>
      <c r="H628" s="199">
        <v>28.558</v>
      </c>
      <c r="I628" s="200"/>
      <c r="L628" s="195"/>
      <c r="M628" s="201"/>
      <c r="N628" s="202"/>
      <c r="O628" s="202"/>
      <c r="P628" s="202"/>
      <c r="Q628" s="202"/>
      <c r="R628" s="202"/>
      <c r="S628" s="202"/>
      <c r="T628" s="203"/>
      <c r="AT628" s="197" t="s">
        <v>184</v>
      </c>
      <c r="AU628" s="197" t="s">
        <v>24</v>
      </c>
      <c r="AV628" s="12" t="s">
        <v>24</v>
      </c>
      <c r="AW628" s="12" t="s">
        <v>44</v>
      </c>
      <c r="AX628" s="12" t="s">
        <v>89</v>
      </c>
      <c r="AY628" s="197" t="s">
        <v>174</v>
      </c>
    </row>
    <row r="629" spans="2:65" s="1" customFormat="1" ht="25.5" customHeight="1">
      <c r="B629" s="182"/>
      <c r="C629" s="183" t="s">
        <v>1796</v>
      </c>
      <c r="D629" s="183" t="s">
        <v>177</v>
      </c>
      <c r="E629" s="184" t="s">
        <v>1797</v>
      </c>
      <c r="F629" s="185" t="s">
        <v>1798</v>
      </c>
      <c r="G629" s="186" t="s">
        <v>262</v>
      </c>
      <c r="H629" s="187">
        <v>3</v>
      </c>
      <c r="I629" s="188"/>
      <c r="J629" s="189">
        <f>ROUND(I629*H629,2)</f>
        <v>0</v>
      </c>
      <c r="K629" s="185" t="s">
        <v>181</v>
      </c>
      <c r="L629" s="42"/>
      <c r="M629" s="190" t="s">
        <v>5</v>
      </c>
      <c r="N629" s="191" t="s">
        <v>52</v>
      </c>
      <c r="O629" s="43"/>
      <c r="P629" s="192">
        <f>O629*H629</f>
        <v>0</v>
      </c>
      <c r="Q629" s="192">
        <v>2.5999999999999998E-4</v>
      </c>
      <c r="R629" s="192">
        <f>Q629*H629</f>
        <v>7.7999999999999988E-4</v>
      </c>
      <c r="S629" s="192">
        <v>0</v>
      </c>
      <c r="T629" s="193">
        <f>S629*H629</f>
        <v>0</v>
      </c>
      <c r="AR629" s="24" t="s">
        <v>234</v>
      </c>
      <c r="AT629" s="24" t="s">
        <v>177</v>
      </c>
      <c r="AU629" s="24" t="s">
        <v>24</v>
      </c>
      <c r="AY629" s="24" t="s">
        <v>174</v>
      </c>
      <c r="BE629" s="194">
        <f>IF(N629="základní",J629,0)</f>
        <v>0</v>
      </c>
      <c r="BF629" s="194">
        <f>IF(N629="snížená",J629,0)</f>
        <v>0</v>
      </c>
      <c r="BG629" s="194">
        <f>IF(N629="zákl. přenesená",J629,0)</f>
        <v>0</v>
      </c>
      <c r="BH629" s="194">
        <f>IF(N629="sníž. přenesená",J629,0)</f>
        <v>0</v>
      </c>
      <c r="BI629" s="194">
        <f>IF(N629="nulová",J629,0)</f>
        <v>0</v>
      </c>
      <c r="BJ629" s="24" t="s">
        <v>89</v>
      </c>
      <c r="BK629" s="194">
        <f>ROUND(I629*H629,2)</f>
        <v>0</v>
      </c>
      <c r="BL629" s="24" t="s">
        <v>234</v>
      </c>
      <c r="BM629" s="24" t="s">
        <v>1799</v>
      </c>
    </row>
    <row r="630" spans="2:65" s="12" customFormat="1" ht="13.5">
      <c r="B630" s="195"/>
      <c r="D630" s="196" t="s">
        <v>184</v>
      </c>
      <c r="E630" s="197" t="s">
        <v>5</v>
      </c>
      <c r="F630" s="198" t="s">
        <v>190</v>
      </c>
      <c r="H630" s="199">
        <v>3</v>
      </c>
      <c r="I630" s="200"/>
      <c r="L630" s="195"/>
      <c r="M630" s="201"/>
      <c r="N630" s="202"/>
      <c r="O630" s="202"/>
      <c r="P630" s="202"/>
      <c r="Q630" s="202"/>
      <c r="R630" s="202"/>
      <c r="S630" s="202"/>
      <c r="T630" s="203"/>
      <c r="AT630" s="197" t="s">
        <v>184</v>
      </c>
      <c r="AU630" s="197" t="s">
        <v>24</v>
      </c>
      <c r="AV630" s="12" t="s">
        <v>24</v>
      </c>
      <c r="AW630" s="12" t="s">
        <v>44</v>
      </c>
      <c r="AX630" s="12" t="s">
        <v>89</v>
      </c>
      <c r="AY630" s="197" t="s">
        <v>174</v>
      </c>
    </row>
    <row r="631" spans="2:65" s="1" customFormat="1" ht="16.5" customHeight="1">
      <c r="B631" s="182"/>
      <c r="C631" s="219" t="s">
        <v>1800</v>
      </c>
      <c r="D631" s="219" t="s">
        <v>447</v>
      </c>
      <c r="E631" s="220" t="s">
        <v>1801</v>
      </c>
      <c r="F631" s="221" t="s">
        <v>1802</v>
      </c>
      <c r="G631" s="222" t="s">
        <v>488</v>
      </c>
      <c r="H631" s="223">
        <v>3</v>
      </c>
      <c r="I631" s="224"/>
      <c r="J631" s="225">
        <f>ROUND(I631*H631,2)</f>
        <v>0</v>
      </c>
      <c r="K631" s="221" t="s">
        <v>181</v>
      </c>
      <c r="L631" s="226"/>
      <c r="M631" s="227" t="s">
        <v>5</v>
      </c>
      <c r="N631" s="228" t="s">
        <v>52</v>
      </c>
      <c r="O631" s="43"/>
      <c r="P631" s="192">
        <f>O631*H631</f>
        <v>0</v>
      </c>
      <c r="Q631" s="192">
        <v>2.4E-2</v>
      </c>
      <c r="R631" s="192">
        <f>Q631*H631</f>
        <v>7.2000000000000008E-2</v>
      </c>
      <c r="S631" s="192">
        <v>0</v>
      </c>
      <c r="T631" s="193">
        <f>S631*H631</f>
        <v>0</v>
      </c>
      <c r="AR631" s="24" t="s">
        <v>424</v>
      </c>
      <c r="AT631" s="24" t="s">
        <v>447</v>
      </c>
      <c r="AU631" s="24" t="s">
        <v>24</v>
      </c>
      <c r="AY631" s="24" t="s">
        <v>174</v>
      </c>
      <c r="BE631" s="194">
        <f>IF(N631="základní",J631,0)</f>
        <v>0</v>
      </c>
      <c r="BF631" s="194">
        <f>IF(N631="snížená",J631,0)</f>
        <v>0</v>
      </c>
      <c r="BG631" s="194">
        <f>IF(N631="zákl. přenesená",J631,0)</f>
        <v>0</v>
      </c>
      <c r="BH631" s="194">
        <f>IF(N631="sníž. přenesená",J631,0)</f>
        <v>0</v>
      </c>
      <c r="BI631" s="194">
        <f>IF(N631="nulová",J631,0)</f>
        <v>0</v>
      </c>
      <c r="BJ631" s="24" t="s">
        <v>89</v>
      </c>
      <c r="BK631" s="194">
        <f>ROUND(I631*H631,2)</f>
        <v>0</v>
      </c>
      <c r="BL631" s="24" t="s">
        <v>234</v>
      </c>
      <c r="BM631" s="24" t="s">
        <v>1803</v>
      </c>
    </row>
    <row r="632" spans="2:65" s="1" customFormat="1" ht="81">
      <c r="B632" s="42"/>
      <c r="D632" s="196" t="s">
        <v>188</v>
      </c>
      <c r="F632" s="204" t="s">
        <v>1804</v>
      </c>
      <c r="I632" s="205"/>
      <c r="L632" s="42"/>
      <c r="M632" s="206"/>
      <c r="N632" s="43"/>
      <c r="O632" s="43"/>
      <c r="P632" s="43"/>
      <c r="Q632" s="43"/>
      <c r="R632" s="43"/>
      <c r="S632" s="43"/>
      <c r="T632" s="71"/>
      <c r="AT632" s="24" t="s">
        <v>188</v>
      </c>
      <c r="AU632" s="24" t="s">
        <v>24</v>
      </c>
    </row>
    <row r="633" spans="2:65" s="12" customFormat="1" ht="13.5">
      <c r="B633" s="195"/>
      <c r="D633" s="196" t="s">
        <v>184</v>
      </c>
      <c r="E633" s="197" t="s">
        <v>5</v>
      </c>
      <c r="F633" s="198" t="s">
        <v>190</v>
      </c>
      <c r="H633" s="199">
        <v>3</v>
      </c>
      <c r="I633" s="200"/>
      <c r="L633" s="195"/>
      <c r="M633" s="201"/>
      <c r="N633" s="202"/>
      <c r="O633" s="202"/>
      <c r="P633" s="202"/>
      <c r="Q633" s="202"/>
      <c r="R633" s="202"/>
      <c r="S633" s="202"/>
      <c r="T633" s="203"/>
      <c r="AT633" s="197" t="s">
        <v>184</v>
      </c>
      <c r="AU633" s="197" t="s">
        <v>24</v>
      </c>
      <c r="AV633" s="12" t="s">
        <v>24</v>
      </c>
      <c r="AW633" s="12" t="s">
        <v>44</v>
      </c>
      <c r="AX633" s="12" t="s">
        <v>89</v>
      </c>
      <c r="AY633" s="197" t="s">
        <v>174</v>
      </c>
    </row>
    <row r="634" spans="2:65" s="1" customFormat="1" ht="25.5" customHeight="1">
      <c r="B634" s="182"/>
      <c r="C634" s="183" t="s">
        <v>1805</v>
      </c>
      <c r="D634" s="183" t="s">
        <v>177</v>
      </c>
      <c r="E634" s="184" t="s">
        <v>1806</v>
      </c>
      <c r="F634" s="185" t="s">
        <v>1807</v>
      </c>
      <c r="G634" s="186" t="s">
        <v>488</v>
      </c>
      <c r="H634" s="187">
        <v>1</v>
      </c>
      <c r="I634" s="188"/>
      <c r="J634" s="189">
        <f>ROUND(I634*H634,2)</f>
        <v>0</v>
      </c>
      <c r="K634" s="185" t="s">
        <v>181</v>
      </c>
      <c r="L634" s="42"/>
      <c r="M634" s="190" t="s">
        <v>5</v>
      </c>
      <c r="N634" s="191" t="s">
        <v>52</v>
      </c>
      <c r="O634" s="43"/>
      <c r="P634" s="192">
        <f>O634*H634</f>
        <v>0</v>
      </c>
      <c r="Q634" s="192">
        <v>0</v>
      </c>
      <c r="R634" s="192">
        <f>Q634*H634</f>
        <v>0</v>
      </c>
      <c r="S634" s="192">
        <v>0</v>
      </c>
      <c r="T634" s="193">
        <f>S634*H634</f>
        <v>0</v>
      </c>
      <c r="AR634" s="24" t="s">
        <v>234</v>
      </c>
      <c r="AT634" s="24" t="s">
        <v>177</v>
      </c>
      <c r="AU634" s="24" t="s">
        <v>24</v>
      </c>
      <c r="AY634" s="24" t="s">
        <v>174</v>
      </c>
      <c r="BE634" s="194">
        <f>IF(N634="základní",J634,0)</f>
        <v>0</v>
      </c>
      <c r="BF634" s="194">
        <f>IF(N634="snížená",J634,0)</f>
        <v>0</v>
      </c>
      <c r="BG634" s="194">
        <f>IF(N634="zákl. přenesená",J634,0)</f>
        <v>0</v>
      </c>
      <c r="BH634" s="194">
        <f>IF(N634="sníž. přenesená",J634,0)</f>
        <v>0</v>
      </c>
      <c r="BI634" s="194">
        <f>IF(N634="nulová",J634,0)</f>
        <v>0</v>
      </c>
      <c r="BJ634" s="24" t="s">
        <v>89</v>
      </c>
      <c r="BK634" s="194">
        <f>ROUND(I634*H634,2)</f>
        <v>0</v>
      </c>
      <c r="BL634" s="24" t="s">
        <v>234</v>
      </c>
      <c r="BM634" s="24" t="s">
        <v>1808</v>
      </c>
    </row>
    <row r="635" spans="2:65" s="12" customFormat="1" ht="13.5">
      <c r="B635" s="195"/>
      <c r="D635" s="196" t="s">
        <v>184</v>
      </c>
      <c r="E635" s="197" t="s">
        <v>5</v>
      </c>
      <c r="F635" s="198" t="s">
        <v>89</v>
      </c>
      <c r="H635" s="199">
        <v>1</v>
      </c>
      <c r="I635" s="200"/>
      <c r="L635" s="195"/>
      <c r="M635" s="201"/>
      <c r="N635" s="202"/>
      <c r="O635" s="202"/>
      <c r="P635" s="202"/>
      <c r="Q635" s="202"/>
      <c r="R635" s="202"/>
      <c r="S635" s="202"/>
      <c r="T635" s="203"/>
      <c r="AT635" s="197" t="s">
        <v>184</v>
      </c>
      <c r="AU635" s="197" t="s">
        <v>24</v>
      </c>
      <c r="AV635" s="12" t="s">
        <v>24</v>
      </c>
      <c r="AW635" s="12" t="s">
        <v>44</v>
      </c>
      <c r="AX635" s="12" t="s">
        <v>89</v>
      </c>
      <c r="AY635" s="197" t="s">
        <v>174</v>
      </c>
    </row>
    <row r="636" spans="2:65" s="1" customFormat="1" ht="16.5" customHeight="1">
      <c r="B636" s="182"/>
      <c r="C636" s="219" t="s">
        <v>1809</v>
      </c>
      <c r="D636" s="219" t="s">
        <v>447</v>
      </c>
      <c r="E636" s="220" t="s">
        <v>1810</v>
      </c>
      <c r="F636" s="221" t="s">
        <v>1811</v>
      </c>
      <c r="G636" s="222" t="s">
        <v>488</v>
      </c>
      <c r="H636" s="223">
        <v>1</v>
      </c>
      <c r="I636" s="224"/>
      <c r="J636" s="225">
        <f>ROUND(I636*H636,2)</f>
        <v>0</v>
      </c>
      <c r="K636" s="221" t="s">
        <v>5</v>
      </c>
      <c r="L636" s="226"/>
      <c r="M636" s="227" t="s">
        <v>5</v>
      </c>
      <c r="N636" s="228" t="s">
        <v>52</v>
      </c>
      <c r="O636" s="43"/>
      <c r="P636" s="192">
        <f>O636*H636</f>
        <v>0</v>
      </c>
      <c r="Q636" s="192">
        <v>0.03</v>
      </c>
      <c r="R636" s="192">
        <f>Q636*H636</f>
        <v>0.03</v>
      </c>
      <c r="S636" s="192">
        <v>0</v>
      </c>
      <c r="T636" s="193">
        <f>S636*H636</f>
        <v>0</v>
      </c>
      <c r="AR636" s="24" t="s">
        <v>424</v>
      </c>
      <c r="AT636" s="24" t="s">
        <v>447</v>
      </c>
      <c r="AU636" s="24" t="s">
        <v>24</v>
      </c>
      <c r="AY636" s="24" t="s">
        <v>174</v>
      </c>
      <c r="BE636" s="194">
        <f>IF(N636="základní",J636,0)</f>
        <v>0</v>
      </c>
      <c r="BF636" s="194">
        <f>IF(N636="snížená",J636,0)</f>
        <v>0</v>
      </c>
      <c r="BG636" s="194">
        <f>IF(N636="zákl. přenesená",J636,0)</f>
        <v>0</v>
      </c>
      <c r="BH636" s="194">
        <f>IF(N636="sníž. přenesená",J636,0)</f>
        <v>0</v>
      </c>
      <c r="BI636" s="194">
        <f>IF(N636="nulová",J636,0)</f>
        <v>0</v>
      </c>
      <c r="BJ636" s="24" t="s">
        <v>89</v>
      </c>
      <c r="BK636" s="194">
        <f>ROUND(I636*H636,2)</f>
        <v>0</v>
      </c>
      <c r="BL636" s="24" t="s">
        <v>234</v>
      </c>
      <c r="BM636" s="24" t="s">
        <v>1812</v>
      </c>
    </row>
    <row r="637" spans="2:65" s="1" customFormat="1" ht="81">
      <c r="B637" s="42"/>
      <c r="D637" s="196" t="s">
        <v>188</v>
      </c>
      <c r="F637" s="204" t="s">
        <v>1813</v>
      </c>
      <c r="I637" s="205"/>
      <c r="L637" s="42"/>
      <c r="M637" s="206"/>
      <c r="N637" s="43"/>
      <c r="O637" s="43"/>
      <c r="P637" s="43"/>
      <c r="Q637" s="43"/>
      <c r="R637" s="43"/>
      <c r="S637" s="43"/>
      <c r="T637" s="71"/>
      <c r="AT637" s="24" t="s">
        <v>188</v>
      </c>
      <c r="AU637" s="24" t="s">
        <v>24</v>
      </c>
    </row>
    <row r="638" spans="2:65" s="12" customFormat="1" ht="13.5">
      <c r="B638" s="195"/>
      <c r="D638" s="196" t="s">
        <v>184</v>
      </c>
      <c r="E638" s="197" t="s">
        <v>5</v>
      </c>
      <c r="F638" s="198" t="s">
        <v>89</v>
      </c>
      <c r="H638" s="199">
        <v>1</v>
      </c>
      <c r="I638" s="200"/>
      <c r="L638" s="195"/>
      <c r="M638" s="201"/>
      <c r="N638" s="202"/>
      <c r="O638" s="202"/>
      <c r="P638" s="202"/>
      <c r="Q638" s="202"/>
      <c r="R638" s="202"/>
      <c r="S638" s="202"/>
      <c r="T638" s="203"/>
      <c r="AT638" s="197" t="s">
        <v>184</v>
      </c>
      <c r="AU638" s="197" t="s">
        <v>24</v>
      </c>
      <c r="AV638" s="12" t="s">
        <v>24</v>
      </c>
      <c r="AW638" s="12" t="s">
        <v>44</v>
      </c>
      <c r="AX638" s="12" t="s">
        <v>89</v>
      </c>
      <c r="AY638" s="197" t="s">
        <v>174</v>
      </c>
    </row>
    <row r="639" spans="2:65" s="1" customFormat="1" ht="25.5" customHeight="1">
      <c r="B639" s="182"/>
      <c r="C639" s="183" t="s">
        <v>1814</v>
      </c>
      <c r="D639" s="183" t="s">
        <v>177</v>
      </c>
      <c r="E639" s="184" t="s">
        <v>1815</v>
      </c>
      <c r="F639" s="185" t="s">
        <v>1816</v>
      </c>
      <c r="G639" s="186" t="s">
        <v>488</v>
      </c>
      <c r="H639" s="187">
        <v>1</v>
      </c>
      <c r="I639" s="188"/>
      <c r="J639" s="189">
        <f>ROUND(I639*H639,2)</f>
        <v>0</v>
      </c>
      <c r="K639" s="185" t="s">
        <v>181</v>
      </c>
      <c r="L639" s="42"/>
      <c r="M639" s="190" t="s">
        <v>5</v>
      </c>
      <c r="N639" s="191" t="s">
        <v>52</v>
      </c>
      <c r="O639" s="43"/>
      <c r="P639" s="192">
        <f>O639*H639</f>
        <v>0</v>
      </c>
      <c r="Q639" s="192">
        <v>0</v>
      </c>
      <c r="R639" s="192">
        <f>Q639*H639</f>
        <v>0</v>
      </c>
      <c r="S639" s="192">
        <v>0</v>
      </c>
      <c r="T639" s="193">
        <f>S639*H639</f>
        <v>0</v>
      </c>
      <c r="AR639" s="24" t="s">
        <v>234</v>
      </c>
      <c r="AT639" s="24" t="s">
        <v>177</v>
      </c>
      <c r="AU639" s="24" t="s">
        <v>24</v>
      </c>
      <c r="AY639" s="24" t="s">
        <v>174</v>
      </c>
      <c r="BE639" s="194">
        <f>IF(N639="základní",J639,0)</f>
        <v>0</v>
      </c>
      <c r="BF639" s="194">
        <f>IF(N639="snížená",J639,0)</f>
        <v>0</v>
      </c>
      <c r="BG639" s="194">
        <f>IF(N639="zákl. přenesená",J639,0)</f>
        <v>0</v>
      </c>
      <c r="BH639" s="194">
        <f>IF(N639="sníž. přenesená",J639,0)</f>
        <v>0</v>
      </c>
      <c r="BI639" s="194">
        <f>IF(N639="nulová",J639,0)</f>
        <v>0</v>
      </c>
      <c r="BJ639" s="24" t="s">
        <v>89</v>
      </c>
      <c r="BK639" s="194">
        <f>ROUND(I639*H639,2)</f>
        <v>0</v>
      </c>
      <c r="BL639" s="24" t="s">
        <v>234</v>
      </c>
      <c r="BM639" s="24" t="s">
        <v>1817</v>
      </c>
    </row>
    <row r="640" spans="2:65" s="12" customFormat="1" ht="13.5">
      <c r="B640" s="195"/>
      <c r="D640" s="196" t="s">
        <v>184</v>
      </c>
      <c r="E640" s="197" t="s">
        <v>5</v>
      </c>
      <c r="F640" s="198" t="s">
        <v>89</v>
      </c>
      <c r="H640" s="199">
        <v>1</v>
      </c>
      <c r="I640" s="200"/>
      <c r="L640" s="195"/>
      <c r="M640" s="201"/>
      <c r="N640" s="202"/>
      <c r="O640" s="202"/>
      <c r="P640" s="202"/>
      <c r="Q640" s="202"/>
      <c r="R640" s="202"/>
      <c r="S640" s="202"/>
      <c r="T640" s="203"/>
      <c r="AT640" s="197" t="s">
        <v>184</v>
      </c>
      <c r="AU640" s="197" t="s">
        <v>24</v>
      </c>
      <c r="AV640" s="12" t="s">
        <v>24</v>
      </c>
      <c r="AW640" s="12" t="s">
        <v>44</v>
      </c>
      <c r="AX640" s="12" t="s">
        <v>89</v>
      </c>
      <c r="AY640" s="197" t="s">
        <v>174</v>
      </c>
    </row>
    <row r="641" spans="2:65" s="1" customFormat="1" ht="16.5" customHeight="1">
      <c r="B641" s="182"/>
      <c r="C641" s="219" t="s">
        <v>1818</v>
      </c>
      <c r="D641" s="219" t="s">
        <v>447</v>
      </c>
      <c r="E641" s="220" t="s">
        <v>1819</v>
      </c>
      <c r="F641" s="221" t="s">
        <v>1820</v>
      </c>
      <c r="G641" s="222" t="s">
        <v>488</v>
      </c>
      <c r="H641" s="223">
        <v>1</v>
      </c>
      <c r="I641" s="224"/>
      <c r="J641" s="225">
        <f>ROUND(I641*H641,2)</f>
        <v>0</v>
      </c>
      <c r="K641" s="221" t="s">
        <v>5</v>
      </c>
      <c r="L641" s="226"/>
      <c r="M641" s="227" t="s">
        <v>5</v>
      </c>
      <c r="N641" s="228" t="s">
        <v>52</v>
      </c>
      <c r="O641" s="43"/>
      <c r="P641" s="192">
        <f>O641*H641</f>
        <v>0</v>
      </c>
      <c r="Q641" s="192">
        <v>7.9000000000000001E-2</v>
      </c>
      <c r="R641" s="192">
        <f>Q641*H641</f>
        <v>7.9000000000000001E-2</v>
      </c>
      <c r="S641" s="192">
        <v>0</v>
      </c>
      <c r="T641" s="193">
        <f>S641*H641</f>
        <v>0</v>
      </c>
      <c r="AR641" s="24" t="s">
        <v>424</v>
      </c>
      <c r="AT641" s="24" t="s">
        <v>447</v>
      </c>
      <c r="AU641" s="24" t="s">
        <v>24</v>
      </c>
      <c r="AY641" s="24" t="s">
        <v>174</v>
      </c>
      <c r="BE641" s="194">
        <f>IF(N641="základní",J641,0)</f>
        <v>0</v>
      </c>
      <c r="BF641" s="194">
        <f>IF(N641="snížená",J641,0)</f>
        <v>0</v>
      </c>
      <c r="BG641" s="194">
        <f>IF(N641="zákl. přenesená",J641,0)</f>
        <v>0</v>
      </c>
      <c r="BH641" s="194">
        <f>IF(N641="sníž. přenesená",J641,0)</f>
        <v>0</v>
      </c>
      <c r="BI641" s="194">
        <f>IF(N641="nulová",J641,0)</f>
        <v>0</v>
      </c>
      <c r="BJ641" s="24" t="s">
        <v>89</v>
      </c>
      <c r="BK641" s="194">
        <f>ROUND(I641*H641,2)</f>
        <v>0</v>
      </c>
      <c r="BL641" s="24" t="s">
        <v>234</v>
      </c>
      <c r="BM641" s="24" t="s">
        <v>1821</v>
      </c>
    </row>
    <row r="642" spans="2:65" s="1" customFormat="1" ht="108">
      <c r="B642" s="42"/>
      <c r="D642" s="196" t="s">
        <v>188</v>
      </c>
      <c r="F642" s="204" t="s">
        <v>1822</v>
      </c>
      <c r="I642" s="205"/>
      <c r="L642" s="42"/>
      <c r="M642" s="206"/>
      <c r="N642" s="43"/>
      <c r="O642" s="43"/>
      <c r="P642" s="43"/>
      <c r="Q642" s="43"/>
      <c r="R642" s="43"/>
      <c r="S642" s="43"/>
      <c r="T642" s="71"/>
      <c r="AT642" s="24" t="s">
        <v>188</v>
      </c>
      <c r="AU642" s="24" t="s">
        <v>24</v>
      </c>
    </row>
    <row r="643" spans="2:65" s="12" customFormat="1" ht="13.5">
      <c r="B643" s="195"/>
      <c r="D643" s="196" t="s">
        <v>184</v>
      </c>
      <c r="E643" s="197" t="s">
        <v>5</v>
      </c>
      <c r="F643" s="198" t="s">
        <v>89</v>
      </c>
      <c r="H643" s="199">
        <v>1</v>
      </c>
      <c r="I643" s="200"/>
      <c r="L643" s="195"/>
      <c r="M643" s="201"/>
      <c r="N643" s="202"/>
      <c r="O643" s="202"/>
      <c r="P643" s="202"/>
      <c r="Q643" s="202"/>
      <c r="R643" s="202"/>
      <c r="S643" s="202"/>
      <c r="T643" s="203"/>
      <c r="AT643" s="197" t="s">
        <v>184</v>
      </c>
      <c r="AU643" s="197" t="s">
        <v>24</v>
      </c>
      <c r="AV643" s="12" t="s">
        <v>24</v>
      </c>
      <c r="AW643" s="12" t="s">
        <v>44</v>
      </c>
      <c r="AX643" s="12" t="s">
        <v>89</v>
      </c>
      <c r="AY643" s="197" t="s">
        <v>174</v>
      </c>
    </row>
    <row r="644" spans="2:65" s="1" customFormat="1" ht="25.5" customHeight="1">
      <c r="B644" s="182"/>
      <c r="C644" s="183" t="s">
        <v>1823</v>
      </c>
      <c r="D644" s="183" t="s">
        <v>177</v>
      </c>
      <c r="E644" s="184" t="s">
        <v>1824</v>
      </c>
      <c r="F644" s="185" t="s">
        <v>1825</v>
      </c>
      <c r="G644" s="186" t="s">
        <v>488</v>
      </c>
      <c r="H644" s="187">
        <v>1</v>
      </c>
      <c r="I644" s="188"/>
      <c r="J644" s="189">
        <f>ROUND(I644*H644,2)</f>
        <v>0</v>
      </c>
      <c r="K644" s="185" t="s">
        <v>181</v>
      </c>
      <c r="L644" s="42"/>
      <c r="M644" s="190" t="s">
        <v>5</v>
      </c>
      <c r="N644" s="191" t="s">
        <v>52</v>
      </c>
      <c r="O644" s="43"/>
      <c r="P644" s="192">
        <f>O644*H644</f>
        <v>0</v>
      </c>
      <c r="Q644" s="192">
        <v>4.6999999999999999E-4</v>
      </c>
      <c r="R644" s="192">
        <f>Q644*H644</f>
        <v>4.6999999999999999E-4</v>
      </c>
      <c r="S644" s="192">
        <v>0</v>
      </c>
      <c r="T644" s="193">
        <f>S644*H644</f>
        <v>0</v>
      </c>
      <c r="AR644" s="24" t="s">
        <v>234</v>
      </c>
      <c r="AT644" s="24" t="s">
        <v>177</v>
      </c>
      <c r="AU644" s="24" t="s">
        <v>24</v>
      </c>
      <c r="AY644" s="24" t="s">
        <v>174</v>
      </c>
      <c r="BE644" s="194">
        <f>IF(N644="základní",J644,0)</f>
        <v>0</v>
      </c>
      <c r="BF644" s="194">
        <f>IF(N644="snížená",J644,0)</f>
        <v>0</v>
      </c>
      <c r="BG644" s="194">
        <f>IF(N644="zákl. přenesená",J644,0)</f>
        <v>0</v>
      </c>
      <c r="BH644" s="194">
        <f>IF(N644="sníž. přenesená",J644,0)</f>
        <v>0</v>
      </c>
      <c r="BI644" s="194">
        <f>IF(N644="nulová",J644,0)</f>
        <v>0</v>
      </c>
      <c r="BJ644" s="24" t="s">
        <v>89</v>
      </c>
      <c r="BK644" s="194">
        <f>ROUND(I644*H644,2)</f>
        <v>0</v>
      </c>
      <c r="BL644" s="24" t="s">
        <v>234</v>
      </c>
      <c r="BM644" s="24" t="s">
        <v>1826</v>
      </c>
    </row>
    <row r="645" spans="2:65" s="12" customFormat="1" ht="13.5">
      <c r="B645" s="195"/>
      <c r="D645" s="196" t="s">
        <v>184</v>
      </c>
      <c r="E645" s="197" t="s">
        <v>5</v>
      </c>
      <c r="F645" s="198" t="s">
        <v>89</v>
      </c>
      <c r="H645" s="199">
        <v>1</v>
      </c>
      <c r="I645" s="200"/>
      <c r="L645" s="195"/>
      <c r="M645" s="201"/>
      <c r="N645" s="202"/>
      <c r="O645" s="202"/>
      <c r="P645" s="202"/>
      <c r="Q645" s="202"/>
      <c r="R645" s="202"/>
      <c r="S645" s="202"/>
      <c r="T645" s="203"/>
      <c r="AT645" s="197" t="s">
        <v>184</v>
      </c>
      <c r="AU645" s="197" t="s">
        <v>24</v>
      </c>
      <c r="AV645" s="12" t="s">
        <v>24</v>
      </c>
      <c r="AW645" s="12" t="s">
        <v>44</v>
      </c>
      <c r="AX645" s="12" t="s">
        <v>89</v>
      </c>
      <c r="AY645" s="197" t="s">
        <v>174</v>
      </c>
    </row>
    <row r="646" spans="2:65" s="1" customFormat="1" ht="25.5" customHeight="1">
      <c r="B646" s="182"/>
      <c r="C646" s="183" t="s">
        <v>1827</v>
      </c>
      <c r="D646" s="183" t="s">
        <v>177</v>
      </c>
      <c r="E646" s="184" t="s">
        <v>1828</v>
      </c>
      <c r="F646" s="185" t="s">
        <v>1829</v>
      </c>
      <c r="G646" s="186" t="s">
        <v>488</v>
      </c>
      <c r="H646" s="187">
        <v>1</v>
      </c>
      <c r="I646" s="188"/>
      <c r="J646" s="189">
        <f>ROUND(I646*H646,2)</f>
        <v>0</v>
      </c>
      <c r="K646" s="185" t="s">
        <v>181</v>
      </c>
      <c r="L646" s="42"/>
      <c r="M646" s="190" t="s">
        <v>5</v>
      </c>
      <c r="N646" s="191" t="s">
        <v>52</v>
      </c>
      <c r="O646" s="43"/>
      <c r="P646" s="192">
        <f>O646*H646</f>
        <v>0</v>
      </c>
      <c r="Q646" s="192">
        <v>4.6999999999999999E-4</v>
      </c>
      <c r="R646" s="192">
        <f>Q646*H646</f>
        <v>4.6999999999999999E-4</v>
      </c>
      <c r="S646" s="192">
        <v>0</v>
      </c>
      <c r="T646" s="193">
        <f>S646*H646</f>
        <v>0</v>
      </c>
      <c r="AR646" s="24" t="s">
        <v>234</v>
      </c>
      <c r="AT646" s="24" t="s">
        <v>177</v>
      </c>
      <c r="AU646" s="24" t="s">
        <v>24</v>
      </c>
      <c r="AY646" s="24" t="s">
        <v>174</v>
      </c>
      <c r="BE646" s="194">
        <f>IF(N646="základní",J646,0)</f>
        <v>0</v>
      </c>
      <c r="BF646" s="194">
        <f>IF(N646="snížená",J646,0)</f>
        <v>0</v>
      </c>
      <c r="BG646" s="194">
        <f>IF(N646="zákl. přenesená",J646,0)</f>
        <v>0</v>
      </c>
      <c r="BH646" s="194">
        <f>IF(N646="sníž. přenesená",J646,0)</f>
        <v>0</v>
      </c>
      <c r="BI646" s="194">
        <f>IF(N646="nulová",J646,0)</f>
        <v>0</v>
      </c>
      <c r="BJ646" s="24" t="s">
        <v>89</v>
      </c>
      <c r="BK646" s="194">
        <f>ROUND(I646*H646,2)</f>
        <v>0</v>
      </c>
      <c r="BL646" s="24" t="s">
        <v>234</v>
      </c>
      <c r="BM646" s="24" t="s">
        <v>1830</v>
      </c>
    </row>
    <row r="647" spans="2:65" s="12" customFormat="1" ht="13.5">
      <c r="B647" s="195"/>
      <c r="D647" s="196" t="s">
        <v>184</v>
      </c>
      <c r="E647" s="197" t="s">
        <v>5</v>
      </c>
      <c r="F647" s="198" t="s">
        <v>89</v>
      </c>
      <c r="H647" s="199">
        <v>1</v>
      </c>
      <c r="I647" s="200"/>
      <c r="L647" s="195"/>
      <c r="M647" s="201"/>
      <c r="N647" s="202"/>
      <c r="O647" s="202"/>
      <c r="P647" s="202"/>
      <c r="Q647" s="202"/>
      <c r="R647" s="202"/>
      <c r="S647" s="202"/>
      <c r="T647" s="203"/>
      <c r="AT647" s="197" t="s">
        <v>184</v>
      </c>
      <c r="AU647" s="197" t="s">
        <v>24</v>
      </c>
      <c r="AV647" s="12" t="s">
        <v>24</v>
      </c>
      <c r="AW647" s="12" t="s">
        <v>44</v>
      </c>
      <c r="AX647" s="12" t="s">
        <v>89</v>
      </c>
      <c r="AY647" s="197" t="s">
        <v>174</v>
      </c>
    </row>
    <row r="648" spans="2:65" s="1" customFormat="1" ht="25.5" customHeight="1">
      <c r="B648" s="182"/>
      <c r="C648" s="183" t="s">
        <v>1831</v>
      </c>
      <c r="D648" s="183" t="s">
        <v>177</v>
      </c>
      <c r="E648" s="184" t="s">
        <v>1832</v>
      </c>
      <c r="F648" s="185" t="s">
        <v>1833</v>
      </c>
      <c r="G648" s="186" t="s">
        <v>488</v>
      </c>
      <c r="H648" s="187">
        <v>1</v>
      </c>
      <c r="I648" s="188"/>
      <c r="J648" s="189">
        <f>ROUND(I648*H648,2)</f>
        <v>0</v>
      </c>
      <c r="K648" s="185" t="s">
        <v>181</v>
      </c>
      <c r="L648" s="42"/>
      <c r="M648" s="190" t="s">
        <v>5</v>
      </c>
      <c r="N648" s="191" t="s">
        <v>52</v>
      </c>
      <c r="O648" s="43"/>
      <c r="P648" s="192">
        <f>O648*H648</f>
        <v>0</v>
      </c>
      <c r="Q648" s="192">
        <v>0</v>
      </c>
      <c r="R648" s="192">
        <f>Q648*H648</f>
        <v>0</v>
      </c>
      <c r="S648" s="192">
        <v>0</v>
      </c>
      <c r="T648" s="193">
        <f>S648*H648</f>
        <v>0</v>
      </c>
      <c r="AR648" s="24" t="s">
        <v>234</v>
      </c>
      <c r="AT648" s="24" t="s">
        <v>177</v>
      </c>
      <c r="AU648" s="24" t="s">
        <v>24</v>
      </c>
      <c r="AY648" s="24" t="s">
        <v>174</v>
      </c>
      <c r="BE648" s="194">
        <f>IF(N648="základní",J648,0)</f>
        <v>0</v>
      </c>
      <c r="BF648" s="194">
        <f>IF(N648="snížená",J648,0)</f>
        <v>0</v>
      </c>
      <c r="BG648" s="194">
        <f>IF(N648="zákl. přenesená",J648,0)</f>
        <v>0</v>
      </c>
      <c r="BH648" s="194">
        <f>IF(N648="sníž. přenesená",J648,0)</f>
        <v>0</v>
      </c>
      <c r="BI648" s="194">
        <f>IF(N648="nulová",J648,0)</f>
        <v>0</v>
      </c>
      <c r="BJ648" s="24" t="s">
        <v>89</v>
      </c>
      <c r="BK648" s="194">
        <f>ROUND(I648*H648,2)</f>
        <v>0</v>
      </c>
      <c r="BL648" s="24" t="s">
        <v>234</v>
      </c>
      <c r="BM648" s="24" t="s">
        <v>1834</v>
      </c>
    </row>
    <row r="649" spans="2:65" s="12" customFormat="1" ht="13.5">
      <c r="B649" s="195"/>
      <c r="D649" s="196" t="s">
        <v>184</v>
      </c>
      <c r="E649" s="197" t="s">
        <v>5</v>
      </c>
      <c r="F649" s="198" t="s">
        <v>89</v>
      </c>
      <c r="H649" s="199">
        <v>1</v>
      </c>
      <c r="I649" s="200"/>
      <c r="L649" s="195"/>
      <c r="M649" s="201"/>
      <c r="N649" s="202"/>
      <c r="O649" s="202"/>
      <c r="P649" s="202"/>
      <c r="Q649" s="202"/>
      <c r="R649" s="202"/>
      <c r="S649" s="202"/>
      <c r="T649" s="203"/>
      <c r="AT649" s="197" t="s">
        <v>184</v>
      </c>
      <c r="AU649" s="197" t="s">
        <v>24</v>
      </c>
      <c r="AV649" s="12" t="s">
        <v>24</v>
      </c>
      <c r="AW649" s="12" t="s">
        <v>44</v>
      </c>
      <c r="AX649" s="12" t="s">
        <v>89</v>
      </c>
      <c r="AY649" s="197" t="s">
        <v>174</v>
      </c>
    </row>
    <row r="650" spans="2:65" s="1" customFormat="1" ht="16.5" customHeight="1">
      <c r="B650" s="182"/>
      <c r="C650" s="219" t="s">
        <v>1835</v>
      </c>
      <c r="D650" s="219" t="s">
        <v>447</v>
      </c>
      <c r="E650" s="220" t="s">
        <v>1836</v>
      </c>
      <c r="F650" s="221" t="s">
        <v>1837</v>
      </c>
      <c r="G650" s="222" t="s">
        <v>287</v>
      </c>
      <c r="H650" s="223">
        <v>0.75</v>
      </c>
      <c r="I650" s="224"/>
      <c r="J650" s="225">
        <f>ROUND(I650*H650,2)</f>
        <v>0</v>
      </c>
      <c r="K650" s="221" t="s">
        <v>181</v>
      </c>
      <c r="L650" s="226"/>
      <c r="M650" s="227" t="s">
        <v>5</v>
      </c>
      <c r="N650" s="228" t="s">
        <v>52</v>
      </c>
      <c r="O650" s="43"/>
      <c r="P650" s="192">
        <f>O650*H650</f>
        <v>0</v>
      </c>
      <c r="Q650" s="192">
        <v>1.8E-3</v>
      </c>
      <c r="R650" s="192">
        <f>Q650*H650</f>
        <v>1.3500000000000001E-3</v>
      </c>
      <c r="S650" s="192">
        <v>0</v>
      </c>
      <c r="T650" s="193">
        <f>S650*H650</f>
        <v>0</v>
      </c>
      <c r="AR650" s="24" t="s">
        <v>424</v>
      </c>
      <c r="AT650" s="24" t="s">
        <v>447</v>
      </c>
      <c r="AU650" s="24" t="s">
        <v>24</v>
      </c>
      <c r="AY650" s="24" t="s">
        <v>174</v>
      </c>
      <c r="BE650" s="194">
        <f>IF(N650="základní",J650,0)</f>
        <v>0</v>
      </c>
      <c r="BF650" s="194">
        <f>IF(N650="snížená",J650,0)</f>
        <v>0</v>
      </c>
      <c r="BG650" s="194">
        <f>IF(N650="zákl. přenesená",J650,0)</f>
        <v>0</v>
      </c>
      <c r="BH650" s="194">
        <f>IF(N650="sníž. přenesená",J650,0)</f>
        <v>0</v>
      </c>
      <c r="BI650" s="194">
        <f>IF(N650="nulová",J650,0)</f>
        <v>0</v>
      </c>
      <c r="BJ650" s="24" t="s">
        <v>89</v>
      </c>
      <c r="BK650" s="194">
        <f>ROUND(I650*H650,2)</f>
        <v>0</v>
      </c>
      <c r="BL650" s="24" t="s">
        <v>234</v>
      </c>
      <c r="BM650" s="24" t="s">
        <v>1838</v>
      </c>
    </row>
    <row r="651" spans="2:65" s="12" customFormat="1" ht="13.5">
      <c r="B651" s="195"/>
      <c r="D651" s="196" t="s">
        <v>184</v>
      </c>
      <c r="E651" s="197" t="s">
        <v>5</v>
      </c>
      <c r="F651" s="198" t="s">
        <v>1839</v>
      </c>
      <c r="H651" s="199">
        <v>0.75</v>
      </c>
      <c r="I651" s="200"/>
      <c r="L651" s="195"/>
      <c r="M651" s="201"/>
      <c r="N651" s="202"/>
      <c r="O651" s="202"/>
      <c r="P651" s="202"/>
      <c r="Q651" s="202"/>
      <c r="R651" s="202"/>
      <c r="S651" s="202"/>
      <c r="T651" s="203"/>
      <c r="AT651" s="197" t="s">
        <v>184</v>
      </c>
      <c r="AU651" s="197" t="s">
        <v>24</v>
      </c>
      <c r="AV651" s="12" t="s">
        <v>24</v>
      </c>
      <c r="AW651" s="12" t="s">
        <v>44</v>
      </c>
      <c r="AX651" s="12" t="s">
        <v>89</v>
      </c>
      <c r="AY651" s="197" t="s">
        <v>174</v>
      </c>
    </row>
    <row r="652" spans="2:65" s="1" customFormat="1" ht="16.5" customHeight="1">
      <c r="B652" s="182"/>
      <c r="C652" s="219" t="s">
        <v>1840</v>
      </c>
      <c r="D652" s="219" t="s">
        <v>447</v>
      </c>
      <c r="E652" s="220" t="s">
        <v>1841</v>
      </c>
      <c r="F652" s="221" t="s">
        <v>1842</v>
      </c>
      <c r="G652" s="222" t="s">
        <v>1843</v>
      </c>
      <c r="H652" s="223">
        <v>1</v>
      </c>
      <c r="I652" s="224"/>
      <c r="J652" s="225">
        <f>ROUND(I652*H652,2)</f>
        <v>0</v>
      </c>
      <c r="K652" s="221" t="s">
        <v>181</v>
      </c>
      <c r="L652" s="226"/>
      <c r="M652" s="227" t="s">
        <v>5</v>
      </c>
      <c r="N652" s="228" t="s">
        <v>52</v>
      </c>
      <c r="O652" s="43"/>
      <c r="P652" s="192">
        <f>O652*H652</f>
        <v>0</v>
      </c>
      <c r="Q652" s="192">
        <v>2.0000000000000001E-4</v>
      </c>
      <c r="R652" s="192">
        <f>Q652*H652</f>
        <v>2.0000000000000001E-4</v>
      </c>
      <c r="S652" s="192">
        <v>0</v>
      </c>
      <c r="T652" s="193">
        <f>S652*H652</f>
        <v>0</v>
      </c>
      <c r="AR652" s="24" t="s">
        <v>424</v>
      </c>
      <c r="AT652" s="24" t="s">
        <v>447</v>
      </c>
      <c r="AU652" s="24" t="s">
        <v>24</v>
      </c>
      <c r="AY652" s="24" t="s">
        <v>174</v>
      </c>
      <c r="BE652" s="194">
        <f>IF(N652="základní",J652,0)</f>
        <v>0</v>
      </c>
      <c r="BF652" s="194">
        <f>IF(N652="snížená",J652,0)</f>
        <v>0</v>
      </c>
      <c r="BG652" s="194">
        <f>IF(N652="zákl. přenesená",J652,0)</f>
        <v>0</v>
      </c>
      <c r="BH652" s="194">
        <f>IF(N652="sníž. přenesená",J652,0)</f>
        <v>0</v>
      </c>
      <c r="BI652" s="194">
        <f>IF(N652="nulová",J652,0)</f>
        <v>0</v>
      </c>
      <c r="BJ652" s="24" t="s">
        <v>89</v>
      </c>
      <c r="BK652" s="194">
        <f>ROUND(I652*H652,2)</f>
        <v>0</v>
      </c>
      <c r="BL652" s="24" t="s">
        <v>234</v>
      </c>
      <c r="BM652" s="24" t="s">
        <v>1844</v>
      </c>
    </row>
    <row r="653" spans="2:65" s="12" customFormat="1" ht="13.5">
      <c r="B653" s="195"/>
      <c r="D653" s="196" t="s">
        <v>184</v>
      </c>
      <c r="E653" s="197" t="s">
        <v>5</v>
      </c>
      <c r="F653" s="198" t="s">
        <v>89</v>
      </c>
      <c r="H653" s="199">
        <v>1</v>
      </c>
      <c r="I653" s="200"/>
      <c r="L653" s="195"/>
      <c r="M653" s="201"/>
      <c r="N653" s="202"/>
      <c r="O653" s="202"/>
      <c r="P653" s="202"/>
      <c r="Q653" s="202"/>
      <c r="R653" s="202"/>
      <c r="S653" s="202"/>
      <c r="T653" s="203"/>
      <c r="AT653" s="197" t="s">
        <v>184</v>
      </c>
      <c r="AU653" s="197" t="s">
        <v>24</v>
      </c>
      <c r="AV653" s="12" t="s">
        <v>24</v>
      </c>
      <c r="AW653" s="12" t="s">
        <v>44</v>
      </c>
      <c r="AX653" s="12" t="s">
        <v>89</v>
      </c>
      <c r="AY653" s="197" t="s">
        <v>174</v>
      </c>
    </row>
    <row r="654" spans="2:65" s="1" customFormat="1" ht="38.25" customHeight="1">
      <c r="B654" s="182"/>
      <c r="C654" s="183" t="s">
        <v>1845</v>
      </c>
      <c r="D654" s="183" t="s">
        <v>177</v>
      </c>
      <c r="E654" s="184" t="s">
        <v>1846</v>
      </c>
      <c r="F654" s="185" t="s">
        <v>1847</v>
      </c>
      <c r="G654" s="186" t="s">
        <v>421</v>
      </c>
      <c r="H654" s="187">
        <v>0.39400000000000002</v>
      </c>
      <c r="I654" s="188"/>
      <c r="J654" s="189">
        <f>ROUND(I654*H654,2)</f>
        <v>0</v>
      </c>
      <c r="K654" s="185" t="s">
        <v>181</v>
      </c>
      <c r="L654" s="42"/>
      <c r="M654" s="190" t="s">
        <v>5</v>
      </c>
      <c r="N654" s="191" t="s">
        <v>52</v>
      </c>
      <c r="O654" s="43"/>
      <c r="P654" s="192">
        <f>O654*H654</f>
        <v>0</v>
      </c>
      <c r="Q654" s="192">
        <v>0</v>
      </c>
      <c r="R654" s="192">
        <f>Q654*H654</f>
        <v>0</v>
      </c>
      <c r="S654" s="192">
        <v>0</v>
      </c>
      <c r="T654" s="193">
        <f>S654*H654</f>
        <v>0</v>
      </c>
      <c r="AR654" s="24" t="s">
        <v>234</v>
      </c>
      <c r="AT654" s="24" t="s">
        <v>177</v>
      </c>
      <c r="AU654" s="24" t="s">
        <v>24</v>
      </c>
      <c r="AY654" s="24" t="s">
        <v>174</v>
      </c>
      <c r="BE654" s="194">
        <f>IF(N654="základní",J654,0)</f>
        <v>0</v>
      </c>
      <c r="BF654" s="194">
        <f>IF(N654="snížená",J654,0)</f>
        <v>0</v>
      </c>
      <c r="BG654" s="194">
        <f>IF(N654="zákl. přenesená",J654,0)</f>
        <v>0</v>
      </c>
      <c r="BH654" s="194">
        <f>IF(N654="sníž. přenesená",J654,0)</f>
        <v>0</v>
      </c>
      <c r="BI654" s="194">
        <f>IF(N654="nulová",J654,0)</f>
        <v>0</v>
      </c>
      <c r="BJ654" s="24" t="s">
        <v>89</v>
      </c>
      <c r="BK654" s="194">
        <f>ROUND(I654*H654,2)</f>
        <v>0</v>
      </c>
      <c r="BL654" s="24" t="s">
        <v>234</v>
      </c>
      <c r="BM654" s="24" t="s">
        <v>1848</v>
      </c>
    </row>
    <row r="655" spans="2:65" s="11" customFormat="1" ht="29.85" customHeight="1">
      <c r="B655" s="169"/>
      <c r="D655" s="170" t="s">
        <v>80</v>
      </c>
      <c r="E655" s="180" t="s">
        <v>1849</v>
      </c>
      <c r="F655" s="180" t="s">
        <v>1850</v>
      </c>
      <c r="I655" s="172"/>
      <c r="J655" s="181">
        <f>BK655</f>
        <v>0</v>
      </c>
      <c r="L655" s="169"/>
      <c r="M655" s="174"/>
      <c r="N655" s="175"/>
      <c r="O655" s="175"/>
      <c r="P655" s="176">
        <f>SUM(P656:P680)</f>
        <v>0</v>
      </c>
      <c r="Q655" s="175"/>
      <c r="R655" s="176">
        <f>SUM(R656:R680)</f>
        <v>0.80799999999999994</v>
      </c>
      <c r="S655" s="175"/>
      <c r="T655" s="177">
        <f>SUM(T656:T680)</f>
        <v>0</v>
      </c>
      <c r="AR655" s="170" t="s">
        <v>24</v>
      </c>
      <c r="AT655" s="178" t="s">
        <v>80</v>
      </c>
      <c r="AU655" s="178" t="s">
        <v>89</v>
      </c>
      <c r="AY655" s="170" t="s">
        <v>174</v>
      </c>
      <c r="BK655" s="179">
        <f>SUM(BK656:BK680)</f>
        <v>0</v>
      </c>
    </row>
    <row r="656" spans="2:65" s="1" customFormat="1" ht="16.5" customHeight="1">
      <c r="B656" s="182"/>
      <c r="C656" s="183" t="s">
        <v>1851</v>
      </c>
      <c r="D656" s="183" t="s">
        <v>177</v>
      </c>
      <c r="E656" s="184" t="s">
        <v>1852</v>
      </c>
      <c r="F656" s="185" t="s">
        <v>1853</v>
      </c>
      <c r="G656" s="186" t="s">
        <v>488</v>
      </c>
      <c r="H656" s="187">
        <v>1</v>
      </c>
      <c r="I656" s="188"/>
      <c r="J656" s="189">
        <f>ROUND(I656*H656,2)</f>
        <v>0</v>
      </c>
      <c r="K656" s="185" t="s">
        <v>5</v>
      </c>
      <c r="L656" s="42"/>
      <c r="M656" s="190" t="s">
        <v>5</v>
      </c>
      <c r="N656" s="191" t="s">
        <v>52</v>
      </c>
      <c r="O656" s="43"/>
      <c r="P656" s="192">
        <f>O656*H656</f>
        <v>0</v>
      </c>
      <c r="Q656" s="192">
        <v>4.4999999999999998E-2</v>
      </c>
      <c r="R656" s="192">
        <f>Q656*H656</f>
        <v>4.4999999999999998E-2</v>
      </c>
      <c r="S656" s="192">
        <v>0</v>
      </c>
      <c r="T656" s="193">
        <f>S656*H656</f>
        <v>0</v>
      </c>
      <c r="AR656" s="24" t="s">
        <v>234</v>
      </c>
      <c r="AT656" s="24" t="s">
        <v>177</v>
      </c>
      <c r="AU656" s="24" t="s">
        <v>24</v>
      </c>
      <c r="AY656" s="24" t="s">
        <v>174</v>
      </c>
      <c r="BE656" s="194">
        <f>IF(N656="základní",J656,0)</f>
        <v>0</v>
      </c>
      <c r="BF656" s="194">
        <f>IF(N656="snížená",J656,0)</f>
        <v>0</v>
      </c>
      <c r="BG656" s="194">
        <f>IF(N656="zákl. přenesená",J656,0)</f>
        <v>0</v>
      </c>
      <c r="BH656" s="194">
        <f>IF(N656="sníž. přenesená",J656,0)</f>
        <v>0</v>
      </c>
      <c r="BI656" s="194">
        <f>IF(N656="nulová",J656,0)</f>
        <v>0</v>
      </c>
      <c r="BJ656" s="24" t="s">
        <v>89</v>
      </c>
      <c r="BK656" s="194">
        <f>ROUND(I656*H656,2)</f>
        <v>0</v>
      </c>
      <c r="BL656" s="24" t="s">
        <v>234</v>
      </c>
      <c r="BM656" s="24" t="s">
        <v>1854</v>
      </c>
    </row>
    <row r="657" spans="2:65" s="1" customFormat="1" ht="27">
      <c r="B657" s="42"/>
      <c r="D657" s="196" t="s">
        <v>188</v>
      </c>
      <c r="F657" s="204" t="s">
        <v>1855</v>
      </c>
      <c r="I657" s="205"/>
      <c r="L657" s="42"/>
      <c r="M657" s="206"/>
      <c r="N657" s="43"/>
      <c r="O657" s="43"/>
      <c r="P657" s="43"/>
      <c r="Q657" s="43"/>
      <c r="R657" s="43"/>
      <c r="S657" s="43"/>
      <c r="T657" s="71"/>
      <c r="AT657" s="24" t="s">
        <v>188</v>
      </c>
      <c r="AU657" s="24" t="s">
        <v>24</v>
      </c>
    </row>
    <row r="658" spans="2:65" s="12" customFormat="1" ht="13.5">
      <c r="B658" s="195"/>
      <c r="D658" s="196" t="s">
        <v>184</v>
      </c>
      <c r="E658" s="197" t="s">
        <v>5</v>
      </c>
      <c r="F658" s="198" t="s">
        <v>89</v>
      </c>
      <c r="H658" s="199">
        <v>1</v>
      </c>
      <c r="I658" s="200"/>
      <c r="L658" s="195"/>
      <c r="M658" s="201"/>
      <c r="N658" s="202"/>
      <c r="O658" s="202"/>
      <c r="P658" s="202"/>
      <c r="Q658" s="202"/>
      <c r="R658" s="202"/>
      <c r="S658" s="202"/>
      <c r="T658" s="203"/>
      <c r="AT658" s="197" t="s">
        <v>184</v>
      </c>
      <c r="AU658" s="197" t="s">
        <v>24</v>
      </c>
      <c r="AV658" s="12" t="s">
        <v>24</v>
      </c>
      <c r="AW658" s="12" t="s">
        <v>44</v>
      </c>
      <c r="AX658" s="12" t="s">
        <v>89</v>
      </c>
      <c r="AY658" s="197" t="s">
        <v>174</v>
      </c>
    </row>
    <row r="659" spans="2:65" s="1" customFormat="1" ht="16.5" customHeight="1">
      <c r="B659" s="182"/>
      <c r="C659" s="183" t="s">
        <v>1856</v>
      </c>
      <c r="D659" s="183" t="s">
        <v>177</v>
      </c>
      <c r="E659" s="184" t="s">
        <v>1857</v>
      </c>
      <c r="F659" s="185" t="s">
        <v>1858</v>
      </c>
      <c r="G659" s="186" t="s">
        <v>488</v>
      </c>
      <c r="H659" s="187">
        <v>1</v>
      </c>
      <c r="I659" s="188"/>
      <c r="J659" s="189">
        <f>ROUND(I659*H659,2)</f>
        <v>0</v>
      </c>
      <c r="K659" s="185" t="s">
        <v>5</v>
      </c>
      <c r="L659" s="42"/>
      <c r="M659" s="190" t="s">
        <v>5</v>
      </c>
      <c r="N659" s="191" t="s">
        <v>52</v>
      </c>
      <c r="O659" s="43"/>
      <c r="P659" s="192">
        <f>O659*H659</f>
        <v>0</v>
      </c>
      <c r="Q659" s="192">
        <v>6.6000000000000003E-2</v>
      </c>
      <c r="R659" s="192">
        <f>Q659*H659</f>
        <v>6.6000000000000003E-2</v>
      </c>
      <c r="S659" s="192">
        <v>0</v>
      </c>
      <c r="T659" s="193">
        <f>S659*H659</f>
        <v>0</v>
      </c>
      <c r="AR659" s="24" t="s">
        <v>234</v>
      </c>
      <c r="AT659" s="24" t="s">
        <v>177</v>
      </c>
      <c r="AU659" s="24" t="s">
        <v>24</v>
      </c>
      <c r="AY659" s="24" t="s">
        <v>174</v>
      </c>
      <c r="BE659" s="194">
        <f>IF(N659="základní",J659,0)</f>
        <v>0</v>
      </c>
      <c r="BF659" s="194">
        <f>IF(N659="snížená",J659,0)</f>
        <v>0</v>
      </c>
      <c r="BG659" s="194">
        <f>IF(N659="zákl. přenesená",J659,0)</f>
        <v>0</v>
      </c>
      <c r="BH659" s="194">
        <f>IF(N659="sníž. přenesená",J659,0)</f>
        <v>0</v>
      </c>
      <c r="BI659" s="194">
        <f>IF(N659="nulová",J659,0)</f>
        <v>0</v>
      </c>
      <c r="BJ659" s="24" t="s">
        <v>89</v>
      </c>
      <c r="BK659" s="194">
        <f>ROUND(I659*H659,2)</f>
        <v>0</v>
      </c>
      <c r="BL659" s="24" t="s">
        <v>234</v>
      </c>
      <c r="BM659" s="24" t="s">
        <v>1859</v>
      </c>
    </row>
    <row r="660" spans="2:65" s="1" customFormat="1" ht="27">
      <c r="B660" s="42"/>
      <c r="D660" s="196" t="s">
        <v>188</v>
      </c>
      <c r="F660" s="204" t="s">
        <v>1860</v>
      </c>
      <c r="I660" s="205"/>
      <c r="L660" s="42"/>
      <c r="M660" s="206"/>
      <c r="N660" s="43"/>
      <c r="O660" s="43"/>
      <c r="P660" s="43"/>
      <c r="Q660" s="43"/>
      <c r="R660" s="43"/>
      <c r="S660" s="43"/>
      <c r="T660" s="71"/>
      <c r="AT660" s="24" t="s">
        <v>188</v>
      </c>
      <c r="AU660" s="24" t="s">
        <v>24</v>
      </c>
    </row>
    <row r="661" spans="2:65" s="12" customFormat="1" ht="13.5">
      <c r="B661" s="195"/>
      <c r="D661" s="196" t="s">
        <v>184</v>
      </c>
      <c r="E661" s="197" t="s">
        <v>5</v>
      </c>
      <c r="F661" s="198" t="s">
        <v>89</v>
      </c>
      <c r="H661" s="199">
        <v>1</v>
      </c>
      <c r="I661" s="200"/>
      <c r="L661" s="195"/>
      <c r="M661" s="201"/>
      <c r="N661" s="202"/>
      <c r="O661" s="202"/>
      <c r="P661" s="202"/>
      <c r="Q661" s="202"/>
      <c r="R661" s="202"/>
      <c r="S661" s="202"/>
      <c r="T661" s="203"/>
      <c r="AT661" s="197" t="s">
        <v>184</v>
      </c>
      <c r="AU661" s="197" t="s">
        <v>24</v>
      </c>
      <c r="AV661" s="12" t="s">
        <v>24</v>
      </c>
      <c r="AW661" s="12" t="s">
        <v>44</v>
      </c>
      <c r="AX661" s="12" t="s">
        <v>89</v>
      </c>
      <c r="AY661" s="197" t="s">
        <v>174</v>
      </c>
    </row>
    <row r="662" spans="2:65" s="1" customFormat="1" ht="16.5" customHeight="1">
      <c r="B662" s="182"/>
      <c r="C662" s="183" t="s">
        <v>1861</v>
      </c>
      <c r="D662" s="183" t="s">
        <v>177</v>
      </c>
      <c r="E662" s="184" t="s">
        <v>1862</v>
      </c>
      <c r="F662" s="185" t="s">
        <v>1863</v>
      </c>
      <c r="G662" s="186" t="s">
        <v>488</v>
      </c>
      <c r="H662" s="187">
        <v>1</v>
      </c>
      <c r="I662" s="188"/>
      <c r="J662" s="189">
        <f>ROUND(I662*H662,2)</f>
        <v>0</v>
      </c>
      <c r="K662" s="185" t="s">
        <v>5</v>
      </c>
      <c r="L662" s="42"/>
      <c r="M662" s="190" t="s">
        <v>5</v>
      </c>
      <c r="N662" s="191" t="s">
        <v>52</v>
      </c>
      <c r="O662" s="43"/>
      <c r="P662" s="192">
        <f>O662*H662</f>
        <v>0</v>
      </c>
      <c r="Q662" s="192">
        <v>0.30199999999999999</v>
      </c>
      <c r="R662" s="192">
        <f>Q662*H662</f>
        <v>0.30199999999999999</v>
      </c>
      <c r="S662" s="192">
        <v>0</v>
      </c>
      <c r="T662" s="193">
        <f>S662*H662</f>
        <v>0</v>
      </c>
      <c r="AR662" s="24" t="s">
        <v>234</v>
      </c>
      <c r="AT662" s="24" t="s">
        <v>177</v>
      </c>
      <c r="AU662" s="24" t="s">
        <v>24</v>
      </c>
      <c r="AY662" s="24" t="s">
        <v>174</v>
      </c>
      <c r="BE662" s="194">
        <f>IF(N662="základní",J662,0)</f>
        <v>0</v>
      </c>
      <c r="BF662" s="194">
        <f>IF(N662="snížená",J662,0)</f>
        <v>0</v>
      </c>
      <c r="BG662" s="194">
        <f>IF(N662="zákl. přenesená",J662,0)</f>
        <v>0</v>
      </c>
      <c r="BH662" s="194">
        <f>IF(N662="sníž. přenesená",J662,0)</f>
        <v>0</v>
      </c>
      <c r="BI662" s="194">
        <f>IF(N662="nulová",J662,0)</f>
        <v>0</v>
      </c>
      <c r="BJ662" s="24" t="s">
        <v>89</v>
      </c>
      <c r="BK662" s="194">
        <f>ROUND(I662*H662,2)</f>
        <v>0</v>
      </c>
      <c r="BL662" s="24" t="s">
        <v>234</v>
      </c>
      <c r="BM662" s="24" t="s">
        <v>1864</v>
      </c>
    </row>
    <row r="663" spans="2:65" s="1" customFormat="1" ht="27">
      <c r="B663" s="42"/>
      <c r="D663" s="196" t="s">
        <v>188</v>
      </c>
      <c r="F663" s="204" t="s">
        <v>1865</v>
      </c>
      <c r="I663" s="205"/>
      <c r="L663" s="42"/>
      <c r="M663" s="206"/>
      <c r="N663" s="43"/>
      <c r="O663" s="43"/>
      <c r="P663" s="43"/>
      <c r="Q663" s="43"/>
      <c r="R663" s="43"/>
      <c r="S663" s="43"/>
      <c r="T663" s="71"/>
      <c r="AT663" s="24" t="s">
        <v>188</v>
      </c>
      <c r="AU663" s="24" t="s">
        <v>24</v>
      </c>
    </row>
    <row r="664" spans="2:65" s="12" customFormat="1" ht="13.5">
      <c r="B664" s="195"/>
      <c r="D664" s="196" t="s">
        <v>184</v>
      </c>
      <c r="E664" s="197" t="s">
        <v>5</v>
      </c>
      <c r="F664" s="198" t="s">
        <v>89</v>
      </c>
      <c r="H664" s="199">
        <v>1</v>
      </c>
      <c r="I664" s="200"/>
      <c r="L664" s="195"/>
      <c r="M664" s="201"/>
      <c r="N664" s="202"/>
      <c r="O664" s="202"/>
      <c r="P664" s="202"/>
      <c r="Q664" s="202"/>
      <c r="R664" s="202"/>
      <c r="S664" s="202"/>
      <c r="T664" s="203"/>
      <c r="AT664" s="197" t="s">
        <v>184</v>
      </c>
      <c r="AU664" s="197" t="s">
        <v>24</v>
      </c>
      <c r="AV664" s="12" t="s">
        <v>24</v>
      </c>
      <c r="AW664" s="12" t="s">
        <v>44</v>
      </c>
      <c r="AX664" s="12" t="s">
        <v>89</v>
      </c>
      <c r="AY664" s="197" t="s">
        <v>174</v>
      </c>
    </row>
    <row r="665" spans="2:65" s="1" customFormat="1" ht="16.5" customHeight="1">
      <c r="B665" s="182"/>
      <c r="C665" s="183" t="s">
        <v>1866</v>
      </c>
      <c r="D665" s="183" t="s">
        <v>177</v>
      </c>
      <c r="E665" s="184" t="s">
        <v>1867</v>
      </c>
      <c r="F665" s="185" t="s">
        <v>1868</v>
      </c>
      <c r="G665" s="186" t="s">
        <v>488</v>
      </c>
      <c r="H665" s="187">
        <v>1</v>
      </c>
      <c r="I665" s="188"/>
      <c r="J665" s="189">
        <f>ROUND(I665*H665,2)</f>
        <v>0</v>
      </c>
      <c r="K665" s="185" t="s">
        <v>5</v>
      </c>
      <c r="L665" s="42"/>
      <c r="M665" s="190" t="s">
        <v>5</v>
      </c>
      <c r="N665" s="191" t="s">
        <v>52</v>
      </c>
      <c r="O665" s="43"/>
      <c r="P665" s="192">
        <f>O665*H665</f>
        <v>0</v>
      </c>
      <c r="Q665" s="192">
        <v>0.33</v>
      </c>
      <c r="R665" s="192">
        <f>Q665*H665</f>
        <v>0.33</v>
      </c>
      <c r="S665" s="192">
        <v>0</v>
      </c>
      <c r="T665" s="193">
        <f>S665*H665</f>
        <v>0</v>
      </c>
      <c r="AR665" s="24" t="s">
        <v>234</v>
      </c>
      <c r="AT665" s="24" t="s">
        <v>177</v>
      </c>
      <c r="AU665" s="24" t="s">
        <v>24</v>
      </c>
      <c r="AY665" s="24" t="s">
        <v>174</v>
      </c>
      <c r="BE665" s="194">
        <f>IF(N665="základní",J665,0)</f>
        <v>0</v>
      </c>
      <c r="BF665" s="194">
        <f>IF(N665="snížená",J665,0)</f>
        <v>0</v>
      </c>
      <c r="BG665" s="194">
        <f>IF(N665="zákl. přenesená",J665,0)</f>
        <v>0</v>
      </c>
      <c r="BH665" s="194">
        <f>IF(N665="sníž. přenesená",J665,0)</f>
        <v>0</v>
      </c>
      <c r="BI665" s="194">
        <f>IF(N665="nulová",J665,0)</f>
        <v>0</v>
      </c>
      <c r="BJ665" s="24" t="s">
        <v>89</v>
      </c>
      <c r="BK665" s="194">
        <f>ROUND(I665*H665,2)</f>
        <v>0</v>
      </c>
      <c r="BL665" s="24" t="s">
        <v>234</v>
      </c>
      <c r="BM665" s="24" t="s">
        <v>1869</v>
      </c>
    </row>
    <row r="666" spans="2:65" s="1" customFormat="1" ht="27">
      <c r="B666" s="42"/>
      <c r="D666" s="196" t="s">
        <v>188</v>
      </c>
      <c r="F666" s="204" t="s">
        <v>1870</v>
      </c>
      <c r="I666" s="205"/>
      <c r="L666" s="42"/>
      <c r="M666" s="206"/>
      <c r="N666" s="43"/>
      <c r="O666" s="43"/>
      <c r="P666" s="43"/>
      <c r="Q666" s="43"/>
      <c r="R666" s="43"/>
      <c r="S666" s="43"/>
      <c r="T666" s="71"/>
      <c r="AT666" s="24" t="s">
        <v>188</v>
      </c>
      <c r="AU666" s="24" t="s">
        <v>24</v>
      </c>
    </row>
    <row r="667" spans="2:65" s="12" customFormat="1" ht="13.5">
      <c r="B667" s="195"/>
      <c r="D667" s="196" t="s">
        <v>184</v>
      </c>
      <c r="E667" s="197" t="s">
        <v>5</v>
      </c>
      <c r="F667" s="198" t="s">
        <v>89</v>
      </c>
      <c r="H667" s="199">
        <v>1</v>
      </c>
      <c r="I667" s="200"/>
      <c r="L667" s="195"/>
      <c r="M667" s="201"/>
      <c r="N667" s="202"/>
      <c r="O667" s="202"/>
      <c r="P667" s="202"/>
      <c r="Q667" s="202"/>
      <c r="R667" s="202"/>
      <c r="S667" s="202"/>
      <c r="T667" s="203"/>
      <c r="AT667" s="197" t="s">
        <v>184</v>
      </c>
      <c r="AU667" s="197" t="s">
        <v>24</v>
      </c>
      <c r="AV667" s="12" t="s">
        <v>24</v>
      </c>
      <c r="AW667" s="12" t="s">
        <v>44</v>
      </c>
      <c r="AX667" s="12" t="s">
        <v>89</v>
      </c>
      <c r="AY667" s="197" t="s">
        <v>174</v>
      </c>
    </row>
    <row r="668" spans="2:65" s="1" customFormat="1" ht="16.5" customHeight="1">
      <c r="B668" s="182"/>
      <c r="C668" s="183" t="s">
        <v>1871</v>
      </c>
      <c r="D668" s="183" t="s">
        <v>177</v>
      </c>
      <c r="E668" s="184" t="s">
        <v>1872</v>
      </c>
      <c r="F668" s="185" t="s">
        <v>1873</v>
      </c>
      <c r="G668" s="186" t="s">
        <v>488</v>
      </c>
      <c r="H668" s="187">
        <v>1</v>
      </c>
      <c r="I668" s="188"/>
      <c r="J668" s="189">
        <f>ROUND(I668*H668,2)</f>
        <v>0</v>
      </c>
      <c r="K668" s="185" t="s">
        <v>5</v>
      </c>
      <c r="L668" s="42"/>
      <c r="M668" s="190" t="s">
        <v>5</v>
      </c>
      <c r="N668" s="191" t="s">
        <v>52</v>
      </c>
      <c r="O668" s="43"/>
      <c r="P668" s="192">
        <f>O668*H668</f>
        <v>0</v>
      </c>
      <c r="Q668" s="192">
        <v>2.5000000000000001E-2</v>
      </c>
      <c r="R668" s="192">
        <f>Q668*H668</f>
        <v>2.5000000000000001E-2</v>
      </c>
      <c r="S668" s="192">
        <v>0</v>
      </c>
      <c r="T668" s="193">
        <f>S668*H668</f>
        <v>0</v>
      </c>
      <c r="AR668" s="24" t="s">
        <v>234</v>
      </c>
      <c r="AT668" s="24" t="s">
        <v>177</v>
      </c>
      <c r="AU668" s="24" t="s">
        <v>24</v>
      </c>
      <c r="AY668" s="24" t="s">
        <v>174</v>
      </c>
      <c r="BE668" s="194">
        <f>IF(N668="základní",J668,0)</f>
        <v>0</v>
      </c>
      <c r="BF668" s="194">
        <f>IF(N668="snížená",J668,0)</f>
        <v>0</v>
      </c>
      <c r="BG668" s="194">
        <f>IF(N668="zákl. přenesená",J668,0)</f>
        <v>0</v>
      </c>
      <c r="BH668" s="194">
        <f>IF(N668="sníž. přenesená",J668,0)</f>
        <v>0</v>
      </c>
      <c r="BI668" s="194">
        <f>IF(N668="nulová",J668,0)</f>
        <v>0</v>
      </c>
      <c r="BJ668" s="24" t="s">
        <v>89</v>
      </c>
      <c r="BK668" s="194">
        <f>ROUND(I668*H668,2)</f>
        <v>0</v>
      </c>
      <c r="BL668" s="24" t="s">
        <v>234</v>
      </c>
      <c r="BM668" s="24" t="s">
        <v>1874</v>
      </c>
    </row>
    <row r="669" spans="2:65" s="1" customFormat="1" ht="27">
      <c r="B669" s="42"/>
      <c r="D669" s="196" t="s">
        <v>188</v>
      </c>
      <c r="F669" s="204" t="s">
        <v>1875</v>
      </c>
      <c r="I669" s="205"/>
      <c r="L669" s="42"/>
      <c r="M669" s="206"/>
      <c r="N669" s="43"/>
      <c r="O669" s="43"/>
      <c r="P669" s="43"/>
      <c r="Q669" s="43"/>
      <c r="R669" s="43"/>
      <c r="S669" s="43"/>
      <c r="T669" s="71"/>
      <c r="AT669" s="24" t="s">
        <v>188</v>
      </c>
      <c r="AU669" s="24" t="s">
        <v>24</v>
      </c>
    </row>
    <row r="670" spans="2:65" s="12" customFormat="1" ht="13.5">
      <c r="B670" s="195"/>
      <c r="D670" s="196" t="s">
        <v>184</v>
      </c>
      <c r="E670" s="197" t="s">
        <v>5</v>
      </c>
      <c r="F670" s="198" t="s">
        <v>89</v>
      </c>
      <c r="H670" s="199">
        <v>1</v>
      </c>
      <c r="I670" s="200"/>
      <c r="L670" s="195"/>
      <c r="M670" s="201"/>
      <c r="N670" s="202"/>
      <c r="O670" s="202"/>
      <c r="P670" s="202"/>
      <c r="Q670" s="202"/>
      <c r="R670" s="202"/>
      <c r="S670" s="202"/>
      <c r="T670" s="203"/>
      <c r="AT670" s="197" t="s">
        <v>184</v>
      </c>
      <c r="AU670" s="197" t="s">
        <v>24</v>
      </c>
      <c r="AV670" s="12" t="s">
        <v>24</v>
      </c>
      <c r="AW670" s="12" t="s">
        <v>44</v>
      </c>
      <c r="AX670" s="12" t="s">
        <v>89</v>
      </c>
      <c r="AY670" s="197" t="s">
        <v>174</v>
      </c>
    </row>
    <row r="671" spans="2:65" s="1" customFormat="1" ht="16.5" customHeight="1">
      <c r="B671" s="182"/>
      <c r="C671" s="183" t="s">
        <v>1876</v>
      </c>
      <c r="D671" s="183" t="s">
        <v>177</v>
      </c>
      <c r="E671" s="184" t="s">
        <v>1877</v>
      </c>
      <c r="F671" s="185" t="s">
        <v>1878</v>
      </c>
      <c r="G671" s="186" t="s">
        <v>488</v>
      </c>
      <c r="H671" s="187">
        <v>1</v>
      </c>
      <c r="I671" s="188"/>
      <c r="J671" s="189">
        <f>ROUND(I671*H671,2)</f>
        <v>0</v>
      </c>
      <c r="K671" s="185" t="s">
        <v>5</v>
      </c>
      <c r="L671" s="42"/>
      <c r="M671" s="190" t="s">
        <v>5</v>
      </c>
      <c r="N671" s="191" t="s">
        <v>52</v>
      </c>
      <c r="O671" s="43"/>
      <c r="P671" s="192">
        <f>O671*H671</f>
        <v>0</v>
      </c>
      <c r="Q671" s="192">
        <v>1.2500000000000001E-2</v>
      </c>
      <c r="R671" s="192">
        <f>Q671*H671</f>
        <v>1.2500000000000001E-2</v>
      </c>
      <c r="S671" s="192">
        <v>0</v>
      </c>
      <c r="T671" s="193">
        <f>S671*H671</f>
        <v>0</v>
      </c>
      <c r="AR671" s="24" t="s">
        <v>234</v>
      </c>
      <c r="AT671" s="24" t="s">
        <v>177</v>
      </c>
      <c r="AU671" s="24" t="s">
        <v>24</v>
      </c>
      <c r="AY671" s="24" t="s">
        <v>174</v>
      </c>
      <c r="BE671" s="194">
        <f>IF(N671="základní",J671,0)</f>
        <v>0</v>
      </c>
      <c r="BF671" s="194">
        <f>IF(N671="snížená",J671,0)</f>
        <v>0</v>
      </c>
      <c r="BG671" s="194">
        <f>IF(N671="zákl. přenesená",J671,0)</f>
        <v>0</v>
      </c>
      <c r="BH671" s="194">
        <f>IF(N671="sníž. přenesená",J671,0)</f>
        <v>0</v>
      </c>
      <c r="BI671" s="194">
        <f>IF(N671="nulová",J671,0)</f>
        <v>0</v>
      </c>
      <c r="BJ671" s="24" t="s">
        <v>89</v>
      </c>
      <c r="BK671" s="194">
        <f>ROUND(I671*H671,2)</f>
        <v>0</v>
      </c>
      <c r="BL671" s="24" t="s">
        <v>234</v>
      </c>
      <c r="BM671" s="24" t="s">
        <v>1879</v>
      </c>
    </row>
    <row r="672" spans="2:65" s="1" customFormat="1" ht="27">
      <c r="B672" s="42"/>
      <c r="D672" s="196" t="s">
        <v>188</v>
      </c>
      <c r="F672" s="204" t="s">
        <v>1870</v>
      </c>
      <c r="I672" s="205"/>
      <c r="L672" s="42"/>
      <c r="M672" s="206"/>
      <c r="N672" s="43"/>
      <c r="O672" s="43"/>
      <c r="P672" s="43"/>
      <c r="Q672" s="43"/>
      <c r="R672" s="43"/>
      <c r="S672" s="43"/>
      <c r="T672" s="71"/>
      <c r="AT672" s="24" t="s">
        <v>188</v>
      </c>
      <c r="AU672" s="24" t="s">
        <v>24</v>
      </c>
    </row>
    <row r="673" spans="2:65" s="12" customFormat="1" ht="13.5">
      <c r="B673" s="195"/>
      <c r="D673" s="196" t="s">
        <v>184</v>
      </c>
      <c r="E673" s="197" t="s">
        <v>5</v>
      </c>
      <c r="F673" s="198" t="s">
        <v>89</v>
      </c>
      <c r="H673" s="199">
        <v>1</v>
      </c>
      <c r="I673" s="200"/>
      <c r="L673" s="195"/>
      <c r="M673" s="201"/>
      <c r="N673" s="202"/>
      <c r="O673" s="202"/>
      <c r="P673" s="202"/>
      <c r="Q673" s="202"/>
      <c r="R673" s="202"/>
      <c r="S673" s="202"/>
      <c r="T673" s="203"/>
      <c r="AT673" s="197" t="s">
        <v>184</v>
      </c>
      <c r="AU673" s="197" t="s">
        <v>24</v>
      </c>
      <c r="AV673" s="12" t="s">
        <v>24</v>
      </c>
      <c r="AW673" s="12" t="s">
        <v>44</v>
      </c>
      <c r="AX673" s="12" t="s">
        <v>89</v>
      </c>
      <c r="AY673" s="197" t="s">
        <v>174</v>
      </c>
    </row>
    <row r="674" spans="2:65" s="1" customFormat="1" ht="16.5" customHeight="1">
      <c r="B674" s="182"/>
      <c r="C674" s="183" t="s">
        <v>1880</v>
      </c>
      <c r="D674" s="183" t="s">
        <v>177</v>
      </c>
      <c r="E674" s="184" t="s">
        <v>1881</v>
      </c>
      <c r="F674" s="185" t="s">
        <v>1882</v>
      </c>
      <c r="G674" s="186" t="s">
        <v>488</v>
      </c>
      <c r="H674" s="187">
        <v>1</v>
      </c>
      <c r="I674" s="188"/>
      <c r="J674" s="189">
        <f>ROUND(I674*H674,2)</f>
        <v>0</v>
      </c>
      <c r="K674" s="185" t="s">
        <v>5</v>
      </c>
      <c r="L674" s="42"/>
      <c r="M674" s="190" t="s">
        <v>5</v>
      </c>
      <c r="N674" s="191" t="s">
        <v>52</v>
      </c>
      <c r="O674" s="43"/>
      <c r="P674" s="192">
        <f>O674*H674</f>
        <v>0</v>
      </c>
      <c r="Q674" s="192">
        <v>1.2500000000000001E-2</v>
      </c>
      <c r="R674" s="192">
        <f>Q674*H674</f>
        <v>1.2500000000000001E-2</v>
      </c>
      <c r="S674" s="192">
        <v>0</v>
      </c>
      <c r="T674" s="193">
        <f>S674*H674</f>
        <v>0</v>
      </c>
      <c r="AR674" s="24" t="s">
        <v>234</v>
      </c>
      <c r="AT674" s="24" t="s">
        <v>177</v>
      </c>
      <c r="AU674" s="24" t="s">
        <v>24</v>
      </c>
      <c r="AY674" s="24" t="s">
        <v>174</v>
      </c>
      <c r="BE674" s="194">
        <f>IF(N674="základní",J674,0)</f>
        <v>0</v>
      </c>
      <c r="BF674" s="194">
        <f>IF(N674="snížená",J674,0)</f>
        <v>0</v>
      </c>
      <c r="BG674" s="194">
        <f>IF(N674="zákl. přenesená",J674,0)</f>
        <v>0</v>
      </c>
      <c r="BH674" s="194">
        <f>IF(N674="sníž. přenesená",J674,0)</f>
        <v>0</v>
      </c>
      <c r="BI674" s="194">
        <f>IF(N674="nulová",J674,0)</f>
        <v>0</v>
      </c>
      <c r="BJ674" s="24" t="s">
        <v>89</v>
      </c>
      <c r="BK674" s="194">
        <f>ROUND(I674*H674,2)</f>
        <v>0</v>
      </c>
      <c r="BL674" s="24" t="s">
        <v>234</v>
      </c>
      <c r="BM674" s="24" t="s">
        <v>1883</v>
      </c>
    </row>
    <row r="675" spans="2:65" s="1" customFormat="1" ht="40.5">
      <c r="B675" s="42"/>
      <c r="D675" s="196" t="s">
        <v>188</v>
      </c>
      <c r="F675" s="204" t="s">
        <v>1884</v>
      </c>
      <c r="I675" s="205"/>
      <c r="L675" s="42"/>
      <c r="M675" s="206"/>
      <c r="N675" s="43"/>
      <c r="O675" s="43"/>
      <c r="P675" s="43"/>
      <c r="Q675" s="43"/>
      <c r="R675" s="43"/>
      <c r="S675" s="43"/>
      <c r="T675" s="71"/>
      <c r="AT675" s="24" t="s">
        <v>188</v>
      </c>
      <c r="AU675" s="24" t="s">
        <v>24</v>
      </c>
    </row>
    <row r="676" spans="2:65" s="12" customFormat="1" ht="13.5">
      <c r="B676" s="195"/>
      <c r="D676" s="196" t="s">
        <v>184</v>
      </c>
      <c r="E676" s="197" t="s">
        <v>5</v>
      </c>
      <c r="F676" s="198" t="s">
        <v>89</v>
      </c>
      <c r="H676" s="199">
        <v>1</v>
      </c>
      <c r="I676" s="200"/>
      <c r="L676" s="195"/>
      <c r="M676" s="201"/>
      <c r="N676" s="202"/>
      <c r="O676" s="202"/>
      <c r="P676" s="202"/>
      <c r="Q676" s="202"/>
      <c r="R676" s="202"/>
      <c r="S676" s="202"/>
      <c r="T676" s="203"/>
      <c r="AT676" s="197" t="s">
        <v>184</v>
      </c>
      <c r="AU676" s="197" t="s">
        <v>24</v>
      </c>
      <c r="AV676" s="12" t="s">
        <v>24</v>
      </c>
      <c r="AW676" s="12" t="s">
        <v>44</v>
      </c>
      <c r="AX676" s="12" t="s">
        <v>89</v>
      </c>
      <c r="AY676" s="197" t="s">
        <v>174</v>
      </c>
    </row>
    <row r="677" spans="2:65" s="1" customFormat="1" ht="16.5" customHeight="1">
      <c r="B677" s="182"/>
      <c r="C677" s="183" t="s">
        <v>1885</v>
      </c>
      <c r="D677" s="183" t="s">
        <v>177</v>
      </c>
      <c r="E677" s="184" t="s">
        <v>1886</v>
      </c>
      <c r="F677" s="185" t="s">
        <v>1887</v>
      </c>
      <c r="G677" s="186" t="s">
        <v>488</v>
      </c>
      <c r="H677" s="187">
        <v>1</v>
      </c>
      <c r="I677" s="188"/>
      <c r="J677" s="189">
        <f>ROUND(I677*H677,2)</f>
        <v>0</v>
      </c>
      <c r="K677" s="185" t="s">
        <v>5</v>
      </c>
      <c r="L677" s="42"/>
      <c r="M677" s="190" t="s">
        <v>5</v>
      </c>
      <c r="N677" s="191" t="s">
        <v>52</v>
      </c>
      <c r="O677" s="43"/>
      <c r="P677" s="192">
        <f>O677*H677</f>
        <v>0</v>
      </c>
      <c r="Q677" s="192">
        <v>1.4999999999999999E-2</v>
      </c>
      <c r="R677" s="192">
        <f>Q677*H677</f>
        <v>1.4999999999999999E-2</v>
      </c>
      <c r="S677" s="192">
        <v>0</v>
      </c>
      <c r="T677" s="193">
        <f>S677*H677</f>
        <v>0</v>
      </c>
      <c r="AR677" s="24" t="s">
        <v>234</v>
      </c>
      <c r="AT677" s="24" t="s">
        <v>177</v>
      </c>
      <c r="AU677" s="24" t="s">
        <v>24</v>
      </c>
      <c r="AY677" s="24" t="s">
        <v>174</v>
      </c>
      <c r="BE677" s="194">
        <f>IF(N677="základní",J677,0)</f>
        <v>0</v>
      </c>
      <c r="BF677" s="194">
        <f>IF(N677="snížená",J677,0)</f>
        <v>0</v>
      </c>
      <c r="BG677" s="194">
        <f>IF(N677="zákl. přenesená",J677,0)</f>
        <v>0</v>
      </c>
      <c r="BH677" s="194">
        <f>IF(N677="sníž. přenesená",J677,0)</f>
        <v>0</v>
      </c>
      <c r="BI677" s="194">
        <f>IF(N677="nulová",J677,0)</f>
        <v>0</v>
      </c>
      <c r="BJ677" s="24" t="s">
        <v>89</v>
      </c>
      <c r="BK677" s="194">
        <f>ROUND(I677*H677,2)</f>
        <v>0</v>
      </c>
      <c r="BL677" s="24" t="s">
        <v>234</v>
      </c>
      <c r="BM677" s="24" t="s">
        <v>1888</v>
      </c>
    </row>
    <row r="678" spans="2:65" s="1" customFormat="1" ht="40.5">
      <c r="B678" s="42"/>
      <c r="D678" s="196" t="s">
        <v>188</v>
      </c>
      <c r="F678" s="204" t="s">
        <v>1884</v>
      </c>
      <c r="I678" s="205"/>
      <c r="L678" s="42"/>
      <c r="M678" s="206"/>
      <c r="N678" s="43"/>
      <c r="O678" s="43"/>
      <c r="P678" s="43"/>
      <c r="Q678" s="43"/>
      <c r="R678" s="43"/>
      <c r="S678" s="43"/>
      <c r="T678" s="71"/>
      <c r="AT678" s="24" t="s">
        <v>188</v>
      </c>
      <c r="AU678" s="24" t="s">
        <v>24</v>
      </c>
    </row>
    <row r="679" spans="2:65" s="12" customFormat="1" ht="13.5">
      <c r="B679" s="195"/>
      <c r="D679" s="196" t="s">
        <v>184</v>
      </c>
      <c r="E679" s="197" t="s">
        <v>5</v>
      </c>
      <c r="F679" s="198" t="s">
        <v>89</v>
      </c>
      <c r="H679" s="199">
        <v>1</v>
      </c>
      <c r="I679" s="200"/>
      <c r="L679" s="195"/>
      <c r="M679" s="201"/>
      <c r="N679" s="202"/>
      <c r="O679" s="202"/>
      <c r="P679" s="202"/>
      <c r="Q679" s="202"/>
      <c r="R679" s="202"/>
      <c r="S679" s="202"/>
      <c r="T679" s="203"/>
      <c r="AT679" s="197" t="s">
        <v>184</v>
      </c>
      <c r="AU679" s="197" t="s">
        <v>24</v>
      </c>
      <c r="AV679" s="12" t="s">
        <v>24</v>
      </c>
      <c r="AW679" s="12" t="s">
        <v>44</v>
      </c>
      <c r="AX679" s="12" t="s">
        <v>89</v>
      </c>
      <c r="AY679" s="197" t="s">
        <v>174</v>
      </c>
    </row>
    <row r="680" spans="2:65" s="1" customFormat="1" ht="38.25" customHeight="1">
      <c r="B680" s="182"/>
      <c r="C680" s="183" t="s">
        <v>1889</v>
      </c>
      <c r="D680" s="183" t="s">
        <v>177</v>
      </c>
      <c r="E680" s="184" t="s">
        <v>1890</v>
      </c>
      <c r="F680" s="185" t="s">
        <v>1891</v>
      </c>
      <c r="G680" s="186" t="s">
        <v>421</v>
      </c>
      <c r="H680" s="187">
        <v>0.80800000000000005</v>
      </c>
      <c r="I680" s="188"/>
      <c r="J680" s="189">
        <f>ROUND(I680*H680,2)</f>
        <v>0</v>
      </c>
      <c r="K680" s="185" t="s">
        <v>181</v>
      </c>
      <c r="L680" s="42"/>
      <c r="M680" s="190" t="s">
        <v>5</v>
      </c>
      <c r="N680" s="191" t="s">
        <v>52</v>
      </c>
      <c r="O680" s="43"/>
      <c r="P680" s="192">
        <f>O680*H680</f>
        <v>0</v>
      </c>
      <c r="Q680" s="192">
        <v>0</v>
      </c>
      <c r="R680" s="192">
        <f>Q680*H680</f>
        <v>0</v>
      </c>
      <c r="S680" s="192">
        <v>0</v>
      </c>
      <c r="T680" s="193">
        <f>S680*H680</f>
        <v>0</v>
      </c>
      <c r="AR680" s="24" t="s">
        <v>234</v>
      </c>
      <c r="AT680" s="24" t="s">
        <v>177</v>
      </c>
      <c r="AU680" s="24" t="s">
        <v>24</v>
      </c>
      <c r="AY680" s="24" t="s">
        <v>174</v>
      </c>
      <c r="BE680" s="194">
        <f>IF(N680="základní",J680,0)</f>
        <v>0</v>
      </c>
      <c r="BF680" s="194">
        <f>IF(N680="snížená",J680,0)</f>
        <v>0</v>
      </c>
      <c r="BG680" s="194">
        <f>IF(N680="zákl. přenesená",J680,0)</f>
        <v>0</v>
      </c>
      <c r="BH680" s="194">
        <f>IF(N680="sníž. přenesená",J680,0)</f>
        <v>0</v>
      </c>
      <c r="BI680" s="194">
        <f>IF(N680="nulová",J680,0)</f>
        <v>0</v>
      </c>
      <c r="BJ680" s="24" t="s">
        <v>89</v>
      </c>
      <c r="BK680" s="194">
        <f>ROUND(I680*H680,2)</f>
        <v>0</v>
      </c>
      <c r="BL680" s="24" t="s">
        <v>234</v>
      </c>
      <c r="BM680" s="24" t="s">
        <v>1892</v>
      </c>
    </row>
    <row r="681" spans="2:65" s="11" customFormat="1" ht="29.85" customHeight="1">
      <c r="B681" s="169"/>
      <c r="D681" s="170" t="s">
        <v>80</v>
      </c>
      <c r="E681" s="180" t="s">
        <v>1893</v>
      </c>
      <c r="F681" s="180" t="s">
        <v>1894</v>
      </c>
      <c r="I681" s="172"/>
      <c r="J681" s="181">
        <f>BK681</f>
        <v>0</v>
      </c>
      <c r="L681" s="169"/>
      <c r="M681" s="174"/>
      <c r="N681" s="175"/>
      <c r="O681" s="175"/>
      <c r="P681" s="176">
        <f>SUM(P682:P690)</f>
        <v>0</v>
      </c>
      <c r="Q681" s="175"/>
      <c r="R681" s="176">
        <f>SUM(R682:R690)</f>
        <v>0.41145424999999997</v>
      </c>
      <c r="S681" s="175"/>
      <c r="T681" s="177">
        <f>SUM(T682:T690)</f>
        <v>0</v>
      </c>
      <c r="AR681" s="170" t="s">
        <v>24</v>
      </c>
      <c r="AT681" s="178" t="s">
        <v>80</v>
      </c>
      <c r="AU681" s="178" t="s">
        <v>89</v>
      </c>
      <c r="AY681" s="170" t="s">
        <v>174</v>
      </c>
      <c r="BK681" s="179">
        <f>SUM(BK682:BK690)</f>
        <v>0</v>
      </c>
    </row>
    <row r="682" spans="2:65" s="1" customFormat="1" ht="25.5" customHeight="1">
      <c r="B682" s="182"/>
      <c r="C682" s="183" t="s">
        <v>1895</v>
      </c>
      <c r="D682" s="183" t="s">
        <v>177</v>
      </c>
      <c r="E682" s="184" t="s">
        <v>1896</v>
      </c>
      <c r="F682" s="185" t="s">
        <v>1897</v>
      </c>
      <c r="G682" s="186" t="s">
        <v>287</v>
      </c>
      <c r="H682" s="187">
        <v>5.6</v>
      </c>
      <c r="I682" s="188"/>
      <c r="J682" s="189">
        <f>ROUND(I682*H682,2)</f>
        <v>0</v>
      </c>
      <c r="K682" s="185" t="s">
        <v>181</v>
      </c>
      <c r="L682" s="42"/>
      <c r="M682" s="190" t="s">
        <v>5</v>
      </c>
      <c r="N682" s="191" t="s">
        <v>52</v>
      </c>
      <c r="O682" s="43"/>
      <c r="P682" s="192">
        <f>O682*H682</f>
        <v>0</v>
      </c>
      <c r="Q682" s="192">
        <v>4.6000000000000001E-4</v>
      </c>
      <c r="R682" s="192">
        <f>Q682*H682</f>
        <v>2.5759999999999997E-3</v>
      </c>
      <c r="S682" s="192">
        <v>0</v>
      </c>
      <c r="T682" s="193">
        <f>S682*H682</f>
        <v>0</v>
      </c>
      <c r="AR682" s="24" t="s">
        <v>234</v>
      </c>
      <c r="AT682" s="24" t="s">
        <v>177</v>
      </c>
      <c r="AU682" s="24" t="s">
        <v>24</v>
      </c>
      <c r="AY682" s="24" t="s">
        <v>174</v>
      </c>
      <c r="BE682" s="194">
        <f>IF(N682="základní",J682,0)</f>
        <v>0</v>
      </c>
      <c r="BF682" s="194">
        <f>IF(N682="snížená",J682,0)</f>
        <v>0</v>
      </c>
      <c r="BG682" s="194">
        <f>IF(N682="zákl. přenesená",J682,0)</f>
        <v>0</v>
      </c>
      <c r="BH682" s="194">
        <f>IF(N682="sníž. přenesená",J682,0)</f>
        <v>0</v>
      </c>
      <c r="BI682" s="194">
        <f>IF(N682="nulová",J682,0)</f>
        <v>0</v>
      </c>
      <c r="BJ682" s="24" t="s">
        <v>89</v>
      </c>
      <c r="BK682" s="194">
        <f>ROUND(I682*H682,2)</f>
        <v>0</v>
      </c>
      <c r="BL682" s="24" t="s">
        <v>234</v>
      </c>
      <c r="BM682" s="24" t="s">
        <v>1898</v>
      </c>
    </row>
    <row r="683" spans="2:65" s="12" customFormat="1" ht="13.5">
      <c r="B683" s="195"/>
      <c r="D683" s="196" t="s">
        <v>184</v>
      </c>
      <c r="E683" s="197" t="s">
        <v>5</v>
      </c>
      <c r="F683" s="198" t="s">
        <v>1899</v>
      </c>
      <c r="H683" s="199">
        <v>5.6</v>
      </c>
      <c r="I683" s="200"/>
      <c r="L683" s="195"/>
      <c r="M683" s="201"/>
      <c r="N683" s="202"/>
      <c r="O683" s="202"/>
      <c r="P683" s="202"/>
      <c r="Q683" s="202"/>
      <c r="R683" s="202"/>
      <c r="S683" s="202"/>
      <c r="T683" s="203"/>
      <c r="AT683" s="197" t="s">
        <v>184</v>
      </c>
      <c r="AU683" s="197" t="s">
        <v>24</v>
      </c>
      <c r="AV683" s="12" t="s">
        <v>24</v>
      </c>
      <c r="AW683" s="12" t="s">
        <v>44</v>
      </c>
      <c r="AX683" s="12" t="s">
        <v>89</v>
      </c>
      <c r="AY683" s="197" t="s">
        <v>174</v>
      </c>
    </row>
    <row r="684" spans="2:65" s="1" customFormat="1" ht="16.5" customHeight="1">
      <c r="B684" s="182"/>
      <c r="C684" s="219" t="s">
        <v>1900</v>
      </c>
      <c r="D684" s="219" t="s">
        <v>447</v>
      </c>
      <c r="E684" s="220" t="s">
        <v>1901</v>
      </c>
      <c r="F684" s="221" t="s">
        <v>1902</v>
      </c>
      <c r="G684" s="222" t="s">
        <v>488</v>
      </c>
      <c r="H684" s="223">
        <v>20.533000000000001</v>
      </c>
      <c r="I684" s="224"/>
      <c r="J684" s="225">
        <f>ROUND(I684*H684,2)</f>
        <v>0</v>
      </c>
      <c r="K684" s="221" t="s">
        <v>181</v>
      </c>
      <c r="L684" s="226"/>
      <c r="M684" s="227" t="s">
        <v>5</v>
      </c>
      <c r="N684" s="228" t="s">
        <v>52</v>
      </c>
      <c r="O684" s="43"/>
      <c r="P684" s="192">
        <f>O684*H684</f>
        <v>0</v>
      </c>
      <c r="Q684" s="192">
        <v>4.4999999999999999E-4</v>
      </c>
      <c r="R684" s="192">
        <f>Q684*H684</f>
        <v>9.2398500000000008E-3</v>
      </c>
      <c r="S684" s="192">
        <v>0</v>
      </c>
      <c r="T684" s="193">
        <f>S684*H684</f>
        <v>0</v>
      </c>
      <c r="AR684" s="24" t="s">
        <v>424</v>
      </c>
      <c r="AT684" s="24" t="s">
        <v>447</v>
      </c>
      <c r="AU684" s="24" t="s">
        <v>24</v>
      </c>
      <c r="AY684" s="24" t="s">
        <v>174</v>
      </c>
      <c r="BE684" s="194">
        <f>IF(N684="základní",J684,0)</f>
        <v>0</v>
      </c>
      <c r="BF684" s="194">
        <f>IF(N684="snížená",J684,0)</f>
        <v>0</v>
      </c>
      <c r="BG684" s="194">
        <f>IF(N684="zákl. přenesená",J684,0)</f>
        <v>0</v>
      </c>
      <c r="BH684" s="194">
        <f>IF(N684="sníž. přenesená",J684,0)</f>
        <v>0</v>
      </c>
      <c r="BI684" s="194">
        <f>IF(N684="nulová",J684,0)</f>
        <v>0</v>
      </c>
      <c r="BJ684" s="24" t="s">
        <v>89</v>
      </c>
      <c r="BK684" s="194">
        <f>ROUND(I684*H684,2)</f>
        <v>0</v>
      </c>
      <c r="BL684" s="24" t="s">
        <v>234</v>
      </c>
      <c r="BM684" s="24" t="s">
        <v>1903</v>
      </c>
    </row>
    <row r="685" spans="2:65" s="12" customFormat="1" ht="13.5">
      <c r="B685" s="195"/>
      <c r="D685" s="196" t="s">
        <v>184</v>
      </c>
      <c r="E685" s="197" t="s">
        <v>5</v>
      </c>
      <c r="F685" s="198" t="s">
        <v>1904</v>
      </c>
      <c r="H685" s="199">
        <v>20.533000000000001</v>
      </c>
      <c r="I685" s="200"/>
      <c r="L685" s="195"/>
      <c r="M685" s="201"/>
      <c r="N685" s="202"/>
      <c r="O685" s="202"/>
      <c r="P685" s="202"/>
      <c r="Q685" s="202"/>
      <c r="R685" s="202"/>
      <c r="S685" s="202"/>
      <c r="T685" s="203"/>
      <c r="AT685" s="197" t="s">
        <v>184</v>
      </c>
      <c r="AU685" s="197" t="s">
        <v>24</v>
      </c>
      <c r="AV685" s="12" t="s">
        <v>24</v>
      </c>
      <c r="AW685" s="12" t="s">
        <v>44</v>
      </c>
      <c r="AX685" s="12" t="s">
        <v>89</v>
      </c>
      <c r="AY685" s="197" t="s">
        <v>174</v>
      </c>
    </row>
    <row r="686" spans="2:65" s="1" customFormat="1" ht="25.5" customHeight="1">
      <c r="B686" s="182"/>
      <c r="C686" s="183" t="s">
        <v>1905</v>
      </c>
      <c r="D686" s="183" t="s">
        <v>177</v>
      </c>
      <c r="E686" s="184" t="s">
        <v>1906</v>
      </c>
      <c r="F686" s="185" t="s">
        <v>1907</v>
      </c>
      <c r="G686" s="186" t="s">
        <v>262</v>
      </c>
      <c r="H686" s="187">
        <v>15.96</v>
      </c>
      <c r="I686" s="188"/>
      <c r="J686" s="189">
        <f>ROUND(I686*H686,2)</f>
        <v>0</v>
      </c>
      <c r="K686" s="185" t="s">
        <v>181</v>
      </c>
      <c r="L686" s="42"/>
      <c r="M686" s="190" t="s">
        <v>5</v>
      </c>
      <c r="N686" s="191" t="s">
        <v>52</v>
      </c>
      <c r="O686" s="43"/>
      <c r="P686" s="192">
        <f>O686*H686</f>
        <v>0</v>
      </c>
      <c r="Q686" s="192">
        <v>3.9199999999999999E-3</v>
      </c>
      <c r="R686" s="192">
        <f>Q686*H686</f>
        <v>6.2563199999999999E-2</v>
      </c>
      <c r="S686" s="192">
        <v>0</v>
      </c>
      <c r="T686" s="193">
        <f>S686*H686</f>
        <v>0</v>
      </c>
      <c r="AR686" s="24" t="s">
        <v>234</v>
      </c>
      <c r="AT686" s="24" t="s">
        <v>177</v>
      </c>
      <c r="AU686" s="24" t="s">
        <v>24</v>
      </c>
      <c r="AY686" s="24" t="s">
        <v>174</v>
      </c>
      <c r="BE686" s="194">
        <f>IF(N686="základní",J686,0)</f>
        <v>0</v>
      </c>
      <c r="BF686" s="194">
        <f>IF(N686="snížená",J686,0)</f>
        <v>0</v>
      </c>
      <c r="BG686" s="194">
        <f>IF(N686="zákl. přenesená",J686,0)</f>
        <v>0</v>
      </c>
      <c r="BH686" s="194">
        <f>IF(N686="sníž. přenesená",J686,0)</f>
        <v>0</v>
      </c>
      <c r="BI686" s="194">
        <f>IF(N686="nulová",J686,0)</f>
        <v>0</v>
      </c>
      <c r="BJ686" s="24" t="s">
        <v>89</v>
      </c>
      <c r="BK686" s="194">
        <f>ROUND(I686*H686,2)</f>
        <v>0</v>
      </c>
      <c r="BL686" s="24" t="s">
        <v>234</v>
      </c>
      <c r="BM686" s="24" t="s">
        <v>1908</v>
      </c>
    </row>
    <row r="687" spans="2:65" s="12" customFormat="1" ht="13.5">
      <c r="B687" s="195"/>
      <c r="D687" s="196" t="s">
        <v>184</v>
      </c>
      <c r="E687" s="197" t="s">
        <v>5</v>
      </c>
      <c r="F687" s="198" t="s">
        <v>1250</v>
      </c>
      <c r="H687" s="199">
        <v>15.96</v>
      </c>
      <c r="I687" s="200"/>
      <c r="L687" s="195"/>
      <c r="M687" s="201"/>
      <c r="N687" s="202"/>
      <c r="O687" s="202"/>
      <c r="P687" s="202"/>
      <c r="Q687" s="202"/>
      <c r="R687" s="202"/>
      <c r="S687" s="202"/>
      <c r="T687" s="203"/>
      <c r="AT687" s="197" t="s">
        <v>184</v>
      </c>
      <c r="AU687" s="197" t="s">
        <v>24</v>
      </c>
      <c r="AV687" s="12" t="s">
        <v>24</v>
      </c>
      <c r="AW687" s="12" t="s">
        <v>44</v>
      </c>
      <c r="AX687" s="12" t="s">
        <v>89</v>
      </c>
      <c r="AY687" s="197" t="s">
        <v>174</v>
      </c>
    </row>
    <row r="688" spans="2:65" s="1" customFormat="1" ht="25.5" customHeight="1">
      <c r="B688" s="182"/>
      <c r="C688" s="219" t="s">
        <v>1909</v>
      </c>
      <c r="D688" s="219" t="s">
        <v>447</v>
      </c>
      <c r="E688" s="220" t="s">
        <v>1910</v>
      </c>
      <c r="F688" s="221" t="s">
        <v>1911</v>
      </c>
      <c r="G688" s="222" t="s">
        <v>262</v>
      </c>
      <c r="H688" s="223">
        <v>17.556000000000001</v>
      </c>
      <c r="I688" s="224"/>
      <c r="J688" s="225">
        <f>ROUND(I688*H688,2)</f>
        <v>0</v>
      </c>
      <c r="K688" s="221" t="s">
        <v>181</v>
      </c>
      <c r="L688" s="226"/>
      <c r="M688" s="227" t="s">
        <v>5</v>
      </c>
      <c r="N688" s="228" t="s">
        <v>52</v>
      </c>
      <c r="O688" s="43"/>
      <c r="P688" s="192">
        <f>O688*H688</f>
        <v>0</v>
      </c>
      <c r="Q688" s="192">
        <v>1.9199999999999998E-2</v>
      </c>
      <c r="R688" s="192">
        <f>Q688*H688</f>
        <v>0.33707519999999996</v>
      </c>
      <c r="S688" s="192">
        <v>0</v>
      </c>
      <c r="T688" s="193">
        <f>S688*H688</f>
        <v>0</v>
      </c>
      <c r="AR688" s="24" t="s">
        <v>424</v>
      </c>
      <c r="AT688" s="24" t="s">
        <v>447</v>
      </c>
      <c r="AU688" s="24" t="s">
        <v>24</v>
      </c>
      <c r="AY688" s="24" t="s">
        <v>174</v>
      </c>
      <c r="BE688" s="194">
        <f>IF(N688="základní",J688,0)</f>
        <v>0</v>
      </c>
      <c r="BF688" s="194">
        <f>IF(N688="snížená",J688,0)</f>
        <v>0</v>
      </c>
      <c r="BG688" s="194">
        <f>IF(N688="zákl. přenesená",J688,0)</f>
        <v>0</v>
      </c>
      <c r="BH688" s="194">
        <f>IF(N688="sníž. přenesená",J688,0)</f>
        <v>0</v>
      </c>
      <c r="BI688" s="194">
        <f>IF(N688="nulová",J688,0)</f>
        <v>0</v>
      </c>
      <c r="BJ688" s="24" t="s">
        <v>89</v>
      </c>
      <c r="BK688" s="194">
        <f>ROUND(I688*H688,2)</f>
        <v>0</v>
      </c>
      <c r="BL688" s="24" t="s">
        <v>234</v>
      </c>
      <c r="BM688" s="24" t="s">
        <v>1912</v>
      </c>
    </row>
    <row r="689" spans="2:65" s="12" customFormat="1" ht="13.5">
      <c r="B689" s="195"/>
      <c r="D689" s="196" t="s">
        <v>184</v>
      </c>
      <c r="E689" s="197" t="s">
        <v>5</v>
      </c>
      <c r="F689" s="198" t="s">
        <v>1913</v>
      </c>
      <c r="H689" s="199">
        <v>17.556000000000001</v>
      </c>
      <c r="I689" s="200"/>
      <c r="L689" s="195"/>
      <c r="M689" s="201"/>
      <c r="N689" s="202"/>
      <c r="O689" s="202"/>
      <c r="P689" s="202"/>
      <c r="Q689" s="202"/>
      <c r="R689" s="202"/>
      <c r="S689" s="202"/>
      <c r="T689" s="203"/>
      <c r="AT689" s="197" t="s">
        <v>184</v>
      </c>
      <c r="AU689" s="197" t="s">
        <v>24</v>
      </c>
      <c r="AV689" s="12" t="s">
        <v>24</v>
      </c>
      <c r="AW689" s="12" t="s">
        <v>44</v>
      </c>
      <c r="AX689" s="12" t="s">
        <v>89</v>
      </c>
      <c r="AY689" s="197" t="s">
        <v>174</v>
      </c>
    </row>
    <row r="690" spans="2:65" s="1" customFormat="1" ht="38.25" customHeight="1">
      <c r="B690" s="182"/>
      <c r="C690" s="183" t="s">
        <v>1914</v>
      </c>
      <c r="D690" s="183" t="s">
        <v>177</v>
      </c>
      <c r="E690" s="184" t="s">
        <v>1915</v>
      </c>
      <c r="F690" s="185" t="s">
        <v>1916</v>
      </c>
      <c r="G690" s="186" t="s">
        <v>421</v>
      </c>
      <c r="H690" s="187">
        <v>0.41099999999999998</v>
      </c>
      <c r="I690" s="188"/>
      <c r="J690" s="189">
        <f>ROUND(I690*H690,2)</f>
        <v>0</v>
      </c>
      <c r="K690" s="185" t="s">
        <v>181</v>
      </c>
      <c r="L690" s="42"/>
      <c r="M690" s="190" t="s">
        <v>5</v>
      </c>
      <c r="N690" s="191" t="s">
        <v>52</v>
      </c>
      <c r="O690" s="43"/>
      <c r="P690" s="192">
        <f>O690*H690</f>
        <v>0</v>
      </c>
      <c r="Q690" s="192">
        <v>0</v>
      </c>
      <c r="R690" s="192">
        <f>Q690*H690</f>
        <v>0</v>
      </c>
      <c r="S690" s="192">
        <v>0</v>
      </c>
      <c r="T690" s="193">
        <f>S690*H690</f>
        <v>0</v>
      </c>
      <c r="AR690" s="24" t="s">
        <v>234</v>
      </c>
      <c r="AT690" s="24" t="s">
        <v>177</v>
      </c>
      <c r="AU690" s="24" t="s">
        <v>24</v>
      </c>
      <c r="AY690" s="24" t="s">
        <v>174</v>
      </c>
      <c r="BE690" s="194">
        <f>IF(N690="základní",J690,0)</f>
        <v>0</v>
      </c>
      <c r="BF690" s="194">
        <f>IF(N690="snížená",J690,0)</f>
        <v>0</v>
      </c>
      <c r="BG690" s="194">
        <f>IF(N690="zákl. přenesená",J690,0)</f>
        <v>0</v>
      </c>
      <c r="BH690" s="194">
        <f>IF(N690="sníž. přenesená",J690,0)</f>
        <v>0</v>
      </c>
      <c r="BI690" s="194">
        <f>IF(N690="nulová",J690,0)</f>
        <v>0</v>
      </c>
      <c r="BJ690" s="24" t="s">
        <v>89</v>
      </c>
      <c r="BK690" s="194">
        <f>ROUND(I690*H690,2)</f>
        <v>0</v>
      </c>
      <c r="BL690" s="24" t="s">
        <v>234</v>
      </c>
      <c r="BM690" s="24" t="s">
        <v>1917</v>
      </c>
    </row>
    <row r="691" spans="2:65" s="11" customFormat="1" ht="29.85" customHeight="1">
      <c r="B691" s="169"/>
      <c r="D691" s="170" t="s">
        <v>80</v>
      </c>
      <c r="E691" s="180" t="s">
        <v>1918</v>
      </c>
      <c r="F691" s="180" t="s">
        <v>1919</v>
      </c>
      <c r="I691" s="172"/>
      <c r="J691" s="181">
        <f>BK691</f>
        <v>0</v>
      </c>
      <c r="L691" s="169"/>
      <c r="M691" s="174"/>
      <c r="N691" s="175"/>
      <c r="O691" s="175"/>
      <c r="P691" s="176">
        <f>SUM(P692:P704)</f>
        <v>0</v>
      </c>
      <c r="Q691" s="175"/>
      <c r="R691" s="176">
        <f>SUM(R692:R704)</f>
        <v>0.91150310000000001</v>
      </c>
      <c r="S691" s="175"/>
      <c r="T691" s="177">
        <f>SUM(T692:T704)</f>
        <v>0</v>
      </c>
      <c r="AR691" s="170" t="s">
        <v>24</v>
      </c>
      <c r="AT691" s="178" t="s">
        <v>80</v>
      </c>
      <c r="AU691" s="178" t="s">
        <v>89</v>
      </c>
      <c r="AY691" s="170" t="s">
        <v>174</v>
      </c>
      <c r="BK691" s="179">
        <f>SUM(BK692:BK704)</f>
        <v>0</v>
      </c>
    </row>
    <row r="692" spans="2:65" s="1" customFormat="1" ht="25.5" customHeight="1">
      <c r="B692" s="182"/>
      <c r="C692" s="183" t="s">
        <v>1920</v>
      </c>
      <c r="D692" s="183" t="s">
        <v>177</v>
      </c>
      <c r="E692" s="184" t="s">
        <v>1921</v>
      </c>
      <c r="F692" s="185" t="s">
        <v>1922</v>
      </c>
      <c r="G692" s="186" t="s">
        <v>262</v>
      </c>
      <c r="H692" s="187">
        <v>38.725000000000001</v>
      </c>
      <c r="I692" s="188"/>
      <c r="J692" s="189">
        <f>ROUND(I692*H692,2)</f>
        <v>0</v>
      </c>
      <c r="K692" s="185" t="s">
        <v>181</v>
      </c>
      <c r="L692" s="42"/>
      <c r="M692" s="190" t="s">
        <v>5</v>
      </c>
      <c r="N692" s="191" t="s">
        <v>52</v>
      </c>
      <c r="O692" s="43"/>
      <c r="P692" s="192">
        <f>O692*H692</f>
        <v>0</v>
      </c>
      <c r="Q692" s="192">
        <v>3.0999999999999999E-3</v>
      </c>
      <c r="R692" s="192">
        <f>Q692*H692</f>
        <v>0.1200475</v>
      </c>
      <c r="S692" s="192">
        <v>0</v>
      </c>
      <c r="T692" s="193">
        <f>S692*H692</f>
        <v>0</v>
      </c>
      <c r="AR692" s="24" t="s">
        <v>234</v>
      </c>
      <c r="AT692" s="24" t="s">
        <v>177</v>
      </c>
      <c r="AU692" s="24" t="s">
        <v>24</v>
      </c>
      <c r="AY692" s="24" t="s">
        <v>174</v>
      </c>
      <c r="BE692" s="194">
        <f>IF(N692="základní",J692,0)</f>
        <v>0</v>
      </c>
      <c r="BF692" s="194">
        <f>IF(N692="snížená",J692,0)</f>
        <v>0</v>
      </c>
      <c r="BG692" s="194">
        <f>IF(N692="zákl. přenesená",J692,0)</f>
        <v>0</v>
      </c>
      <c r="BH692" s="194">
        <f>IF(N692="sníž. přenesená",J692,0)</f>
        <v>0</v>
      </c>
      <c r="BI692" s="194">
        <f>IF(N692="nulová",J692,0)</f>
        <v>0</v>
      </c>
      <c r="BJ692" s="24" t="s">
        <v>89</v>
      </c>
      <c r="BK692" s="194">
        <f>ROUND(I692*H692,2)</f>
        <v>0</v>
      </c>
      <c r="BL692" s="24" t="s">
        <v>234</v>
      </c>
      <c r="BM692" s="24" t="s">
        <v>1923</v>
      </c>
    </row>
    <row r="693" spans="2:65" s="12" customFormat="1" ht="13.5">
      <c r="B693" s="195"/>
      <c r="D693" s="196" t="s">
        <v>184</v>
      </c>
      <c r="E693" s="197" t="s">
        <v>5</v>
      </c>
      <c r="F693" s="198" t="s">
        <v>1924</v>
      </c>
      <c r="H693" s="199">
        <v>38.725000000000001</v>
      </c>
      <c r="I693" s="200"/>
      <c r="L693" s="195"/>
      <c r="M693" s="201"/>
      <c r="N693" s="202"/>
      <c r="O693" s="202"/>
      <c r="P693" s="202"/>
      <c r="Q693" s="202"/>
      <c r="R693" s="202"/>
      <c r="S693" s="202"/>
      <c r="T693" s="203"/>
      <c r="AT693" s="197" t="s">
        <v>184</v>
      </c>
      <c r="AU693" s="197" t="s">
        <v>24</v>
      </c>
      <c r="AV693" s="12" t="s">
        <v>24</v>
      </c>
      <c r="AW693" s="12" t="s">
        <v>44</v>
      </c>
      <c r="AX693" s="12" t="s">
        <v>89</v>
      </c>
      <c r="AY693" s="197" t="s">
        <v>174</v>
      </c>
    </row>
    <row r="694" spans="2:65" s="1" customFormat="1" ht="16.5" customHeight="1">
      <c r="B694" s="182"/>
      <c r="C694" s="219" t="s">
        <v>1925</v>
      </c>
      <c r="D694" s="219" t="s">
        <v>447</v>
      </c>
      <c r="E694" s="220" t="s">
        <v>1926</v>
      </c>
      <c r="F694" s="221" t="s">
        <v>1927</v>
      </c>
      <c r="G694" s="222" t="s">
        <v>262</v>
      </c>
      <c r="H694" s="223">
        <v>42.597999999999999</v>
      </c>
      <c r="I694" s="224"/>
      <c r="J694" s="225">
        <f>ROUND(I694*H694,2)</f>
        <v>0</v>
      </c>
      <c r="K694" s="221" t="s">
        <v>181</v>
      </c>
      <c r="L694" s="226"/>
      <c r="M694" s="227" t="s">
        <v>5</v>
      </c>
      <c r="N694" s="228" t="s">
        <v>52</v>
      </c>
      <c r="O694" s="43"/>
      <c r="P694" s="192">
        <f>O694*H694</f>
        <v>0</v>
      </c>
      <c r="Q694" s="192">
        <v>1.8200000000000001E-2</v>
      </c>
      <c r="R694" s="192">
        <f>Q694*H694</f>
        <v>0.77528360000000007</v>
      </c>
      <c r="S694" s="192">
        <v>0</v>
      </c>
      <c r="T694" s="193">
        <f>S694*H694</f>
        <v>0</v>
      </c>
      <c r="AR694" s="24" t="s">
        <v>424</v>
      </c>
      <c r="AT694" s="24" t="s">
        <v>447</v>
      </c>
      <c r="AU694" s="24" t="s">
        <v>24</v>
      </c>
      <c r="AY694" s="24" t="s">
        <v>174</v>
      </c>
      <c r="BE694" s="194">
        <f>IF(N694="základní",J694,0)</f>
        <v>0</v>
      </c>
      <c r="BF694" s="194">
        <f>IF(N694="snížená",J694,0)</f>
        <v>0</v>
      </c>
      <c r="BG694" s="194">
        <f>IF(N694="zákl. přenesená",J694,0)</f>
        <v>0</v>
      </c>
      <c r="BH694" s="194">
        <f>IF(N694="sníž. přenesená",J694,0)</f>
        <v>0</v>
      </c>
      <c r="BI694" s="194">
        <f>IF(N694="nulová",J694,0)</f>
        <v>0</v>
      </c>
      <c r="BJ694" s="24" t="s">
        <v>89</v>
      </c>
      <c r="BK694" s="194">
        <f>ROUND(I694*H694,2)</f>
        <v>0</v>
      </c>
      <c r="BL694" s="24" t="s">
        <v>234</v>
      </c>
      <c r="BM694" s="24" t="s">
        <v>1928</v>
      </c>
    </row>
    <row r="695" spans="2:65" s="12" customFormat="1" ht="13.5">
      <c r="B695" s="195"/>
      <c r="D695" s="196" t="s">
        <v>184</v>
      </c>
      <c r="E695" s="197" t="s">
        <v>5</v>
      </c>
      <c r="F695" s="198" t="s">
        <v>1929</v>
      </c>
      <c r="H695" s="199">
        <v>42.597999999999999</v>
      </c>
      <c r="I695" s="200"/>
      <c r="L695" s="195"/>
      <c r="M695" s="201"/>
      <c r="N695" s="202"/>
      <c r="O695" s="202"/>
      <c r="P695" s="202"/>
      <c r="Q695" s="202"/>
      <c r="R695" s="202"/>
      <c r="S695" s="202"/>
      <c r="T695" s="203"/>
      <c r="AT695" s="197" t="s">
        <v>184</v>
      </c>
      <c r="AU695" s="197" t="s">
        <v>24</v>
      </c>
      <c r="AV695" s="12" t="s">
        <v>24</v>
      </c>
      <c r="AW695" s="12" t="s">
        <v>44</v>
      </c>
      <c r="AX695" s="12" t="s">
        <v>89</v>
      </c>
      <c r="AY695" s="197" t="s">
        <v>174</v>
      </c>
    </row>
    <row r="696" spans="2:65" s="1" customFormat="1" ht="25.5" customHeight="1">
      <c r="B696" s="182"/>
      <c r="C696" s="183" t="s">
        <v>1930</v>
      </c>
      <c r="D696" s="183" t="s">
        <v>177</v>
      </c>
      <c r="E696" s="184" t="s">
        <v>1931</v>
      </c>
      <c r="F696" s="185" t="s">
        <v>1932</v>
      </c>
      <c r="G696" s="186" t="s">
        <v>287</v>
      </c>
      <c r="H696" s="187">
        <v>6.5</v>
      </c>
      <c r="I696" s="188"/>
      <c r="J696" s="189">
        <f>ROUND(I696*H696,2)</f>
        <v>0</v>
      </c>
      <c r="K696" s="185" t="s">
        <v>181</v>
      </c>
      <c r="L696" s="42"/>
      <c r="M696" s="190" t="s">
        <v>5</v>
      </c>
      <c r="N696" s="191" t="s">
        <v>52</v>
      </c>
      <c r="O696" s="43"/>
      <c r="P696" s="192">
        <f>O696*H696</f>
        <v>0</v>
      </c>
      <c r="Q696" s="192">
        <v>3.1E-4</v>
      </c>
      <c r="R696" s="192">
        <f>Q696*H696</f>
        <v>2.0149999999999999E-3</v>
      </c>
      <c r="S696" s="192">
        <v>0</v>
      </c>
      <c r="T696" s="193">
        <f>S696*H696</f>
        <v>0</v>
      </c>
      <c r="AR696" s="24" t="s">
        <v>234</v>
      </c>
      <c r="AT696" s="24" t="s">
        <v>177</v>
      </c>
      <c r="AU696" s="24" t="s">
        <v>24</v>
      </c>
      <c r="AY696" s="24" t="s">
        <v>174</v>
      </c>
      <c r="BE696" s="194">
        <f>IF(N696="základní",J696,0)</f>
        <v>0</v>
      </c>
      <c r="BF696" s="194">
        <f>IF(N696="snížená",J696,0)</f>
        <v>0</v>
      </c>
      <c r="BG696" s="194">
        <f>IF(N696="zákl. přenesená",J696,0)</f>
        <v>0</v>
      </c>
      <c r="BH696" s="194">
        <f>IF(N696="sníž. přenesená",J696,0)</f>
        <v>0</v>
      </c>
      <c r="BI696" s="194">
        <f>IF(N696="nulová",J696,0)</f>
        <v>0</v>
      </c>
      <c r="BJ696" s="24" t="s">
        <v>89</v>
      </c>
      <c r="BK696" s="194">
        <f>ROUND(I696*H696,2)</f>
        <v>0</v>
      </c>
      <c r="BL696" s="24" t="s">
        <v>234</v>
      </c>
      <c r="BM696" s="24" t="s">
        <v>1933</v>
      </c>
    </row>
    <row r="697" spans="2:65" s="12" customFormat="1" ht="13.5">
      <c r="B697" s="195"/>
      <c r="D697" s="196" t="s">
        <v>184</v>
      </c>
      <c r="E697" s="197" t="s">
        <v>5</v>
      </c>
      <c r="F697" s="198" t="s">
        <v>1934</v>
      </c>
      <c r="H697" s="199">
        <v>6.5</v>
      </c>
      <c r="I697" s="200"/>
      <c r="L697" s="195"/>
      <c r="M697" s="201"/>
      <c r="N697" s="202"/>
      <c r="O697" s="202"/>
      <c r="P697" s="202"/>
      <c r="Q697" s="202"/>
      <c r="R697" s="202"/>
      <c r="S697" s="202"/>
      <c r="T697" s="203"/>
      <c r="AT697" s="197" t="s">
        <v>184</v>
      </c>
      <c r="AU697" s="197" t="s">
        <v>24</v>
      </c>
      <c r="AV697" s="12" t="s">
        <v>24</v>
      </c>
      <c r="AW697" s="12" t="s">
        <v>44</v>
      </c>
      <c r="AX697" s="12" t="s">
        <v>89</v>
      </c>
      <c r="AY697" s="197" t="s">
        <v>174</v>
      </c>
    </row>
    <row r="698" spans="2:65" s="1" customFormat="1" ht="25.5" customHeight="1">
      <c r="B698" s="182"/>
      <c r="C698" s="183" t="s">
        <v>1935</v>
      </c>
      <c r="D698" s="183" t="s">
        <v>177</v>
      </c>
      <c r="E698" s="184" t="s">
        <v>1936</v>
      </c>
      <c r="F698" s="185" t="s">
        <v>1937</v>
      </c>
      <c r="G698" s="186" t="s">
        <v>287</v>
      </c>
      <c r="H698" s="187">
        <v>25.35</v>
      </c>
      <c r="I698" s="188"/>
      <c r="J698" s="189">
        <f>ROUND(I698*H698,2)</f>
        <v>0</v>
      </c>
      <c r="K698" s="185" t="s">
        <v>181</v>
      </c>
      <c r="L698" s="42"/>
      <c r="M698" s="190" t="s">
        <v>5</v>
      </c>
      <c r="N698" s="191" t="s">
        <v>52</v>
      </c>
      <c r="O698" s="43"/>
      <c r="P698" s="192">
        <f>O698*H698</f>
        <v>0</v>
      </c>
      <c r="Q698" s="192">
        <v>2.5999999999999998E-4</v>
      </c>
      <c r="R698" s="192">
        <f>Q698*H698</f>
        <v>6.5909999999999996E-3</v>
      </c>
      <c r="S698" s="192">
        <v>0</v>
      </c>
      <c r="T698" s="193">
        <f>S698*H698</f>
        <v>0</v>
      </c>
      <c r="AR698" s="24" t="s">
        <v>234</v>
      </c>
      <c r="AT698" s="24" t="s">
        <v>177</v>
      </c>
      <c r="AU698" s="24" t="s">
        <v>24</v>
      </c>
      <c r="AY698" s="24" t="s">
        <v>174</v>
      </c>
      <c r="BE698" s="194">
        <f>IF(N698="základní",J698,0)</f>
        <v>0</v>
      </c>
      <c r="BF698" s="194">
        <f>IF(N698="snížená",J698,0)</f>
        <v>0</v>
      </c>
      <c r="BG698" s="194">
        <f>IF(N698="zákl. přenesená",J698,0)</f>
        <v>0</v>
      </c>
      <c r="BH698" s="194">
        <f>IF(N698="sníž. přenesená",J698,0)</f>
        <v>0</v>
      </c>
      <c r="BI698" s="194">
        <f>IF(N698="nulová",J698,0)</f>
        <v>0</v>
      </c>
      <c r="BJ698" s="24" t="s">
        <v>89</v>
      </c>
      <c r="BK698" s="194">
        <f>ROUND(I698*H698,2)</f>
        <v>0</v>
      </c>
      <c r="BL698" s="24" t="s">
        <v>234</v>
      </c>
      <c r="BM698" s="24" t="s">
        <v>1938</v>
      </c>
    </row>
    <row r="699" spans="2:65" s="12" customFormat="1" ht="13.5">
      <c r="B699" s="195"/>
      <c r="D699" s="196" t="s">
        <v>184</v>
      </c>
      <c r="E699" s="197" t="s">
        <v>5</v>
      </c>
      <c r="F699" s="198" t="s">
        <v>1939</v>
      </c>
      <c r="H699" s="199">
        <v>25.35</v>
      </c>
      <c r="I699" s="200"/>
      <c r="L699" s="195"/>
      <c r="M699" s="201"/>
      <c r="N699" s="202"/>
      <c r="O699" s="202"/>
      <c r="P699" s="202"/>
      <c r="Q699" s="202"/>
      <c r="R699" s="202"/>
      <c r="S699" s="202"/>
      <c r="T699" s="203"/>
      <c r="AT699" s="197" t="s">
        <v>184</v>
      </c>
      <c r="AU699" s="197" t="s">
        <v>24</v>
      </c>
      <c r="AV699" s="12" t="s">
        <v>24</v>
      </c>
      <c r="AW699" s="12" t="s">
        <v>44</v>
      </c>
      <c r="AX699" s="12" t="s">
        <v>89</v>
      </c>
      <c r="AY699" s="197" t="s">
        <v>174</v>
      </c>
    </row>
    <row r="700" spans="2:65" s="1" customFormat="1" ht="25.5" customHeight="1">
      <c r="B700" s="182"/>
      <c r="C700" s="183" t="s">
        <v>1940</v>
      </c>
      <c r="D700" s="183" t="s">
        <v>177</v>
      </c>
      <c r="E700" s="184" t="s">
        <v>1941</v>
      </c>
      <c r="F700" s="185" t="s">
        <v>1942</v>
      </c>
      <c r="G700" s="186" t="s">
        <v>287</v>
      </c>
      <c r="H700" s="187">
        <v>1.5</v>
      </c>
      <c r="I700" s="188"/>
      <c r="J700" s="189">
        <f>ROUND(I700*H700,2)</f>
        <v>0</v>
      </c>
      <c r="K700" s="185" t="s">
        <v>181</v>
      </c>
      <c r="L700" s="42"/>
      <c r="M700" s="190" t="s">
        <v>5</v>
      </c>
      <c r="N700" s="191" t="s">
        <v>52</v>
      </c>
      <c r="O700" s="43"/>
      <c r="P700" s="192">
        <f>O700*H700</f>
        <v>0</v>
      </c>
      <c r="Q700" s="192">
        <v>1.0399999999999999E-3</v>
      </c>
      <c r="R700" s="192">
        <f>Q700*H700</f>
        <v>1.5599999999999998E-3</v>
      </c>
      <c r="S700" s="192">
        <v>0</v>
      </c>
      <c r="T700" s="193">
        <f>S700*H700</f>
        <v>0</v>
      </c>
      <c r="AR700" s="24" t="s">
        <v>234</v>
      </c>
      <c r="AT700" s="24" t="s">
        <v>177</v>
      </c>
      <c r="AU700" s="24" t="s">
        <v>24</v>
      </c>
      <c r="AY700" s="24" t="s">
        <v>174</v>
      </c>
      <c r="BE700" s="194">
        <f>IF(N700="základní",J700,0)</f>
        <v>0</v>
      </c>
      <c r="BF700" s="194">
        <f>IF(N700="snížená",J700,0)</f>
        <v>0</v>
      </c>
      <c r="BG700" s="194">
        <f>IF(N700="zákl. přenesená",J700,0)</f>
        <v>0</v>
      </c>
      <c r="BH700" s="194">
        <f>IF(N700="sníž. přenesená",J700,0)</f>
        <v>0</v>
      </c>
      <c r="BI700" s="194">
        <f>IF(N700="nulová",J700,0)</f>
        <v>0</v>
      </c>
      <c r="BJ700" s="24" t="s">
        <v>89</v>
      </c>
      <c r="BK700" s="194">
        <f>ROUND(I700*H700,2)</f>
        <v>0</v>
      </c>
      <c r="BL700" s="24" t="s">
        <v>234</v>
      </c>
      <c r="BM700" s="24" t="s">
        <v>1943</v>
      </c>
    </row>
    <row r="701" spans="2:65" s="12" customFormat="1" ht="13.5">
      <c r="B701" s="195"/>
      <c r="D701" s="196" t="s">
        <v>184</v>
      </c>
      <c r="E701" s="197" t="s">
        <v>5</v>
      </c>
      <c r="F701" s="198" t="s">
        <v>1944</v>
      </c>
      <c r="H701" s="199">
        <v>1.5</v>
      </c>
      <c r="I701" s="200"/>
      <c r="L701" s="195"/>
      <c r="M701" s="201"/>
      <c r="N701" s="202"/>
      <c r="O701" s="202"/>
      <c r="P701" s="202"/>
      <c r="Q701" s="202"/>
      <c r="R701" s="202"/>
      <c r="S701" s="202"/>
      <c r="T701" s="203"/>
      <c r="AT701" s="197" t="s">
        <v>184</v>
      </c>
      <c r="AU701" s="197" t="s">
        <v>24</v>
      </c>
      <c r="AV701" s="12" t="s">
        <v>24</v>
      </c>
      <c r="AW701" s="12" t="s">
        <v>44</v>
      </c>
      <c r="AX701" s="12" t="s">
        <v>89</v>
      </c>
      <c r="AY701" s="197" t="s">
        <v>174</v>
      </c>
    </row>
    <row r="702" spans="2:65" s="1" customFormat="1" ht="16.5" customHeight="1">
      <c r="B702" s="182"/>
      <c r="C702" s="219" t="s">
        <v>1945</v>
      </c>
      <c r="D702" s="219" t="s">
        <v>447</v>
      </c>
      <c r="E702" s="220" t="s">
        <v>1926</v>
      </c>
      <c r="F702" s="221" t="s">
        <v>1927</v>
      </c>
      <c r="G702" s="222" t="s">
        <v>262</v>
      </c>
      <c r="H702" s="223">
        <v>0.33</v>
      </c>
      <c r="I702" s="224"/>
      <c r="J702" s="225">
        <f>ROUND(I702*H702,2)</f>
        <v>0</v>
      </c>
      <c r="K702" s="221" t="s">
        <v>181</v>
      </c>
      <c r="L702" s="226"/>
      <c r="M702" s="227" t="s">
        <v>5</v>
      </c>
      <c r="N702" s="228" t="s">
        <v>52</v>
      </c>
      <c r="O702" s="43"/>
      <c r="P702" s="192">
        <f>O702*H702</f>
        <v>0</v>
      </c>
      <c r="Q702" s="192">
        <v>1.8200000000000001E-2</v>
      </c>
      <c r="R702" s="192">
        <f>Q702*H702</f>
        <v>6.0060000000000009E-3</v>
      </c>
      <c r="S702" s="192">
        <v>0</v>
      </c>
      <c r="T702" s="193">
        <f>S702*H702</f>
        <v>0</v>
      </c>
      <c r="AR702" s="24" t="s">
        <v>424</v>
      </c>
      <c r="AT702" s="24" t="s">
        <v>447</v>
      </c>
      <c r="AU702" s="24" t="s">
        <v>24</v>
      </c>
      <c r="AY702" s="24" t="s">
        <v>174</v>
      </c>
      <c r="BE702" s="194">
        <f>IF(N702="základní",J702,0)</f>
        <v>0</v>
      </c>
      <c r="BF702" s="194">
        <f>IF(N702="snížená",J702,0)</f>
        <v>0</v>
      </c>
      <c r="BG702" s="194">
        <f>IF(N702="zákl. přenesená",J702,0)</f>
        <v>0</v>
      </c>
      <c r="BH702" s="194">
        <f>IF(N702="sníž. přenesená",J702,0)</f>
        <v>0</v>
      </c>
      <c r="BI702" s="194">
        <f>IF(N702="nulová",J702,0)</f>
        <v>0</v>
      </c>
      <c r="BJ702" s="24" t="s">
        <v>89</v>
      </c>
      <c r="BK702" s="194">
        <f>ROUND(I702*H702,2)</f>
        <v>0</v>
      </c>
      <c r="BL702" s="24" t="s">
        <v>234</v>
      </c>
      <c r="BM702" s="24" t="s">
        <v>1946</v>
      </c>
    </row>
    <row r="703" spans="2:65" s="12" customFormat="1" ht="13.5">
      <c r="B703" s="195"/>
      <c r="D703" s="196" t="s">
        <v>184</v>
      </c>
      <c r="E703" s="197" t="s">
        <v>5</v>
      </c>
      <c r="F703" s="198" t="s">
        <v>1947</v>
      </c>
      <c r="H703" s="199">
        <v>0.33</v>
      </c>
      <c r="I703" s="200"/>
      <c r="L703" s="195"/>
      <c r="M703" s="201"/>
      <c r="N703" s="202"/>
      <c r="O703" s="202"/>
      <c r="P703" s="202"/>
      <c r="Q703" s="202"/>
      <c r="R703" s="202"/>
      <c r="S703" s="202"/>
      <c r="T703" s="203"/>
      <c r="AT703" s="197" t="s">
        <v>184</v>
      </c>
      <c r="AU703" s="197" t="s">
        <v>24</v>
      </c>
      <c r="AV703" s="12" t="s">
        <v>24</v>
      </c>
      <c r="AW703" s="12" t="s">
        <v>44</v>
      </c>
      <c r="AX703" s="12" t="s">
        <v>89</v>
      </c>
      <c r="AY703" s="197" t="s">
        <v>174</v>
      </c>
    </row>
    <row r="704" spans="2:65" s="1" customFormat="1" ht="38.25" customHeight="1">
      <c r="B704" s="182"/>
      <c r="C704" s="183" t="s">
        <v>1948</v>
      </c>
      <c r="D704" s="183" t="s">
        <v>177</v>
      </c>
      <c r="E704" s="184" t="s">
        <v>1949</v>
      </c>
      <c r="F704" s="185" t="s">
        <v>1950</v>
      </c>
      <c r="G704" s="186" t="s">
        <v>421</v>
      </c>
      <c r="H704" s="187">
        <v>0.91200000000000003</v>
      </c>
      <c r="I704" s="188"/>
      <c r="J704" s="189">
        <f>ROUND(I704*H704,2)</f>
        <v>0</v>
      </c>
      <c r="K704" s="185" t="s">
        <v>181</v>
      </c>
      <c r="L704" s="42"/>
      <c r="M704" s="190" t="s">
        <v>5</v>
      </c>
      <c r="N704" s="191" t="s">
        <v>52</v>
      </c>
      <c r="O704" s="43"/>
      <c r="P704" s="192">
        <f>O704*H704</f>
        <v>0</v>
      </c>
      <c r="Q704" s="192">
        <v>0</v>
      </c>
      <c r="R704" s="192">
        <f>Q704*H704</f>
        <v>0</v>
      </c>
      <c r="S704" s="192">
        <v>0</v>
      </c>
      <c r="T704" s="193">
        <f>S704*H704</f>
        <v>0</v>
      </c>
      <c r="AR704" s="24" t="s">
        <v>234</v>
      </c>
      <c r="AT704" s="24" t="s">
        <v>177</v>
      </c>
      <c r="AU704" s="24" t="s">
        <v>24</v>
      </c>
      <c r="AY704" s="24" t="s">
        <v>174</v>
      </c>
      <c r="BE704" s="194">
        <f>IF(N704="základní",J704,0)</f>
        <v>0</v>
      </c>
      <c r="BF704" s="194">
        <f>IF(N704="snížená",J704,0)</f>
        <v>0</v>
      </c>
      <c r="BG704" s="194">
        <f>IF(N704="zákl. přenesená",J704,0)</f>
        <v>0</v>
      </c>
      <c r="BH704" s="194">
        <f>IF(N704="sníž. přenesená",J704,0)</f>
        <v>0</v>
      </c>
      <c r="BI704" s="194">
        <f>IF(N704="nulová",J704,0)</f>
        <v>0</v>
      </c>
      <c r="BJ704" s="24" t="s">
        <v>89</v>
      </c>
      <c r="BK704" s="194">
        <f>ROUND(I704*H704,2)</f>
        <v>0</v>
      </c>
      <c r="BL704" s="24" t="s">
        <v>234</v>
      </c>
      <c r="BM704" s="24" t="s">
        <v>1951</v>
      </c>
    </row>
    <row r="705" spans="2:65" s="11" customFormat="1" ht="29.85" customHeight="1">
      <c r="B705" s="169"/>
      <c r="D705" s="170" t="s">
        <v>80</v>
      </c>
      <c r="E705" s="180" t="s">
        <v>1952</v>
      </c>
      <c r="F705" s="180" t="s">
        <v>1953</v>
      </c>
      <c r="I705" s="172"/>
      <c r="J705" s="181">
        <f>BK705</f>
        <v>0</v>
      </c>
      <c r="L705" s="169"/>
      <c r="M705" s="174"/>
      <c r="N705" s="175"/>
      <c r="O705" s="175"/>
      <c r="P705" s="176">
        <f>SUM(P706:P709)</f>
        <v>0</v>
      </c>
      <c r="Q705" s="175"/>
      <c r="R705" s="176">
        <f>SUM(R706:R709)</f>
        <v>9.6007599999999998E-3</v>
      </c>
      <c r="S705" s="175"/>
      <c r="T705" s="177">
        <f>SUM(T706:T709)</f>
        <v>0</v>
      </c>
      <c r="AR705" s="170" t="s">
        <v>24</v>
      </c>
      <c r="AT705" s="178" t="s">
        <v>80</v>
      </c>
      <c r="AU705" s="178" t="s">
        <v>89</v>
      </c>
      <c r="AY705" s="170" t="s">
        <v>174</v>
      </c>
      <c r="BK705" s="179">
        <f>SUM(BK706:BK709)</f>
        <v>0</v>
      </c>
    </row>
    <row r="706" spans="2:65" s="1" customFormat="1" ht="16.5" customHeight="1">
      <c r="B706" s="182"/>
      <c r="C706" s="183" t="s">
        <v>1954</v>
      </c>
      <c r="D706" s="183" t="s">
        <v>177</v>
      </c>
      <c r="E706" s="184" t="s">
        <v>1955</v>
      </c>
      <c r="F706" s="185" t="s">
        <v>1956</v>
      </c>
      <c r="G706" s="186" t="s">
        <v>262</v>
      </c>
      <c r="H706" s="187">
        <v>25.948</v>
      </c>
      <c r="I706" s="188"/>
      <c r="J706" s="189">
        <f>ROUND(I706*H706,2)</f>
        <v>0</v>
      </c>
      <c r="K706" s="185" t="s">
        <v>181</v>
      </c>
      <c r="L706" s="42"/>
      <c r="M706" s="190" t="s">
        <v>5</v>
      </c>
      <c r="N706" s="191" t="s">
        <v>52</v>
      </c>
      <c r="O706" s="43"/>
      <c r="P706" s="192">
        <f>O706*H706</f>
        <v>0</v>
      </c>
      <c r="Q706" s="192">
        <v>1.2999999999999999E-4</v>
      </c>
      <c r="R706" s="192">
        <f>Q706*H706</f>
        <v>3.3732399999999996E-3</v>
      </c>
      <c r="S706" s="192">
        <v>0</v>
      </c>
      <c r="T706" s="193">
        <f>S706*H706</f>
        <v>0</v>
      </c>
      <c r="AR706" s="24" t="s">
        <v>234</v>
      </c>
      <c r="AT706" s="24" t="s">
        <v>177</v>
      </c>
      <c r="AU706" s="24" t="s">
        <v>24</v>
      </c>
      <c r="AY706" s="24" t="s">
        <v>174</v>
      </c>
      <c r="BE706" s="194">
        <f>IF(N706="základní",J706,0)</f>
        <v>0</v>
      </c>
      <c r="BF706" s="194">
        <f>IF(N706="snížená",J706,0)</f>
        <v>0</v>
      </c>
      <c r="BG706" s="194">
        <f>IF(N706="zákl. přenesená",J706,0)</f>
        <v>0</v>
      </c>
      <c r="BH706" s="194">
        <f>IF(N706="sníž. přenesená",J706,0)</f>
        <v>0</v>
      </c>
      <c r="BI706" s="194">
        <f>IF(N706="nulová",J706,0)</f>
        <v>0</v>
      </c>
      <c r="BJ706" s="24" t="s">
        <v>89</v>
      </c>
      <c r="BK706" s="194">
        <f>ROUND(I706*H706,2)</f>
        <v>0</v>
      </c>
      <c r="BL706" s="24" t="s">
        <v>234</v>
      </c>
      <c r="BM706" s="24" t="s">
        <v>1957</v>
      </c>
    </row>
    <row r="707" spans="2:65" s="12" customFormat="1" ht="13.5">
      <c r="B707" s="195"/>
      <c r="D707" s="196" t="s">
        <v>184</v>
      </c>
      <c r="E707" s="197" t="s">
        <v>5</v>
      </c>
      <c r="F707" s="198" t="s">
        <v>1958</v>
      </c>
      <c r="H707" s="199">
        <v>25.948</v>
      </c>
      <c r="I707" s="200"/>
      <c r="L707" s="195"/>
      <c r="M707" s="201"/>
      <c r="N707" s="202"/>
      <c r="O707" s="202"/>
      <c r="P707" s="202"/>
      <c r="Q707" s="202"/>
      <c r="R707" s="202"/>
      <c r="S707" s="202"/>
      <c r="T707" s="203"/>
      <c r="AT707" s="197" t="s">
        <v>184</v>
      </c>
      <c r="AU707" s="197" t="s">
        <v>24</v>
      </c>
      <c r="AV707" s="12" t="s">
        <v>24</v>
      </c>
      <c r="AW707" s="12" t="s">
        <v>44</v>
      </c>
      <c r="AX707" s="12" t="s">
        <v>89</v>
      </c>
      <c r="AY707" s="197" t="s">
        <v>174</v>
      </c>
    </row>
    <row r="708" spans="2:65" s="1" customFormat="1" ht="25.5" customHeight="1">
      <c r="B708" s="182"/>
      <c r="C708" s="183" t="s">
        <v>1959</v>
      </c>
      <c r="D708" s="183" t="s">
        <v>177</v>
      </c>
      <c r="E708" s="184" t="s">
        <v>1960</v>
      </c>
      <c r="F708" s="185" t="s">
        <v>1961</v>
      </c>
      <c r="G708" s="186" t="s">
        <v>262</v>
      </c>
      <c r="H708" s="187">
        <v>25.948</v>
      </c>
      <c r="I708" s="188"/>
      <c r="J708" s="189">
        <f>ROUND(I708*H708,2)</f>
        <v>0</v>
      </c>
      <c r="K708" s="185" t="s">
        <v>181</v>
      </c>
      <c r="L708" s="42"/>
      <c r="M708" s="190" t="s">
        <v>5</v>
      </c>
      <c r="N708" s="191" t="s">
        <v>52</v>
      </c>
      <c r="O708" s="43"/>
      <c r="P708" s="192">
        <f>O708*H708</f>
        <v>0</v>
      </c>
      <c r="Q708" s="192">
        <v>2.4000000000000001E-4</v>
      </c>
      <c r="R708" s="192">
        <f>Q708*H708</f>
        <v>6.2275200000000003E-3</v>
      </c>
      <c r="S708" s="192">
        <v>0</v>
      </c>
      <c r="T708" s="193">
        <f>S708*H708</f>
        <v>0</v>
      </c>
      <c r="AR708" s="24" t="s">
        <v>234</v>
      </c>
      <c r="AT708" s="24" t="s">
        <v>177</v>
      </c>
      <c r="AU708" s="24" t="s">
        <v>24</v>
      </c>
      <c r="AY708" s="24" t="s">
        <v>174</v>
      </c>
      <c r="BE708" s="194">
        <f>IF(N708="základní",J708,0)</f>
        <v>0</v>
      </c>
      <c r="BF708" s="194">
        <f>IF(N708="snížená",J708,0)</f>
        <v>0</v>
      </c>
      <c r="BG708" s="194">
        <f>IF(N708="zákl. přenesená",J708,0)</f>
        <v>0</v>
      </c>
      <c r="BH708" s="194">
        <f>IF(N708="sníž. přenesená",J708,0)</f>
        <v>0</v>
      </c>
      <c r="BI708" s="194">
        <f>IF(N708="nulová",J708,0)</f>
        <v>0</v>
      </c>
      <c r="BJ708" s="24" t="s">
        <v>89</v>
      </c>
      <c r="BK708" s="194">
        <f>ROUND(I708*H708,2)</f>
        <v>0</v>
      </c>
      <c r="BL708" s="24" t="s">
        <v>234</v>
      </c>
      <c r="BM708" s="24" t="s">
        <v>1962</v>
      </c>
    </row>
    <row r="709" spans="2:65" s="12" customFormat="1" ht="13.5">
      <c r="B709" s="195"/>
      <c r="D709" s="196" t="s">
        <v>184</v>
      </c>
      <c r="E709" s="197" t="s">
        <v>5</v>
      </c>
      <c r="F709" s="198" t="s">
        <v>1958</v>
      </c>
      <c r="H709" s="199">
        <v>25.948</v>
      </c>
      <c r="I709" s="200"/>
      <c r="L709" s="195"/>
      <c r="M709" s="201"/>
      <c r="N709" s="202"/>
      <c r="O709" s="202"/>
      <c r="P709" s="202"/>
      <c r="Q709" s="202"/>
      <c r="R709" s="202"/>
      <c r="S709" s="202"/>
      <c r="T709" s="203"/>
      <c r="AT709" s="197" t="s">
        <v>184</v>
      </c>
      <c r="AU709" s="197" t="s">
        <v>24</v>
      </c>
      <c r="AV709" s="12" t="s">
        <v>24</v>
      </c>
      <c r="AW709" s="12" t="s">
        <v>44</v>
      </c>
      <c r="AX709" s="12" t="s">
        <v>89</v>
      </c>
      <c r="AY709" s="197" t="s">
        <v>174</v>
      </c>
    </row>
    <row r="710" spans="2:65" s="11" customFormat="1" ht="29.85" customHeight="1">
      <c r="B710" s="169"/>
      <c r="D710" s="170" t="s">
        <v>80</v>
      </c>
      <c r="E710" s="180" t="s">
        <v>1963</v>
      </c>
      <c r="F710" s="180" t="s">
        <v>1964</v>
      </c>
      <c r="I710" s="172"/>
      <c r="J710" s="181">
        <f>BK710</f>
        <v>0</v>
      </c>
      <c r="L710" s="169"/>
      <c r="M710" s="174"/>
      <c r="N710" s="175"/>
      <c r="O710" s="175"/>
      <c r="P710" s="176">
        <f>SUM(P711:P727)</f>
        <v>0</v>
      </c>
      <c r="Q710" s="175"/>
      <c r="R710" s="176">
        <f>SUM(R711:R727)</f>
        <v>3.0599279999999996E-2</v>
      </c>
      <c r="S710" s="175"/>
      <c r="T710" s="177">
        <f>SUM(T711:T727)</f>
        <v>0</v>
      </c>
      <c r="AR710" s="170" t="s">
        <v>24</v>
      </c>
      <c r="AT710" s="178" t="s">
        <v>80</v>
      </c>
      <c r="AU710" s="178" t="s">
        <v>89</v>
      </c>
      <c r="AY710" s="170" t="s">
        <v>174</v>
      </c>
      <c r="BK710" s="179">
        <f>SUM(BK711:BK727)</f>
        <v>0</v>
      </c>
    </row>
    <row r="711" spans="2:65" s="1" customFormat="1" ht="16.5" customHeight="1">
      <c r="B711" s="182"/>
      <c r="C711" s="183" t="s">
        <v>1965</v>
      </c>
      <c r="D711" s="183" t="s">
        <v>177</v>
      </c>
      <c r="E711" s="184" t="s">
        <v>1966</v>
      </c>
      <c r="F711" s="185" t="s">
        <v>1967</v>
      </c>
      <c r="G711" s="186" t="s">
        <v>262</v>
      </c>
      <c r="H711" s="187">
        <v>49.555999999999997</v>
      </c>
      <c r="I711" s="188"/>
      <c r="J711" s="189">
        <f>ROUND(I711*H711,2)</f>
        <v>0</v>
      </c>
      <c r="K711" s="185" t="s">
        <v>181</v>
      </c>
      <c r="L711" s="42"/>
      <c r="M711" s="190" t="s">
        <v>5</v>
      </c>
      <c r="N711" s="191" t="s">
        <v>52</v>
      </c>
      <c r="O711" s="43"/>
      <c r="P711" s="192">
        <f>O711*H711</f>
        <v>0</v>
      </c>
      <c r="Q711" s="192">
        <v>2.0000000000000001E-4</v>
      </c>
      <c r="R711" s="192">
        <f>Q711*H711</f>
        <v>9.9112000000000002E-3</v>
      </c>
      <c r="S711" s="192">
        <v>0</v>
      </c>
      <c r="T711" s="193">
        <f>S711*H711</f>
        <v>0</v>
      </c>
      <c r="AR711" s="24" t="s">
        <v>234</v>
      </c>
      <c r="AT711" s="24" t="s">
        <v>177</v>
      </c>
      <c r="AU711" s="24" t="s">
        <v>24</v>
      </c>
      <c r="AY711" s="24" t="s">
        <v>174</v>
      </c>
      <c r="BE711" s="194">
        <f>IF(N711="základní",J711,0)</f>
        <v>0</v>
      </c>
      <c r="BF711" s="194">
        <f>IF(N711="snížená",J711,0)</f>
        <v>0</v>
      </c>
      <c r="BG711" s="194">
        <f>IF(N711="zákl. přenesená",J711,0)</f>
        <v>0</v>
      </c>
      <c r="BH711" s="194">
        <f>IF(N711="sníž. přenesená",J711,0)</f>
        <v>0</v>
      </c>
      <c r="BI711" s="194">
        <f>IF(N711="nulová",J711,0)</f>
        <v>0</v>
      </c>
      <c r="BJ711" s="24" t="s">
        <v>89</v>
      </c>
      <c r="BK711" s="194">
        <f>ROUND(I711*H711,2)</f>
        <v>0</v>
      </c>
      <c r="BL711" s="24" t="s">
        <v>234</v>
      </c>
      <c r="BM711" s="24" t="s">
        <v>1968</v>
      </c>
    </row>
    <row r="712" spans="2:65" s="12" customFormat="1" ht="13.5">
      <c r="B712" s="195"/>
      <c r="D712" s="196" t="s">
        <v>184</v>
      </c>
      <c r="E712" s="197" t="s">
        <v>5</v>
      </c>
      <c r="F712" s="198" t="s">
        <v>1969</v>
      </c>
      <c r="H712" s="199">
        <v>32.412999999999997</v>
      </c>
      <c r="I712" s="200"/>
      <c r="L712" s="195"/>
      <c r="M712" s="201"/>
      <c r="N712" s="202"/>
      <c r="O712" s="202"/>
      <c r="P712" s="202"/>
      <c r="Q712" s="202"/>
      <c r="R712" s="202"/>
      <c r="S712" s="202"/>
      <c r="T712" s="203"/>
      <c r="AT712" s="197" t="s">
        <v>184</v>
      </c>
      <c r="AU712" s="197" t="s">
        <v>24</v>
      </c>
      <c r="AV712" s="12" t="s">
        <v>24</v>
      </c>
      <c r="AW712" s="12" t="s">
        <v>44</v>
      </c>
      <c r="AX712" s="12" t="s">
        <v>81</v>
      </c>
      <c r="AY712" s="197" t="s">
        <v>174</v>
      </c>
    </row>
    <row r="713" spans="2:65" s="12" customFormat="1" ht="13.5">
      <c r="B713" s="195"/>
      <c r="D713" s="196" t="s">
        <v>184</v>
      </c>
      <c r="E713" s="197" t="s">
        <v>5</v>
      </c>
      <c r="F713" s="198" t="s">
        <v>1970</v>
      </c>
      <c r="H713" s="199">
        <v>15.063000000000001</v>
      </c>
      <c r="I713" s="200"/>
      <c r="L713" s="195"/>
      <c r="M713" s="201"/>
      <c r="N713" s="202"/>
      <c r="O713" s="202"/>
      <c r="P713" s="202"/>
      <c r="Q713" s="202"/>
      <c r="R713" s="202"/>
      <c r="S713" s="202"/>
      <c r="T713" s="203"/>
      <c r="AT713" s="197" t="s">
        <v>184</v>
      </c>
      <c r="AU713" s="197" t="s">
        <v>24</v>
      </c>
      <c r="AV713" s="12" t="s">
        <v>24</v>
      </c>
      <c r="AW713" s="12" t="s">
        <v>44</v>
      </c>
      <c r="AX713" s="12" t="s">
        <v>81</v>
      </c>
      <c r="AY713" s="197" t="s">
        <v>174</v>
      </c>
    </row>
    <row r="714" spans="2:65" s="12" customFormat="1" ht="13.5">
      <c r="B714" s="195"/>
      <c r="D714" s="196" t="s">
        <v>184</v>
      </c>
      <c r="E714" s="197" t="s">
        <v>5</v>
      </c>
      <c r="F714" s="198" t="s">
        <v>1206</v>
      </c>
      <c r="H714" s="199">
        <v>1.55</v>
      </c>
      <c r="I714" s="200"/>
      <c r="L714" s="195"/>
      <c r="M714" s="201"/>
      <c r="N714" s="202"/>
      <c r="O714" s="202"/>
      <c r="P714" s="202"/>
      <c r="Q714" s="202"/>
      <c r="R714" s="202"/>
      <c r="S714" s="202"/>
      <c r="T714" s="203"/>
      <c r="AT714" s="197" t="s">
        <v>184</v>
      </c>
      <c r="AU714" s="197" t="s">
        <v>24</v>
      </c>
      <c r="AV714" s="12" t="s">
        <v>24</v>
      </c>
      <c r="AW714" s="12" t="s">
        <v>44</v>
      </c>
      <c r="AX714" s="12" t="s">
        <v>81</v>
      </c>
      <c r="AY714" s="197" t="s">
        <v>174</v>
      </c>
    </row>
    <row r="715" spans="2:65" s="12" customFormat="1" ht="13.5">
      <c r="B715" s="195"/>
      <c r="D715" s="196" t="s">
        <v>184</v>
      </c>
      <c r="E715" s="197" t="s">
        <v>5</v>
      </c>
      <c r="F715" s="198" t="s">
        <v>1207</v>
      </c>
      <c r="H715" s="199">
        <v>0.53</v>
      </c>
      <c r="I715" s="200"/>
      <c r="L715" s="195"/>
      <c r="M715" s="201"/>
      <c r="N715" s="202"/>
      <c r="O715" s="202"/>
      <c r="P715" s="202"/>
      <c r="Q715" s="202"/>
      <c r="R715" s="202"/>
      <c r="S715" s="202"/>
      <c r="T715" s="203"/>
      <c r="AT715" s="197" t="s">
        <v>184</v>
      </c>
      <c r="AU715" s="197" t="s">
        <v>24</v>
      </c>
      <c r="AV715" s="12" t="s">
        <v>24</v>
      </c>
      <c r="AW715" s="12" t="s">
        <v>44</v>
      </c>
      <c r="AX715" s="12" t="s">
        <v>81</v>
      </c>
      <c r="AY715" s="197" t="s">
        <v>174</v>
      </c>
    </row>
    <row r="716" spans="2:65" s="13" customFormat="1" ht="13.5">
      <c r="B716" s="211"/>
      <c r="D716" s="196" t="s">
        <v>184</v>
      </c>
      <c r="E716" s="212" t="s">
        <v>5</v>
      </c>
      <c r="F716" s="213" t="s">
        <v>274</v>
      </c>
      <c r="H716" s="214">
        <v>49.555999999999997</v>
      </c>
      <c r="I716" s="215"/>
      <c r="L716" s="211"/>
      <c r="M716" s="216"/>
      <c r="N716" s="217"/>
      <c r="O716" s="217"/>
      <c r="P716" s="217"/>
      <c r="Q716" s="217"/>
      <c r="R716" s="217"/>
      <c r="S716" s="217"/>
      <c r="T716" s="218"/>
      <c r="AT716" s="212" t="s">
        <v>184</v>
      </c>
      <c r="AU716" s="212" t="s">
        <v>24</v>
      </c>
      <c r="AV716" s="13" t="s">
        <v>194</v>
      </c>
      <c r="AW716" s="13" t="s">
        <v>44</v>
      </c>
      <c r="AX716" s="13" t="s">
        <v>89</v>
      </c>
      <c r="AY716" s="212" t="s">
        <v>174</v>
      </c>
    </row>
    <row r="717" spans="2:65" s="1" customFormat="1" ht="25.5" customHeight="1">
      <c r="B717" s="182"/>
      <c r="C717" s="183" t="s">
        <v>1971</v>
      </c>
      <c r="D717" s="183" t="s">
        <v>177</v>
      </c>
      <c r="E717" s="184" t="s">
        <v>1972</v>
      </c>
      <c r="F717" s="185" t="s">
        <v>1973</v>
      </c>
      <c r="G717" s="186" t="s">
        <v>262</v>
      </c>
      <c r="H717" s="187">
        <v>12.88</v>
      </c>
      <c r="I717" s="188"/>
      <c r="J717" s="189">
        <f>ROUND(I717*H717,2)</f>
        <v>0</v>
      </c>
      <c r="K717" s="185" t="s">
        <v>181</v>
      </c>
      <c r="L717" s="42"/>
      <c r="M717" s="190" t="s">
        <v>5</v>
      </c>
      <c r="N717" s="191" t="s">
        <v>52</v>
      </c>
      <c r="O717" s="43"/>
      <c r="P717" s="192">
        <f>O717*H717</f>
        <v>0</v>
      </c>
      <c r="Q717" s="192">
        <v>2.0000000000000001E-4</v>
      </c>
      <c r="R717" s="192">
        <f>Q717*H717</f>
        <v>2.5760000000000002E-3</v>
      </c>
      <c r="S717" s="192">
        <v>0</v>
      </c>
      <c r="T717" s="193">
        <f>S717*H717</f>
        <v>0</v>
      </c>
      <c r="AR717" s="24" t="s">
        <v>234</v>
      </c>
      <c r="AT717" s="24" t="s">
        <v>177</v>
      </c>
      <c r="AU717" s="24" t="s">
        <v>24</v>
      </c>
      <c r="AY717" s="24" t="s">
        <v>174</v>
      </c>
      <c r="BE717" s="194">
        <f>IF(N717="základní",J717,0)</f>
        <v>0</v>
      </c>
      <c r="BF717" s="194">
        <f>IF(N717="snížená",J717,0)</f>
        <v>0</v>
      </c>
      <c r="BG717" s="194">
        <f>IF(N717="zákl. přenesená",J717,0)</f>
        <v>0</v>
      </c>
      <c r="BH717" s="194">
        <f>IF(N717="sníž. přenesená",J717,0)</f>
        <v>0</v>
      </c>
      <c r="BI717" s="194">
        <f>IF(N717="nulová",J717,0)</f>
        <v>0</v>
      </c>
      <c r="BJ717" s="24" t="s">
        <v>89</v>
      </c>
      <c r="BK717" s="194">
        <f>ROUND(I717*H717,2)</f>
        <v>0</v>
      </c>
      <c r="BL717" s="24" t="s">
        <v>234</v>
      </c>
      <c r="BM717" s="24" t="s">
        <v>1974</v>
      </c>
    </row>
    <row r="718" spans="2:65" s="12" customFormat="1" ht="13.5">
      <c r="B718" s="195"/>
      <c r="D718" s="196" t="s">
        <v>184</v>
      </c>
      <c r="E718" s="197" t="s">
        <v>5</v>
      </c>
      <c r="F718" s="198" t="s">
        <v>1975</v>
      </c>
      <c r="H718" s="199">
        <v>12.88</v>
      </c>
      <c r="I718" s="200"/>
      <c r="L718" s="195"/>
      <c r="M718" s="201"/>
      <c r="N718" s="202"/>
      <c r="O718" s="202"/>
      <c r="P718" s="202"/>
      <c r="Q718" s="202"/>
      <c r="R718" s="202"/>
      <c r="S718" s="202"/>
      <c r="T718" s="203"/>
      <c r="AT718" s="197" t="s">
        <v>184</v>
      </c>
      <c r="AU718" s="197" t="s">
        <v>24</v>
      </c>
      <c r="AV718" s="12" t="s">
        <v>24</v>
      </c>
      <c r="AW718" s="12" t="s">
        <v>44</v>
      </c>
      <c r="AX718" s="12" t="s">
        <v>89</v>
      </c>
      <c r="AY718" s="197" t="s">
        <v>174</v>
      </c>
    </row>
    <row r="719" spans="2:65" s="1" customFormat="1" ht="16.5" customHeight="1">
      <c r="B719" s="182"/>
      <c r="C719" s="183" t="s">
        <v>1976</v>
      </c>
      <c r="D719" s="183" t="s">
        <v>177</v>
      </c>
      <c r="E719" s="184" t="s">
        <v>1977</v>
      </c>
      <c r="F719" s="185" t="s">
        <v>1978</v>
      </c>
      <c r="G719" s="186" t="s">
        <v>262</v>
      </c>
      <c r="H719" s="187">
        <v>51.805999999999997</v>
      </c>
      <c r="I719" s="188"/>
      <c r="J719" s="189">
        <f>ROUND(I719*H719,2)</f>
        <v>0</v>
      </c>
      <c r="K719" s="185" t="s">
        <v>181</v>
      </c>
      <c r="L719" s="42"/>
      <c r="M719" s="190" t="s">
        <v>5</v>
      </c>
      <c r="N719" s="191" t="s">
        <v>52</v>
      </c>
      <c r="O719" s="43"/>
      <c r="P719" s="192">
        <f>O719*H719</f>
        <v>0</v>
      </c>
      <c r="Q719" s="192">
        <v>2.7999999999999998E-4</v>
      </c>
      <c r="R719" s="192">
        <f>Q719*H719</f>
        <v>1.4505679999999998E-2</v>
      </c>
      <c r="S719" s="192">
        <v>0</v>
      </c>
      <c r="T719" s="193">
        <f>S719*H719</f>
        <v>0</v>
      </c>
      <c r="AR719" s="24" t="s">
        <v>234</v>
      </c>
      <c r="AT719" s="24" t="s">
        <v>177</v>
      </c>
      <c r="AU719" s="24" t="s">
        <v>24</v>
      </c>
      <c r="AY719" s="24" t="s">
        <v>174</v>
      </c>
      <c r="BE719" s="194">
        <f>IF(N719="základní",J719,0)</f>
        <v>0</v>
      </c>
      <c r="BF719" s="194">
        <f>IF(N719="snížená",J719,0)</f>
        <v>0</v>
      </c>
      <c r="BG719" s="194">
        <f>IF(N719="zákl. přenesená",J719,0)</f>
        <v>0</v>
      </c>
      <c r="BH719" s="194">
        <f>IF(N719="sníž. přenesená",J719,0)</f>
        <v>0</v>
      </c>
      <c r="BI719" s="194">
        <f>IF(N719="nulová",J719,0)</f>
        <v>0</v>
      </c>
      <c r="BJ719" s="24" t="s">
        <v>89</v>
      </c>
      <c r="BK719" s="194">
        <f>ROUND(I719*H719,2)</f>
        <v>0</v>
      </c>
      <c r="BL719" s="24" t="s">
        <v>234</v>
      </c>
      <c r="BM719" s="24" t="s">
        <v>1979</v>
      </c>
    </row>
    <row r="720" spans="2:65" s="12" customFormat="1" ht="13.5">
      <c r="B720" s="195"/>
      <c r="D720" s="196" t="s">
        <v>184</v>
      </c>
      <c r="E720" s="197" t="s">
        <v>5</v>
      </c>
      <c r="F720" s="198" t="s">
        <v>1969</v>
      </c>
      <c r="H720" s="199">
        <v>32.412999999999997</v>
      </c>
      <c r="I720" s="200"/>
      <c r="L720" s="195"/>
      <c r="M720" s="201"/>
      <c r="N720" s="202"/>
      <c r="O720" s="202"/>
      <c r="P720" s="202"/>
      <c r="Q720" s="202"/>
      <c r="R720" s="202"/>
      <c r="S720" s="202"/>
      <c r="T720" s="203"/>
      <c r="AT720" s="197" t="s">
        <v>184</v>
      </c>
      <c r="AU720" s="197" t="s">
        <v>24</v>
      </c>
      <c r="AV720" s="12" t="s">
        <v>24</v>
      </c>
      <c r="AW720" s="12" t="s">
        <v>44</v>
      </c>
      <c r="AX720" s="12" t="s">
        <v>81</v>
      </c>
      <c r="AY720" s="197" t="s">
        <v>174</v>
      </c>
    </row>
    <row r="721" spans="2:65" s="12" customFormat="1" ht="13.5">
      <c r="B721" s="195"/>
      <c r="D721" s="196" t="s">
        <v>184</v>
      </c>
      <c r="E721" s="197" t="s">
        <v>5</v>
      </c>
      <c r="F721" s="198" t="s">
        <v>1970</v>
      </c>
      <c r="H721" s="199">
        <v>15.063000000000001</v>
      </c>
      <c r="I721" s="200"/>
      <c r="L721" s="195"/>
      <c r="M721" s="201"/>
      <c r="N721" s="202"/>
      <c r="O721" s="202"/>
      <c r="P721" s="202"/>
      <c r="Q721" s="202"/>
      <c r="R721" s="202"/>
      <c r="S721" s="202"/>
      <c r="T721" s="203"/>
      <c r="AT721" s="197" t="s">
        <v>184</v>
      </c>
      <c r="AU721" s="197" t="s">
        <v>24</v>
      </c>
      <c r="AV721" s="12" t="s">
        <v>24</v>
      </c>
      <c r="AW721" s="12" t="s">
        <v>44</v>
      </c>
      <c r="AX721" s="12" t="s">
        <v>81</v>
      </c>
      <c r="AY721" s="197" t="s">
        <v>174</v>
      </c>
    </row>
    <row r="722" spans="2:65" s="12" customFormat="1" ht="13.5">
      <c r="B722" s="195"/>
      <c r="D722" s="196" t="s">
        <v>184</v>
      </c>
      <c r="E722" s="197" t="s">
        <v>5</v>
      </c>
      <c r="F722" s="198" t="s">
        <v>1206</v>
      </c>
      <c r="H722" s="199">
        <v>1.55</v>
      </c>
      <c r="I722" s="200"/>
      <c r="L722" s="195"/>
      <c r="M722" s="201"/>
      <c r="N722" s="202"/>
      <c r="O722" s="202"/>
      <c r="P722" s="202"/>
      <c r="Q722" s="202"/>
      <c r="R722" s="202"/>
      <c r="S722" s="202"/>
      <c r="T722" s="203"/>
      <c r="AT722" s="197" t="s">
        <v>184</v>
      </c>
      <c r="AU722" s="197" t="s">
        <v>24</v>
      </c>
      <c r="AV722" s="12" t="s">
        <v>24</v>
      </c>
      <c r="AW722" s="12" t="s">
        <v>44</v>
      </c>
      <c r="AX722" s="12" t="s">
        <v>81</v>
      </c>
      <c r="AY722" s="197" t="s">
        <v>174</v>
      </c>
    </row>
    <row r="723" spans="2:65" s="12" customFormat="1" ht="13.5">
      <c r="B723" s="195"/>
      <c r="D723" s="196" t="s">
        <v>184</v>
      </c>
      <c r="E723" s="197" t="s">
        <v>5</v>
      </c>
      <c r="F723" s="198" t="s">
        <v>1207</v>
      </c>
      <c r="H723" s="199">
        <v>0.53</v>
      </c>
      <c r="I723" s="200"/>
      <c r="L723" s="195"/>
      <c r="M723" s="201"/>
      <c r="N723" s="202"/>
      <c r="O723" s="202"/>
      <c r="P723" s="202"/>
      <c r="Q723" s="202"/>
      <c r="R723" s="202"/>
      <c r="S723" s="202"/>
      <c r="T723" s="203"/>
      <c r="AT723" s="197" t="s">
        <v>184</v>
      </c>
      <c r="AU723" s="197" t="s">
        <v>24</v>
      </c>
      <c r="AV723" s="12" t="s">
        <v>24</v>
      </c>
      <c r="AW723" s="12" t="s">
        <v>44</v>
      </c>
      <c r="AX723" s="12" t="s">
        <v>81</v>
      </c>
      <c r="AY723" s="197" t="s">
        <v>174</v>
      </c>
    </row>
    <row r="724" spans="2:65" s="12" customFormat="1" ht="13.5">
      <c r="B724" s="195"/>
      <c r="D724" s="196" t="s">
        <v>184</v>
      </c>
      <c r="E724" s="197" t="s">
        <v>5</v>
      </c>
      <c r="F724" s="198" t="s">
        <v>1980</v>
      </c>
      <c r="H724" s="199">
        <v>2.25</v>
      </c>
      <c r="I724" s="200"/>
      <c r="L724" s="195"/>
      <c r="M724" s="201"/>
      <c r="N724" s="202"/>
      <c r="O724" s="202"/>
      <c r="P724" s="202"/>
      <c r="Q724" s="202"/>
      <c r="R724" s="202"/>
      <c r="S724" s="202"/>
      <c r="T724" s="203"/>
      <c r="AT724" s="197" t="s">
        <v>184</v>
      </c>
      <c r="AU724" s="197" t="s">
        <v>24</v>
      </c>
      <c r="AV724" s="12" t="s">
        <v>24</v>
      </c>
      <c r="AW724" s="12" t="s">
        <v>44</v>
      </c>
      <c r="AX724" s="12" t="s">
        <v>81</v>
      </c>
      <c r="AY724" s="197" t="s">
        <v>174</v>
      </c>
    </row>
    <row r="725" spans="2:65" s="13" customFormat="1" ht="13.5">
      <c r="B725" s="211"/>
      <c r="D725" s="196" t="s">
        <v>184</v>
      </c>
      <c r="E725" s="212" t="s">
        <v>5</v>
      </c>
      <c r="F725" s="213" t="s">
        <v>274</v>
      </c>
      <c r="H725" s="214">
        <v>51.805999999999997</v>
      </c>
      <c r="I725" s="215"/>
      <c r="L725" s="211"/>
      <c r="M725" s="216"/>
      <c r="N725" s="217"/>
      <c r="O725" s="217"/>
      <c r="P725" s="217"/>
      <c r="Q725" s="217"/>
      <c r="R725" s="217"/>
      <c r="S725" s="217"/>
      <c r="T725" s="218"/>
      <c r="AT725" s="212" t="s">
        <v>184</v>
      </c>
      <c r="AU725" s="212" t="s">
        <v>24</v>
      </c>
      <c r="AV725" s="13" t="s">
        <v>194</v>
      </c>
      <c r="AW725" s="13" t="s">
        <v>44</v>
      </c>
      <c r="AX725" s="13" t="s">
        <v>89</v>
      </c>
      <c r="AY725" s="212" t="s">
        <v>174</v>
      </c>
    </row>
    <row r="726" spans="2:65" s="1" customFormat="1" ht="25.5" customHeight="1">
      <c r="B726" s="182"/>
      <c r="C726" s="183" t="s">
        <v>1981</v>
      </c>
      <c r="D726" s="183" t="s">
        <v>177</v>
      </c>
      <c r="E726" s="184" t="s">
        <v>1982</v>
      </c>
      <c r="F726" s="185" t="s">
        <v>1983</v>
      </c>
      <c r="G726" s="186" t="s">
        <v>262</v>
      </c>
      <c r="H726" s="187">
        <v>12.88</v>
      </c>
      <c r="I726" s="188"/>
      <c r="J726" s="189">
        <f>ROUND(I726*H726,2)</f>
        <v>0</v>
      </c>
      <c r="K726" s="185" t="s">
        <v>181</v>
      </c>
      <c r="L726" s="42"/>
      <c r="M726" s="190" t="s">
        <v>5</v>
      </c>
      <c r="N726" s="191" t="s">
        <v>52</v>
      </c>
      <c r="O726" s="43"/>
      <c r="P726" s="192">
        <f>O726*H726</f>
        <v>0</v>
      </c>
      <c r="Q726" s="192">
        <v>2.7999999999999998E-4</v>
      </c>
      <c r="R726" s="192">
        <f>Q726*H726</f>
        <v>3.6064000000000001E-3</v>
      </c>
      <c r="S726" s="192">
        <v>0</v>
      </c>
      <c r="T726" s="193">
        <f>S726*H726</f>
        <v>0</v>
      </c>
      <c r="AR726" s="24" t="s">
        <v>234</v>
      </c>
      <c r="AT726" s="24" t="s">
        <v>177</v>
      </c>
      <c r="AU726" s="24" t="s">
        <v>24</v>
      </c>
      <c r="AY726" s="24" t="s">
        <v>174</v>
      </c>
      <c r="BE726" s="194">
        <f>IF(N726="základní",J726,0)</f>
        <v>0</v>
      </c>
      <c r="BF726" s="194">
        <f>IF(N726="snížená",J726,0)</f>
        <v>0</v>
      </c>
      <c r="BG726" s="194">
        <f>IF(N726="zákl. přenesená",J726,0)</f>
        <v>0</v>
      </c>
      <c r="BH726" s="194">
        <f>IF(N726="sníž. přenesená",J726,0)</f>
        <v>0</v>
      </c>
      <c r="BI726" s="194">
        <f>IF(N726="nulová",J726,0)</f>
        <v>0</v>
      </c>
      <c r="BJ726" s="24" t="s">
        <v>89</v>
      </c>
      <c r="BK726" s="194">
        <f>ROUND(I726*H726,2)</f>
        <v>0</v>
      </c>
      <c r="BL726" s="24" t="s">
        <v>234</v>
      </c>
      <c r="BM726" s="24" t="s">
        <v>1984</v>
      </c>
    </row>
    <row r="727" spans="2:65" s="12" customFormat="1" ht="13.5">
      <c r="B727" s="195"/>
      <c r="D727" s="196" t="s">
        <v>184</v>
      </c>
      <c r="E727" s="197" t="s">
        <v>5</v>
      </c>
      <c r="F727" s="198" t="s">
        <v>1975</v>
      </c>
      <c r="H727" s="199">
        <v>12.88</v>
      </c>
      <c r="I727" s="200"/>
      <c r="L727" s="195"/>
      <c r="M727" s="201"/>
      <c r="N727" s="202"/>
      <c r="O727" s="202"/>
      <c r="P727" s="202"/>
      <c r="Q727" s="202"/>
      <c r="R727" s="202"/>
      <c r="S727" s="202"/>
      <c r="T727" s="203"/>
      <c r="AT727" s="197" t="s">
        <v>184</v>
      </c>
      <c r="AU727" s="197" t="s">
        <v>24</v>
      </c>
      <c r="AV727" s="12" t="s">
        <v>24</v>
      </c>
      <c r="AW727" s="12" t="s">
        <v>44</v>
      </c>
      <c r="AX727" s="12" t="s">
        <v>89</v>
      </c>
      <c r="AY727" s="197" t="s">
        <v>174</v>
      </c>
    </row>
    <row r="728" spans="2:65" s="11" customFormat="1" ht="29.85" customHeight="1">
      <c r="B728" s="169"/>
      <c r="D728" s="170" t="s">
        <v>80</v>
      </c>
      <c r="E728" s="180" t="s">
        <v>1985</v>
      </c>
      <c r="F728" s="180" t="s">
        <v>1986</v>
      </c>
      <c r="I728" s="172"/>
      <c r="J728" s="181">
        <f>BK728</f>
        <v>0</v>
      </c>
      <c r="L728" s="169"/>
      <c r="M728" s="174"/>
      <c r="N728" s="175"/>
      <c r="O728" s="175"/>
      <c r="P728" s="176">
        <f>SUM(P729:P730)</f>
        <v>0</v>
      </c>
      <c r="Q728" s="175"/>
      <c r="R728" s="176">
        <f>SUM(R729:R730)</f>
        <v>6.3281999999999991E-3</v>
      </c>
      <c r="S728" s="175"/>
      <c r="T728" s="177">
        <f>SUM(T729:T730)</f>
        <v>0</v>
      </c>
      <c r="AR728" s="170" t="s">
        <v>24</v>
      </c>
      <c r="AT728" s="178" t="s">
        <v>80</v>
      </c>
      <c r="AU728" s="178" t="s">
        <v>89</v>
      </c>
      <c r="AY728" s="170" t="s">
        <v>174</v>
      </c>
      <c r="BK728" s="179">
        <f>SUM(BK729:BK730)</f>
        <v>0</v>
      </c>
    </row>
    <row r="729" spans="2:65" s="1" customFormat="1" ht="25.5" customHeight="1">
      <c r="B729" s="182"/>
      <c r="C729" s="183" t="s">
        <v>1987</v>
      </c>
      <c r="D729" s="183" t="s">
        <v>177</v>
      </c>
      <c r="E729" s="184" t="s">
        <v>1988</v>
      </c>
      <c r="F729" s="185" t="s">
        <v>1989</v>
      </c>
      <c r="G729" s="186" t="s">
        <v>262</v>
      </c>
      <c r="H729" s="187">
        <v>5.97</v>
      </c>
      <c r="I729" s="188"/>
      <c r="J729" s="189">
        <f>ROUND(I729*H729,2)</f>
        <v>0</v>
      </c>
      <c r="K729" s="185" t="s">
        <v>181</v>
      </c>
      <c r="L729" s="42"/>
      <c r="M729" s="190" t="s">
        <v>5</v>
      </c>
      <c r="N729" s="191" t="s">
        <v>52</v>
      </c>
      <c r="O729" s="43"/>
      <c r="P729" s="192">
        <f>O729*H729</f>
        <v>0</v>
      </c>
      <c r="Q729" s="192">
        <v>1.06E-3</v>
      </c>
      <c r="R729" s="192">
        <f>Q729*H729</f>
        <v>6.3281999999999991E-3</v>
      </c>
      <c r="S729" s="192">
        <v>0</v>
      </c>
      <c r="T729" s="193">
        <f>S729*H729</f>
        <v>0</v>
      </c>
      <c r="AR729" s="24" t="s">
        <v>234</v>
      </c>
      <c r="AT729" s="24" t="s">
        <v>177</v>
      </c>
      <c r="AU729" s="24" t="s">
        <v>24</v>
      </c>
      <c r="AY729" s="24" t="s">
        <v>174</v>
      </c>
      <c r="BE729" s="194">
        <f>IF(N729="základní",J729,0)</f>
        <v>0</v>
      </c>
      <c r="BF729" s="194">
        <f>IF(N729="snížená",J729,0)</f>
        <v>0</v>
      </c>
      <c r="BG729" s="194">
        <f>IF(N729="zákl. přenesená",J729,0)</f>
        <v>0</v>
      </c>
      <c r="BH729" s="194">
        <f>IF(N729="sníž. přenesená",J729,0)</f>
        <v>0</v>
      </c>
      <c r="BI729" s="194">
        <f>IF(N729="nulová",J729,0)</f>
        <v>0</v>
      </c>
      <c r="BJ729" s="24" t="s">
        <v>89</v>
      </c>
      <c r="BK729" s="194">
        <f>ROUND(I729*H729,2)</f>
        <v>0</v>
      </c>
      <c r="BL729" s="24" t="s">
        <v>234</v>
      </c>
      <c r="BM729" s="24" t="s">
        <v>1990</v>
      </c>
    </row>
    <row r="730" spans="2:65" s="12" customFormat="1" ht="13.5">
      <c r="B730" s="195"/>
      <c r="D730" s="196" t="s">
        <v>184</v>
      </c>
      <c r="E730" s="197" t="s">
        <v>5</v>
      </c>
      <c r="F730" s="198" t="s">
        <v>1991</v>
      </c>
      <c r="H730" s="199">
        <v>5.97</v>
      </c>
      <c r="I730" s="200"/>
      <c r="L730" s="195"/>
      <c r="M730" s="201"/>
      <c r="N730" s="202"/>
      <c r="O730" s="202"/>
      <c r="P730" s="202"/>
      <c r="Q730" s="202"/>
      <c r="R730" s="202"/>
      <c r="S730" s="202"/>
      <c r="T730" s="203"/>
      <c r="AT730" s="197" t="s">
        <v>184</v>
      </c>
      <c r="AU730" s="197" t="s">
        <v>24</v>
      </c>
      <c r="AV730" s="12" t="s">
        <v>24</v>
      </c>
      <c r="AW730" s="12" t="s">
        <v>44</v>
      </c>
      <c r="AX730" s="12" t="s">
        <v>89</v>
      </c>
      <c r="AY730" s="197" t="s">
        <v>174</v>
      </c>
    </row>
    <row r="731" spans="2:65" s="11" customFormat="1" ht="37.35" customHeight="1">
      <c r="B731" s="169"/>
      <c r="D731" s="170" t="s">
        <v>80</v>
      </c>
      <c r="E731" s="171" t="s">
        <v>447</v>
      </c>
      <c r="F731" s="171" t="s">
        <v>1992</v>
      </c>
      <c r="I731" s="172"/>
      <c r="J731" s="173">
        <f>BK731</f>
        <v>0</v>
      </c>
      <c r="L731" s="169"/>
      <c r="M731" s="174"/>
      <c r="N731" s="175"/>
      <c r="O731" s="175"/>
      <c r="P731" s="176">
        <f>P732+P737+P742</f>
        <v>0</v>
      </c>
      <c r="Q731" s="175"/>
      <c r="R731" s="176">
        <f>R732+R737+R742</f>
        <v>8.1006000000000018</v>
      </c>
      <c r="S731" s="175"/>
      <c r="T731" s="177">
        <f>T732+T737+T742</f>
        <v>0</v>
      </c>
      <c r="AR731" s="170" t="s">
        <v>190</v>
      </c>
      <c r="AT731" s="178" t="s">
        <v>80</v>
      </c>
      <c r="AU731" s="178" t="s">
        <v>81</v>
      </c>
      <c r="AY731" s="170" t="s">
        <v>174</v>
      </c>
      <c r="BK731" s="179">
        <f>BK732+BK737+BK742</f>
        <v>0</v>
      </c>
    </row>
    <row r="732" spans="2:65" s="11" customFormat="1" ht="19.899999999999999" customHeight="1">
      <c r="B732" s="169"/>
      <c r="D732" s="170" t="s">
        <v>80</v>
      </c>
      <c r="E732" s="180" t="s">
        <v>1993</v>
      </c>
      <c r="F732" s="180" t="s">
        <v>1994</v>
      </c>
      <c r="I732" s="172"/>
      <c r="J732" s="181">
        <f>BK732</f>
        <v>0</v>
      </c>
      <c r="L732" s="169"/>
      <c r="M732" s="174"/>
      <c r="N732" s="175"/>
      <c r="O732" s="175"/>
      <c r="P732" s="176">
        <f>SUM(P733:P736)</f>
        <v>0</v>
      </c>
      <c r="Q732" s="175"/>
      <c r="R732" s="176">
        <f>SUM(R733:R736)</f>
        <v>1E-4</v>
      </c>
      <c r="S732" s="175"/>
      <c r="T732" s="177">
        <f>SUM(T733:T736)</f>
        <v>0</v>
      </c>
      <c r="AR732" s="170" t="s">
        <v>190</v>
      </c>
      <c r="AT732" s="178" t="s">
        <v>80</v>
      </c>
      <c r="AU732" s="178" t="s">
        <v>89</v>
      </c>
      <c r="AY732" s="170" t="s">
        <v>174</v>
      </c>
      <c r="BK732" s="179">
        <f>SUM(BK733:BK736)</f>
        <v>0</v>
      </c>
    </row>
    <row r="733" spans="2:65" s="1" customFormat="1" ht="25.5" customHeight="1">
      <c r="B733" s="182"/>
      <c r="C733" s="183" t="s">
        <v>1995</v>
      </c>
      <c r="D733" s="183" t="s">
        <v>177</v>
      </c>
      <c r="E733" s="184" t="s">
        <v>1996</v>
      </c>
      <c r="F733" s="185" t="s">
        <v>1997</v>
      </c>
      <c r="G733" s="186" t="s">
        <v>488</v>
      </c>
      <c r="H733" s="187">
        <v>10</v>
      </c>
      <c r="I733" s="188"/>
      <c r="J733" s="189">
        <f>ROUND(I733*H733,2)</f>
        <v>0</v>
      </c>
      <c r="K733" s="185" t="s">
        <v>181</v>
      </c>
      <c r="L733" s="42"/>
      <c r="M733" s="190" t="s">
        <v>5</v>
      </c>
      <c r="N733" s="191" t="s">
        <v>52</v>
      </c>
      <c r="O733" s="43"/>
      <c r="P733" s="192">
        <f>O733*H733</f>
        <v>0</v>
      </c>
      <c r="Q733" s="192">
        <v>0</v>
      </c>
      <c r="R733" s="192">
        <f>Q733*H733</f>
        <v>0</v>
      </c>
      <c r="S733" s="192">
        <v>0</v>
      </c>
      <c r="T733" s="193">
        <f>S733*H733</f>
        <v>0</v>
      </c>
      <c r="AR733" s="24" t="s">
        <v>606</v>
      </c>
      <c r="AT733" s="24" t="s">
        <v>177</v>
      </c>
      <c r="AU733" s="24" t="s">
        <v>24</v>
      </c>
      <c r="AY733" s="24" t="s">
        <v>174</v>
      </c>
      <c r="BE733" s="194">
        <f>IF(N733="základní",J733,0)</f>
        <v>0</v>
      </c>
      <c r="BF733" s="194">
        <f>IF(N733="snížená",J733,0)</f>
        <v>0</v>
      </c>
      <c r="BG733" s="194">
        <f>IF(N733="zákl. přenesená",J733,0)</f>
        <v>0</v>
      </c>
      <c r="BH733" s="194">
        <f>IF(N733="sníž. přenesená",J733,0)</f>
        <v>0</v>
      </c>
      <c r="BI733" s="194">
        <f>IF(N733="nulová",J733,0)</f>
        <v>0</v>
      </c>
      <c r="BJ733" s="24" t="s">
        <v>89</v>
      </c>
      <c r="BK733" s="194">
        <f>ROUND(I733*H733,2)</f>
        <v>0</v>
      </c>
      <c r="BL733" s="24" t="s">
        <v>606</v>
      </c>
      <c r="BM733" s="24" t="s">
        <v>1998</v>
      </c>
    </row>
    <row r="734" spans="2:65" s="12" customFormat="1" ht="13.5">
      <c r="B734" s="195"/>
      <c r="D734" s="196" t="s">
        <v>184</v>
      </c>
      <c r="E734" s="197" t="s">
        <v>5</v>
      </c>
      <c r="F734" s="198" t="s">
        <v>219</v>
      </c>
      <c r="H734" s="199">
        <v>10</v>
      </c>
      <c r="I734" s="200"/>
      <c r="L734" s="195"/>
      <c r="M734" s="201"/>
      <c r="N734" s="202"/>
      <c r="O734" s="202"/>
      <c r="P734" s="202"/>
      <c r="Q734" s="202"/>
      <c r="R734" s="202"/>
      <c r="S734" s="202"/>
      <c r="T734" s="203"/>
      <c r="AT734" s="197" t="s">
        <v>184</v>
      </c>
      <c r="AU734" s="197" t="s">
        <v>24</v>
      </c>
      <c r="AV734" s="12" t="s">
        <v>24</v>
      </c>
      <c r="AW734" s="12" t="s">
        <v>44</v>
      </c>
      <c r="AX734" s="12" t="s">
        <v>89</v>
      </c>
      <c r="AY734" s="197" t="s">
        <v>174</v>
      </c>
    </row>
    <row r="735" spans="2:65" s="1" customFormat="1" ht="16.5" customHeight="1">
      <c r="B735" s="182"/>
      <c r="C735" s="219" t="s">
        <v>1999</v>
      </c>
      <c r="D735" s="219" t="s">
        <v>447</v>
      </c>
      <c r="E735" s="220" t="s">
        <v>2000</v>
      </c>
      <c r="F735" s="221" t="s">
        <v>2001</v>
      </c>
      <c r="G735" s="222" t="s">
        <v>488</v>
      </c>
      <c r="H735" s="223">
        <v>10</v>
      </c>
      <c r="I735" s="224"/>
      <c r="J735" s="225">
        <f>ROUND(I735*H735,2)</f>
        <v>0</v>
      </c>
      <c r="K735" s="221" t="s">
        <v>181</v>
      </c>
      <c r="L735" s="226"/>
      <c r="M735" s="227" t="s">
        <v>5</v>
      </c>
      <c r="N735" s="228" t="s">
        <v>52</v>
      </c>
      <c r="O735" s="43"/>
      <c r="P735" s="192">
        <f>O735*H735</f>
        <v>0</v>
      </c>
      <c r="Q735" s="192">
        <v>1.0000000000000001E-5</v>
      </c>
      <c r="R735" s="192">
        <f>Q735*H735</f>
        <v>1E-4</v>
      </c>
      <c r="S735" s="192">
        <v>0</v>
      </c>
      <c r="T735" s="193">
        <f>S735*H735</f>
        <v>0</v>
      </c>
      <c r="AR735" s="24" t="s">
        <v>1457</v>
      </c>
      <c r="AT735" s="24" t="s">
        <v>447</v>
      </c>
      <c r="AU735" s="24" t="s">
        <v>24</v>
      </c>
      <c r="AY735" s="24" t="s">
        <v>174</v>
      </c>
      <c r="BE735" s="194">
        <f>IF(N735="základní",J735,0)</f>
        <v>0</v>
      </c>
      <c r="BF735" s="194">
        <f>IF(N735="snížená",J735,0)</f>
        <v>0</v>
      </c>
      <c r="BG735" s="194">
        <f>IF(N735="zákl. přenesená",J735,0)</f>
        <v>0</v>
      </c>
      <c r="BH735" s="194">
        <f>IF(N735="sníž. přenesená",J735,0)</f>
        <v>0</v>
      </c>
      <c r="BI735" s="194">
        <f>IF(N735="nulová",J735,0)</f>
        <v>0</v>
      </c>
      <c r="BJ735" s="24" t="s">
        <v>89</v>
      </c>
      <c r="BK735" s="194">
        <f>ROUND(I735*H735,2)</f>
        <v>0</v>
      </c>
      <c r="BL735" s="24" t="s">
        <v>1457</v>
      </c>
      <c r="BM735" s="24" t="s">
        <v>2002</v>
      </c>
    </row>
    <row r="736" spans="2:65" s="12" customFormat="1" ht="13.5">
      <c r="B736" s="195"/>
      <c r="D736" s="196" t="s">
        <v>184</v>
      </c>
      <c r="E736" s="197" t="s">
        <v>5</v>
      </c>
      <c r="F736" s="198" t="s">
        <v>219</v>
      </c>
      <c r="H736" s="199">
        <v>10</v>
      </c>
      <c r="I736" s="200"/>
      <c r="L736" s="195"/>
      <c r="M736" s="201"/>
      <c r="N736" s="202"/>
      <c r="O736" s="202"/>
      <c r="P736" s="202"/>
      <c r="Q736" s="202"/>
      <c r="R736" s="202"/>
      <c r="S736" s="202"/>
      <c r="T736" s="203"/>
      <c r="AT736" s="197" t="s">
        <v>184</v>
      </c>
      <c r="AU736" s="197" t="s">
        <v>24</v>
      </c>
      <c r="AV736" s="12" t="s">
        <v>24</v>
      </c>
      <c r="AW736" s="12" t="s">
        <v>44</v>
      </c>
      <c r="AX736" s="12" t="s">
        <v>89</v>
      </c>
      <c r="AY736" s="197" t="s">
        <v>174</v>
      </c>
    </row>
    <row r="737" spans="2:65" s="11" customFormat="1" ht="29.85" customHeight="1">
      <c r="B737" s="169"/>
      <c r="D737" s="170" t="s">
        <v>80</v>
      </c>
      <c r="E737" s="180" t="s">
        <v>2003</v>
      </c>
      <c r="F737" s="180" t="s">
        <v>2004</v>
      </c>
      <c r="I737" s="172"/>
      <c r="J737" s="181">
        <f>BK737</f>
        <v>0</v>
      </c>
      <c r="L737" s="169"/>
      <c r="M737" s="174"/>
      <c r="N737" s="175"/>
      <c r="O737" s="175"/>
      <c r="P737" s="176">
        <f>SUM(P738:P741)</f>
        <v>0</v>
      </c>
      <c r="Q737" s="175"/>
      <c r="R737" s="176">
        <f>SUM(R738:R741)</f>
        <v>2.4E-2</v>
      </c>
      <c r="S737" s="175"/>
      <c r="T737" s="177">
        <f>SUM(T738:T741)</f>
        <v>0</v>
      </c>
      <c r="AR737" s="170" t="s">
        <v>190</v>
      </c>
      <c r="AT737" s="178" t="s">
        <v>80</v>
      </c>
      <c r="AU737" s="178" t="s">
        <v>89</v>
      </c>
      <c r="AY737" s="170" t="s">
        <v>174</v>
      </c>
      <c r="BK737" s="179">
        <f>SUM(BK738:BK741)</f>
        <v>0</v>
      </c>
    </row>
    <row r="738" spans="2:65" s="1" customFormat="1" ht="25.5" customHeight="1">
      <c r="B738" s="182"/>
      <c r="C738" s="183" t="s">
        <v>2005</v>
      </c>
      <c r="D738" s="183" t="s">
        <v>177</v>
      </c>
      <c r="E738" s="184" t="s">
        <v>2006</v>
      </c>
      <c r="F738" s="185" t="s">
        <v>2007</v>
      </c>
      <c r="G738" s="186" t="s">
        <v>287</v>
      </c>
      <c r="H738" s="187">
        <v>25</v>
      </c>
      <c r="I738" s="188"/>
      <c r="J738" s="189">
        <f>ROUND(I738*H738,2)</f>
        <v>0</v>
      </c>
      <c r="K738" s="185" t="s">
        <v>181</v>
      </c>
      <c r="L738" s="42"/>
      <c r="M738" s="190" t="s">
        <v>5</v>
      </c>
      <c r="N738" s="191" t="s">
        <v>52</v>
      </c>
      <c r="O738" s="43"/>
      <c r="P738" s="192">
        <f>O738*H738</f>
        <v>0</v>
      </c>
      <c r="Q738" s="192">
        <v>0</v>
      </c>
      <c r="R738" s="192">
        <f>Q738*H738</f>
        <v>0</v>
      </c>
      <c r="S738" s="192">
        <v>0</v>
      </c>
      <c r="T738" s="193">
        <f>S738*H738</f>
        <v>0</v>
      </c>
      <c r="AR738" s="24" t="s">
        <v>606</v>
      </c>
      <c r="AT738" s="24" t="s">
        <v>177</v>
      </c>
      <c r="AU738" s="24" t="s">
        <v>24</v>
      </c>
      <c r="AY738" s="24" t="s">
        <v>174</v>
      </c>
      <c r="BE738" s="194">
        <f>IF(N738="základní",J738,0)</f>
        <v>0</v>
      </c>
      <c r="BF738" s="194">
        <f>IF(N738="snížená",J738,0)</f>
        <v>0</v>
      </c>
      <c r="BG738" s="194">
        <f>IF(N738="zákl. přenesená",J738,0)</f>
        <v>0</v>
      </c>
      <c r="BH738" s="194">
        <f>IF(N738="sníž. přenesená",J738,0)</f>
        <v>0</v>
      </c>
      <c r="BI738" s="194">
        <f>IF(N738="nulová",J738,0)</f>
        <v>0</v>
      </c>
      <c r="BJ738" s="24" t="s">
        <v>89</v>
      </c>
      <c r="BK738" s="194">
        <f>ROUND(I738*H738,2)</f>
        <v>0</v>
      </c>
      <c r="BL738" s="24" t="s">
        <v>606</v>
      </c>
      <c r="BM738" s="24" t="s">
        <v>2008</v>
      </c>
    </row>
    <row r="739" spans="2:65" s="12" customFormat="1" ht="13.5">
      <c r="B739" s="195"/>
      <c r="D739" s="196" t="s">
        <v>184</v>
      </c>
      <c r="E739" s="197" t="s">
        <v>5</v>
      </c>
      <c r="F739" s="198" t="s">
        <v>390</v>
      </c>
      <c r="H739" s="199">
        <v>25</v>
      </c>
      <c r="I739" s="200"/>
      <c r="L739" s="195"/>
      <c r="M739" s="201"/>
      <c r="N739" s="202"/>
      <c r="O739" s="202"/>
      <c r="P739" s="202"/>
      <c r="Q739" s="202"/>
      <c r="R739" s="202"/>
      <c r="S739" s="202"/>
      <c r="T739" s="203"/>
      <c r="AT739" s="197" t="s">
        <v>184</v>
      </c>
      <c r="AU739" s="197" t="s">
        <v>24</v>
      </c>
      <c r="AV739" s="12" t="s">
        <v>24</v>
      </c>
      <c r="AW739" s="12" t="s">
        <v>44</v>
      </c>
      <c r="AX739" s="12" t="s">
        <v>89</v>
      </c>
      <c r="AY739" s="197" t="s">
        <v>174</v>
      </c>
    </row>
    <row r="740" spans="2:65" s="1" customFormat="1" ht="16.5" customHeight="1">
      <c r="B740" s="182"/>
      <c r="C740" s="219" t="s">
        <v>2009</v>
      </c>
      <c r="D740" s="219" t="s">
        <v>447</v>
      </c>
      <c r="E740" s="220" t="s">
        <v>2010</v>
      </c>
      <c r="F740" s="221" t="s">
        <v>2011</v>
      </c>
      <c r="G740" s="222" t="s">
        <v>287</v>
      </c>
      <c r="H740" s="223">
        <v>25</v>
      </c>
      <c r="I740" s="224"/>
      <c r="J740" s="225">
        <f>ROUND(I740*H740,2)</f>
        <v>0</v>
      </c>
      <c r="K740" s="221" t="s">
        <v>181</v>
      </c>
      <c r="L740" s="226"/>
      <c r="M740" s="227" t="s">
        <v>5</v>
      </c>
      <c r="N740" s="228" t="s">
        <v>52</v>
      </c>
      <c r="O740" s="43"/>
      <c r="P740" s="192">
        <f>O740*H740</f>
        <v>0</v>
      </c>
      <c r="Q740" s="192">
        <v>9.6000000000000002E-4</v>
      </c>
      <c r="R740" s="192">
        <f>Q740*H740</f>
        <v>2.4E-2</v>
      </c>
      <c r="S740" s="192">
        <v>0</v>
      </c>
      <c r="T740" s="193">
        <f>S740*H740</f>
        <v>0</v>
      </c>
      <c r="AR740" s="24" t="s">
        <v>1457</v>
      </c>
      <c r="AT740" s="24" t="s">
        <v>447</v>
      </c>
      <c r="AU740" s="24" t="s">
        <v>24</v>
      </c>
      <c r="AY740" s="24" t="s">
        <v>174</v>
      </c>
      <c r="BE740" s="194">
        <f>IF(N740="základní",J740,0)</f>
        <v>0</v>
      </c>
      <c r="BF740" s="194">
        <f>IF(N740="snížená",J740,0)</f>
        <v>0</v>
      </c>
      <c r="BG740" s="194">
        <f>IF(N740="zákl. přenesená",J740,0)</f>
        <v>0</v>
      </c>
      <c r="BH740" s="194">
        <f>IF(N740="sníž. přenesená",J740,0)</f>
        <v>0</v>
      </c>
      <c r="BI740" s="194">
        <f>IF(N740="nulová",J740,0)</f>
        <v>0</v>
      </c>
      <c r="BJ740" s="24" t="s">
        <v>89</v>
      </c>
      <c r="BK740" s="194">
        <f>ROUND(I740*H740,2)</f>
        <v>0</v>
      </c>
      <c r="BL740" s="24" t="s">
        <v>1457</v>
      </c>
      <c r="BM740" s="24" t="s">
        <v>2012</v>
      </c>
    </row>
    <row r="741" spans="2:65" s="12" customFormat="1" ht="13.5">
      <c r="B741" s="195"/>
      <c r="D741" s="196" t="s">
        <v>184</v>
      </c>
      <c r="E741" s="197" t="s">
        <v>5</v>
      </c>
      <c r="F741" s="198" t="s">
        <v>390</v>
      </c>
      <c r="H741" s="199">
        <v>25</v>
      </c>
      <c r="I741" s="200"/>
      <c r="L741" s="195"/>
      <c r="M741" s="201"/>
      <c r="N741" s="202"/>
      <c r="O741" s="202"/>
      <c r="P741" s="202"/>
      <c r="Q741" s="202"/>
      <c r="R741" s="202"/>
      <c r="S741" s="202"/>
      <c r="T741" s="203"/>
      <c r="AT741" s="197" t="s">
        <v>184</v>
      </c>
      <c r="AU741" s="197" t="s">
        <v>24</v>
      </c>
      <c r="AV741" s="12" t="s">
        <v>24</v>
      </c>
      <c r="AW741" s="12" t="s">
        <v>44</v>
      </c>
      <c r="AX741" s="12" t="s">
        <v>89</v>
      </c>
      <c r="AY741" s="197" t="s">
        <v>174</v>
      </c>
    </row>
    <row r="742" spans="2:65" s="11" customFormat="1" ht="29.85" customHeight="1">
      <c r="B742" s="169"/>
      <c r="D742" s="170" t="s">
        <v>80</v>
      </c>
      <c r="E742" s="180" t="s">
        <v>2013</v>
      </c>
      <c r="F742" s="180" t="s">
        <v>2014</v>
      </c>
      <c r="I742" s="172"/>
      <c r="J742" s="181">
        <f>BK742</f>
        <v>0</v>
      </c>
      <c r="L742" s="169"/>
      <c r="M742" s="174"/>
      <c r="N742" s="175"/>
      <c r="O742" s="175"/>
      <c r="P742" s="176">
        <f>SUM(P743:P752)</f>
        <v>0</v>
      </c>
      <c r="Q742" s="175"/>
      <c r="R742" s="176">
        <f>SUM(R743:R752)</f>
        <v>8.0765000000000011</v>
      </c>
      <c r="S742" s="175"/>
      <c r="T742" s="177">
        <f>SUM(T743:T752)</f>
        <v>0</v>
      </c>
      <c r="AR742" s="170" t="s">
        <v>190</v>
      </c>
      <c r="AT742" s="178" t="s">
        <v>80</v>
      </c>
      <c r="AU742" s="178" t="s">
        <v>89</v>
      </c>
      <c r="AY742" s="170" t="s">
        <v>174</v>
      </c>
      <c r="BK742" s="179">
        <f>SUM(BK743:BK752)</f>
        <v>0</v>
      </c>
    </row>
    <row r="743" spans="2:65" s="1" customFormat="1" ht="38.25" customHeight="1">
      <c r="B743" s="182"/>
      <c r="C743" s="183" t="s">
        <v>2015</v>
      </c>
      <c r="D743" s="183" t="s">
        <v>177</v>
      </c>
      <c r="E743" s="184" t="s">
        <v>2016</v>
      </c>
      <c r="F743" s="185" t="s">
        <v>2017</v>
      </c>
      <c r="G743" s="186" t="s">
        <v>287</v>
      </c>
      <c r="H743" s="187">
        <v>25</v>
      </c>
      <c r="I743" s="188"/>
      <c r="J743" s="189">
        <f>ROUND(I743*H743,2)</f>
        <v>0</v>
      </c>
      <c r="K743" s="185" t="s">
        <v>181</v>
      </c>
      <c r="L743" s="42"/>
      <c r="M743" s="190" t="s">
        <v>5</v>
      </c>
      <c r="N743" s="191" t="s">
        <v>52</v>
      </c>
      <c r="O743" s="43"/>
      <c r="P743" s="192">
        <f>O743*H743</f>
        <v>0</v>
      </c>
      <c r="Q743" s="192">
        <v>0</v>
      </c>
      <c r="R743" s="192">
        <f>Q743*H743</f>
        <v>0</v>
      </c>
      <c r="S743" s="192">
        <v>0</v>
      </c>
      <c r="T743" s="193">
        <f>S743*H743</f>
        <v>0</v>
      </c>
      <c r="AR743" s="24" t="s">
        <v>606</v>
      </c>
      <c r="AT743" s="24" t="s">
        <v>177</v>
      </c>
      <c r="AU743" s="24" t="s">
        <v>24</v>
      </c>
      <c r="AY743" s="24" t="s">
        <v>174</v>
      </c>
      <c r="BE743" s="194">
        <f>IF(N743="základní",J743,0)</f>
        <v>0</v>
      </c>
      <c r="BF743" s="194">
        <f>IF(N743="snížená",J743,0)</f>
        <v>0</v>
      </c>
      <c r="BG743" s="194">
        <f>IF(N743="zákl. přenesená",J743,0)</f>
        <v>0</v>
      </c>
      <c r="BH743" s="194">
        <f>IF(N743="sníž. přenesená",J743,0)</f>
        <v>0</v>
      </c>
      <c r="BI743" s="194">
        <f>IF(N743="nulová",J743,0)</f>
        <v>0</v>
      </c>
      <c r="BJ743" s="24" t="s">
        <v>89</v>
      </c>
      <c r="BK743" s="194">
        <f>ROUND(I743*H743,2)</f>
        <v>0</v>
      </c>
      <c r="BL743" s="24" t="s">
        <v>606</v>
      </c>
      <c r="BM743" s="24" t="s">
        <v>2018</v>
      </c>
    </row>
    <row r="744" spans="2:65" s="12" customFormat="1" ht="13.5">
      <c r="B744" s="195"/>
      <c r="D744" s="196" t="s">
        <v>184</v>
      </c>
      <c r="E744" s="197" t="s">
        <v>5</v>
      </c>
      <c r="F744" s="198" t="s">
        <v>390</v>
      </c>
      <c r="H744" s="199">
        <v>25</v>
      </c>
      <c r="I744" s="200"/>
      <c r="L744" s="195"/>
      <c r="M744" s="201"/>
      <c r="N744" s="202"/>
      <c r="O744" s="202"/>
      <c r="P744" s="202"/>
      <c r="Q744" s="202"/>
      <c r="R744" s="202"/>
      <c r="S744" s="202"/>
      <c r="T744" s="203"/>
      <c r="AT744" s="197" t="s">
        <v>184</v>
      </c>
      <c r="AU744" s="197" t="s">
        <v>24</v>
      </c>
      <c r="AV744" s="12" t="s">
        <v>24</v>
      </c>
      <c r="AW744" s="12" t="s">
        <v>44</v>
      </c>
      <c r="AX744" s="12" t="s">
        <v>89</v>
      </c>
      <c r="AY744" s="197" t="s">
        <v>174</v>
      </c>
    </row>
    <row r="745" spans="2:65" s="1" customFormat="1" ht="38.25" customHeight="1">
      <c r="B745" s="182"/>
      <c r="C745" s="183" t="s">
        <v>2019</v>
      </c>
      <c r="D745" s="183" t="s">
        <v>177</v>
      </c>
      <c r="E745" s="184" t="s">
        <v>2020</v>
      </c>
      <c r="F745" s="185" t="s">
        <v>2021</v>
      </c>
      <c r="G745" s="186" t="s">
        <v>287</v>
      </c>
      <c r="H745" s="187">
        <v>25</v>
      </c>
      <c r="I745" s="188"/>
      <c r="J745" s="189">
        <f>ROUND(I745*H745,2)</f>
        <v>0</v>
      </c>
      <c r="K745" s="185" t="s">
        <v>181</v>
      </c>
      <c r="L745" s="42"/>
      <c r="M745" s="190" t="s">
        <v>5</v>
      </c>
      <c r="N745" s="191" t="s">
        <v>52</v>
      </c>
      <c r="O745" s="43"/>
      <c r="P745" s="192">
        <f>O745*H745</f>
        <v>0</v>
      </c>
      <c r="Q745" s="192">
        <v>0.32300000000000001</v>
      </c>
      <c r="R745" s="192">
        <f>Q745*H745</f>
        <v>8.0750000000000011</v>
      </c>
      <c r="S745" s="192">
        <v>0</v>
      </c>
      <c r="T745" s="193">
        <f>S745*H745</f>
        <v>0</v>
      </c>
      <c r="AR745" s="24" t="s">
        <v>606</v>
      </c>
      <c r="AT745" s="24" t="s">
        <v>177</v>
      </c>
      <c r="AU745" s="24" t="s">
        <v>24</v>
      </c>
      <c r="AY745" s="24" t="s">
        <v>174</v>
      </c>
      <c r="BE745" s="194">
        <f>IF(N745="základní",J745,0)</f>
        <v>0</v>
      </c>
      <c r="BF745" s="194">
        <f>IF(N745="snížená",J745,0)</f>
        <v>0</v>
      </c>
      <c r="BG745" s="194">
        <f>IF(N745="zákl. přenesená",J745,0)</f>
        <v>0</v>
      </c>
      <c r="BH745" s="194">
        <f>IF(N745="sníž. přenesená",J745,0)</f>
        <v>0</v>
      </c>
      <c r="BI745" s="194">
        <f>IF(N745="nulová",J745,0)</f>
        <v>0</v>
      </c>
      <c r="BJ745" s="24" t="s">
        <v>89</v>
      </c>
      <c r="BK745" s="194">
        <f>ROUND(I745*H745,2)</f>
        <v>0</v>
      </c>
      <c r="BL745" s="24" t="s">
        <v>606</v>
      </c>
      <c r="BM745" s="24" t="s">
        <v>2022</v>
      </c>
    </row>
    <row r="746" spans="2:65" s="12" customFormat="1" ht="13.5">
      <c r="B746" s="195"/>
      <c r="D746" s="196" t="s">
        <v>184</v>
      </c>
      <c r="E746" s="197" t="s">
        <v>5</v>
      </c>
      <c r="F746" s="198" t="s">
        <v>390</v>
      </c>
      <c r="H746" s="199">
        <v>25</v>
      </c>
      <c r="I746" s="200"/>
      <c r="L746" s="195"/>
      <c r="M746" s="201"/>
      <c r="N746" s="202"/>
      <c r="O746" s="202"/>
      <c r="P746" s="202"/>
      <c r="Q746" s="202"/>
      <c r="R746" s="202"/>
      <c r="S746" s="202"/>
      <c r="T746" s="203"/>
      <c r="AT746" s="197" t="s">
        <v>184</v>
      </c>
      <c r="AU746" s="197" t="s">
        <v>24</v>
      </c>
      <c r="AV746" s="12" t="s">
        <v>24</v>
      </c>
      <c r="AW746" s="12" t="s">
        <v>44</v>
      </c>
      <c r="AX746" s="12" t="s">
        <v>89</v>
      </c>
      <c r="AY746" s="197" t="s">
        <v>174</v>
      </c>
    </row>
    <row r="747" spans="2:65" s="1" customFormat="1" ht="38.25" customHeight="1">
      <c r="B747" s="182"/>
      <c r="C747" s="183" t="s">
        <v>2023</v>
      </c>
      <c r="D747" s="183" t="s">
        <v>177</v>
      </c>
      <c r="E747" s="184" t="s">
        <v>2024</v>
      </c>
      <c r="F747" s="185" t="s">
        <v>2025</v>
      </c>
      <c r="G747" s="186" t="s">
        <v>287</v>
      </c>
      <c r="H747" s="187">
        <v>25</v>
      </c>
      <c r="I747" s="188"/>
      <c r="J747" s="189">
        <f>ROUND(I747*H747,2)</f>
        <v>0</v>
      </c>
      <c r="K747" s="185" t="s">
        <v>181</v>
      </c>
      <c r="L747" s="42"/>
      <c r="M747" s="190" t="s">
        <v>5</v>
      </c>
      <c r="N747" s="191" t="s">
        <v>52</v>
      </c>
      <c r="O747" s="43"/>
      <c r="P747" s="192">
        <f>O747*H747</f>
        <v>0</v>
      </c>
      <c r="Q747" s="192">
        <v>6.0000000000000002E-5</v>
      </c>
      <c r="R747" s="192">
        <f>Q747*H747</f>
        <v>1.5E-3</v>
      </c>
      <c r="S747" s="192">
        <v>0</v>
      </c>
      <c r="T747" s="193">
        <f>S747*H747</f>
        <v>0</v>
      </c>
      <c r="AR747" s="24" t="s">
        <v>606</v>
      </c>
      <c r="AT747" s="24" t="s">
        <v>177</v>
      </c>
      <c r="AU747" s="24" t="s">
        <v>24</v>
      </c>
      <c r="AY747" s="24" t="s">
        <v>174</v>
      </c>
      <c r="BE747" s="194">
        <f>IF(N747="základní",J747,0)</f>
        <v>0</v>
      </c>
      <c r="BF747" s="194">
        <f>IF(N747="snížená",J747,0)</f>
        <v>0</v>
      </c>
      <c r="BG747" s="194">
        <f>IF(N747="zákl. přenesená",J747,0)</f>
        <v>0</v>
      </c>
      <c r="BH747" s="194">
        <f>IF(N747="sníž. přenesená",J747,0)</f>
        <v>0</v>
      </c>
      <c r="BI747" s="194">
        <f>IF(N747="nulová",J747,0)</f>
        <v>0</v>
      </c>
      <c r="BJ747" s="24" t="s">
        <v>89</v>
      </c>
      <c r="BK747" s="194">
        <f>ROUND(I747*H747,2)</f>
        <v>0</v>
      </c>
      <c r="BL747" s="24" t="s">
        <v>606</v>
      </c>
      <c r="BM747" s="24" t="s">
        <v>2026</v>
      </c>
    </row>
    <row r="748" spans="2:65" s="12" customFormat="1" ht="13.5">
      <c r="B748" s="195"/>
      <c r="D748" s="196" t="s">
        <v>184</v>
      </c>
      <c r="E748" s="197" t="s">
        <v>5</v>
      </c>
      <c r="F748" s="198" t="s">
        <v>390</v>
      </c>
      <c r="H748" s="199">
        <v>25</v>
      </c>
      <c r="I748" s="200"/>
      <c r="L748" s="195"/>
      <c r="M748" s="201"/>
      <c r="N748" s="202"/>
      <c r="O748" s="202"/>
      <c r="P748" s="202"/>
      <c r="Q748" s="202"/>
      <c r="R748" s="202"/>
      <c r="S748" s="202"/>
      <c r="T748" s="203"/>
      <c r="AT748" s="197" t="s">
        <v>184</v>
      </c>
      <c r="AU748" s="197" t="s">
        <v>24</v>
      </c>
      <c r="AV748" s="12" t="s">
        <v>24</v>
      </c>
      <c r="AW748" s="12" t="s">
        <v>44</v>
      </c>
      <c r="AX748" s="12" t="s">
        <v>89</v>
      </c>
      <c r="AY748" s="197" t="s">
        <v>174</v>
      </c>
    </row>
    <row r="749" spans="2:65" s="1" customFormat="1" ht="38.25" customHeight="1">
      <c r="B749" s="182"/>
      <c r="C749" s="183" t="s">
        <v>2027</v>
      </c>
      <c r="D749" s="183" t="s">
        <v>177</v>
      </c>
      <c r="E749" s="184" t="s">
        <v>2028</v>
      </c>
      <c r="F749" s="185" t="s">
        <v>2029</v>
      </c>
      <c r="G749" s="186" t="s">
        <v>287</v>
      </c>
      <c r="H749" s="187">
        <v>25</v>
      </c>
      <c r="I749" s="188"/>
      <c r="J749" s="189">
        <f>ROUND(I749*H749,2)</f>
        <v>0</v>
      </c>
      <c r="K749" s="185" t="s">
        <v>181</v>
      </c>
      <c r="L749" s="42"/>
      <c r="M749" s="190" t="s">
        <v>5</v>
      </c>
      <c r="N749" s="191" t="s">
        <v>52</v>
      </c>
      <c r="O749" s="43"/>
      <c r="P749" s="192">
        <f>O749*H749</f>
        <v>0</v>
      </c>
      <c r="Q749" s="192">
        <v>0</v>
      </c>
      <c r="R749" s="192">
        <f>Q749*H749</f>
        <v>0</v>
      </c>
      <c r="S749" s="192">
        <v>0</v>
      </c>
      <c r="T749" s="193">
        <f>S749*H749</f>
        <v>0</v>
      </c>
      <c r="AR749" s="24" t="s">
        <v>606</v>
      </c>
      <c r="AT749" s="24" t="s">
        <v>177</v>
      </c>
      <c r="AU749" s="24" t="s">
        <v>24</v>
      </c>
      <c r="AY749" s="24" t="s">
        <v>174</v>
      </c>
      <c r="BE749" s="194">
        <f>IF(N749="základní",J749,0)</f>
        <v>0</v>
      </c>
      <c r="BF749" s="194">
        <f>IF(N749="snížená",J749,0)</f>
        <v>0</v>
      </c>
      <c r="BG749" s="194">
        <f>IF(N749="zákl. přenesená",J749,0)</f>
        <v>0</v>
      </c>
      <c r="BH749" s="194">
        <f>IF(N749="sníž. přenesená",J749,0)</f>
        <v>0</v>
      </c>
      <c r="BI749" s="194">
        <f>IF(N749="nulová",J749,0)</f>
        <v>0</v>
      </c>
      <c r="BJ749" s="24" t="s">
        <v>89</v>
      </c>
      <c r="BK749" s="194">
        <f>ROUND(I749*H749,2)</f>
        <v>0</v>
      </c>
      <c r="BL749" s="24" t="s">
        <v>606</v>
      </c>
      <c r="BM749" s="24" t="s">
        <v>2030</v>
      </c>
    </row>
    <row r="750" spans="2:65" s="12" customFormat="1" ht="13.5">
      <c r="B750" s="195"/>
      <c r="D750" s="196" t="s">
        <v>184</v>
      </c>
      <c r="E750" s="197" t="s">
        <v>5</v>
      </c>
      <c r="F750" s="198" t="s">
        <v>390</v>
      </c>
      <c r="H750" s="199">
        <v>25</v>
      </c>
      <c r="I750" s="200"/>
      <c r="L750" s="195"/>
      <c r="M750" s="201"/>
      <c r="N750" s="202"/>
      <c r="O750" s="202"/>
      <c r="P750" s="202"/>
      <c r="Q750" s="202"/>
      <c r="R750" s="202"/>
      <c r="S750" s="202"/>
      <c r="T750" s="203"/>
      <c r="AT750" s="197" t="s">
        <v>184</v>
      </c>
      <c r="AU750" s="197" t="s">
        <v>24</v>
      </c>
      <c r="AV750" s="12" t="s">
        <v>24</v>
      </c>
      <c r="AW750" s="12" t="s">
        <v>44</v>
      </c>
      <c r="AX750" s="12" t="s">
        <v>89</v>
      </c>
      <c r="AY750" s="197" t="s">
        <v>174</v>
      </c>
    </row>
    <row r="751" spans="2:65" s="1" customFormat="1" ht="25.5" customHeight="1">
      <c r="B751" s="182"/>
      <c r="C751" s="183" t="s">
        <v>2031</v>
      </c>
      <c r="D751" s="183" t="s">
        <v>177</v>
      </c>
      <c r="E751" s="184" t="s">
        <v>2032</v>
      </c>
      <c r="F751" s="185" t="s">
        <v>2033</v>
      </c>
      <c r="G751" s="186" t="s">
        <v>262</v>
      </c>
      <c r="H751" s="187">
        <v>10</v>
      </c>
      <c r="I751" s="188"/>
      <c r="J751" s="189">
        <f>ROUND(I751*H751,2)</f>
        <v>0</v>
      </c>
      <c r="K751" s="185" t="s">
        <v>181</v>
      </c>
      <c r="L751" s="42"/>
      <c r="M751" s="190" t="s">
        <v>5</v>
      </c>
      <c r="N751" s="191" t="s">
        <v>52</v>
      </c>
      <c r="O751" s="43"/>
      <c r="P751" s="192">
        <f>O751*H751</f>
        <v>0</v>
      </c>
      <c r="Q751" s="192">
        <v>0</v>
      </c>
      <c r="R751" s="192">
        <f>Q751*H751</f>
        <v>0</v>
      </c>
      <c r="S751" s="192">
        <v>0</v>
      </c>
      <c r="T751" s="193">
        <f>S751*H751</f>
        <v>0</v>
      </c>
      <c r="AR751" s="24" t="s">
        <v>606</v>
      </c>
      <c r="AT751" s="24" t="s">
        <v>177</v>
      </c>
      <c r="AU751" s="24" t="s">
        <v>24</v>
      </c>
      <c r="AY751" s="24" t="s">
        <v>174</v>
      </c>
      <c r="BE751" s="194">
        <f>IF(N751="základní",J751,0)</f>
        <v>0</v>
      </c>
      <c r="BF751" s="194">
        <f>IF(N751="snížená",J751,0)</f>
        <v>0</v>
      </c>
      <c r="BG751" s="194">
        <f>IF(N751="zákl. přenesená",J751,0)</f>
        <v>0</v>
      </c>
      <c r="BH751" s="194">
        <f>IF(N751="sníž. přenesená",J751,0)</f>
        <v>0</v>
      </c>
      <c r="BI751" s="194">
        <f>IF(N751="nulová",J751,0)</f>
        <v>0</v>
      </c>
      <c r="BJ751" s="24" t="s">
        <v>89</v>
      </c>
      <c r="BK751" s="194">
        <f>ROUND(I751*H751,2)</f>
        <v>0</v>
      </c>
      <c r="BL751" s="24" t="s">
        <v>606</v>
      </c>
      <c r="BM751" s="24" t="s">
        <v>2034</v>
      </c>
    </row>
    <row r="752" spans="2:65" s="12" customFormat="1" ht="13.5">
      <c r="B752" s="195"/>
      <c r="D752" s="196" t="s">
        <v>184</v>
      </c>
      <c r="E752" s="197" t="s">
        <v>5</v>
      </c>
      <c r="F752" s="198" t="s">
        <v>2035</v>
      </c>
      <c r="H752" s="199">
        <v>10</v>
      </c>
      <c r="I752" s="200"/>
      <c r="L752" s="195"/>
      <c r="M752" s="207"/>
      <c r="N752" s="208"/>
      <c r="O752" s="208"/>
      <c r="P752" s="208"/>
      <c r="Q752" s="208"/>
      <c r="R752" s="208"/>
      <c r="S752" s="208"/>
      <c r="T752" s="209"/>
      <c r="AT752" s="197" t="s">
        <v>184</v>
      </c>
      <c r="AU752" s="197" t="s">
        <v>24</v>
      </c>
      <c r="AV752" s="12" t="s">
        <v>24</v>
      </c>
      <c r="AW752" s="12" t="s">
        <v>44</v>
      </c>
      <c r="AX752" s="12" t="s">
        <v>89</v>
      </c>
      <c r="AY752" s="197" t="s">
        <v>174</v>
      </c>
    </row>
    <row r="753" spans="2:12" s="1" customFormat="1" ht="6.95" customHeight="1">
      <c r="B753" s="57"/>
      <c r="C753" s="58"/>
      <c r="D753" s="58"/>
      <c r="E753" s="58"/>
      <c r="F753" s="58"/>
      <c r="G753" s="58"/>
      <c r="H753" s="58"/>
      <c r="I753" s="136"/>
      <c r="J753" s="58"/>
      <c r="K753" s="58"/>
      <c r="L753" s="42"/>
    </row>
  </sheetData>
  <autoFilter ref="C111:K752"/>
  <mergeCells count="13">
    <mergeCell ref="E104:H104"/>
    <mergeCell ref="G1:H1"/>
    <mergeCell ref="L2:V2"/>
    <mergeCell ref="E49:H49"/>
    <mergeCell ref="E51:H51"/>
    <mergeCell ref="J55:J56"/>
    <mergeCell ref="E100:H100"/>
    <mergeCell ref="E102:H102"/>
    <mergeCell ref="E7:H7"/>
    <mergeCell ref="E9:H9"/>
    <mergeCell ref="E11:H11"/>
    <mergeCell ref="E26:H26"/>
    <mergeCell ref="E47:H47"/>
  </mergeCells>
  <hyperlinks>
    <hyperlink ref="F1:G1" location="C2" display="1) Krycí list soupisu"/>
    <hyperlink ref="G1:H1" location="C58" display="2) Rekapitulace"/>
    <hyperlink ref="J1" location="C111"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64"/>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7"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1"/>
      <c r="B1" s="108"/>
      <c r="C1" s="108"/>
      <c r="D1" s="109" t="s">
        <v>1</v>
      </c>
      <c r="E1" s="108"/>
      <c r="F1" s="110" t="s">
        <v>140</v>
      </c>
      <c r="G1" s="368" t="s">
        <v>141</v>
      </c>
      <c r="H1" s="368"/>
      <c r="I1" s="111"/>
      <c r="J1" s="110" t="s">
        <v>142</v>
      </c>
      <c r="K1" s="109" t="s">
        <v>143</v>
      </c>
      <c r="L1" s="110" t="s">
        <v>144</v>
      </c>
      <c r="M1" s="110"/>
      <c r="N1" s="110"/>
      <c r="O1" s="110"/>
      <c r="P1" s="110"/>
      <c r="Q1" s="110"/>
      <c r="R1" s="110"/>
      <c r="S1" s="110"/>
      <c r="T1" s="110"/>
      <c r="U1" s="20"/>
      <c r="V1" s="20"/>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58" t="s">
        <v>8</v>
      </c>
      <c r="M2" s="359"/>
      <c r="N2" s="359"/>
      <c r="O2" s="359"/>
      <c r="P2" s="359"/>
      <c r="Q2" s="359"/>
      <c r="R2" s="359"/>
      <c r="S2" s="359"/>
      <c r="T2" s="359"/>
      <c r="U2" s="359"/>
      <c r="V2" s="359"/>
      <c r="AT2" s="24" t="s">
        <v>111</v>
      </c>
    </row>
    <row r="3" spans="1:70" ht="6.95" customHeight="1">
      <c r="B3" s="25"/>
      <c r="C3" s="26"/>
      <c r="D3" s="26"/>
      <c r="E3" s="26"/>
      <c r="F3" s="26"/>
      <c r="G3" s="26"/>
      <c r="H3" s="26"/>
      <c r="I3" s="112"/>
      <c r="J3" s="26"/>
      <c r="K3" s="27"/>
      <c r="AT3" s="24" t="s">
        <v>24</v>
      </c>
    </row>
    <row r="4" spans="1:70" ht="36.950000000000003" customHeight="1">
      <c r="B4" s="28"/>
      <c r="C4" s="29"/>
      <c r="D4" s="30" t="s">
        <v>145</v>
      </c>
      <c r="E4" s="29"/>
      <c r="F4" s="29"/>
      <c r="G4" s="29"/>
      <c r="H4" s="29"/>
      <c r="I4" s="113"/>
      <c r="J4" s="29"/>
      <c r="K4" s="31"/>
      <c r="M4" s="32" t="s">
        <v>13</v>
      </c>
      <c r="AT4" s="24" t="s">
        <v>6</v>
      </c>
    </row>
    <row r="5" spans="1:70" ht="6.95" customHeight="1">
      <c r="B5" s="28"/>
      <c r="C5" s="29"/>
      <c r="D5" s="29"/>
      <c r="E5" s="29"/>
      <c r="F5" s="29"/>
      <c r="G5" s="29"/>
      <c r="H5" s="29"/>
      <c r="I5" s="113"/>
      <c r="J5" s="29"/>
      <c r="K5" s="31"/>
    </row>
    <row r="6" spans="1:70">
      <c r="B6" s="28"/>
      <c r="C6" s="29"/>
      <c r="D6" s="37" t="s">
        <v>19</v>
      </c>
      <c r="E6" s="29"/>
      <c r="F6" s="29"/>
      <c r="G6" s="29"/>
      <c r="H6" s="29"/>
      <c r="I6" s="113"/>
      <c r="J6" s="29"/>
      <c r="K6" s="31"/>
    </row>
    <row r="7" spans="1:70" ht="16.5" customHeight="1">
      <c r="B7" s="28"/>
      <c r="C7" s="29"/>
      <c r="D7" s="29"/>
      <c r="E7" s="360" t="str">
        <f>'Rekapitulace stavby'!K6</f>
        <v>Kanalizace a ČOV Jankov</v>
      </c>
      <c r="F7" s="361"/>
      <c r="G7" s="361"/>
      <c r="H7" s="361"/>
      <c r="I7" s="113"/>
      <c r="J7" s="29"/>
      <c r="K7" s="31"/>
    </row>
    <row r="8" spans="1:70">
      <c r="B8" s="28"/>
      <c r="C8" s="29"/>
      <c r="D8" s="37" t="s">
        <v>146</v>
      </c>
      <c r="E8" s="29"/>
      <c r="F8" s="29"/>
      <c r="G8" s="29"/>
      <c r="H8" s="29"/>
      <c r="I8" s="113"/>
      <c r="J8" s="29"/>
      <c r="K8" s="31"/>
    </row>
    <row r="9" spans="1:70" s="1" customFormat="1" ht="16.5" customHeight="1">
      <c r="B9" s="42"/>
      <c r="C9" s="43"/>
      <c r="D9" s="43"/>
      <c r="E9" s="360" t="s">
        <v>890</v>
      </c>
      <c r="F9" s="363"/>
      <c r="G9" s="363"/>
      <c r="H9" s="363"/>
      <c r="I9" s="114"/>
      <c r="J9" s="43"/>
      <c r="K9" s="46"/>
    </row>
    <row r="10" spans="1:70" s="1" customFormat="1">
      <c r="B10" s="42"/>
      <c r="C10" s="43"/>
      <c r="D10" s="37" t="s">
        <v>891</v>
      </c>
      <c r="E10" s="43"/>
      <c r="F10" s="43"/>
      <c r="G10" s="43"/>
      <c r="H10" s="43"/>
      <c r="I10" s="114"/>
      <c r="J10" s="43"/>
      <c r="K10" s="46"/>
    </row>
    <row r="11" spans="1:70" s="1" customFormat="1" ht="36.950000000000003" customHeight="1">
      <c r="B11" s="42"/>
      <c r="C11" s="43"/>
      <c r="D11" s="43"/>
      <c r="E11" s="362" t="s">
        <v>2036</v>
      </c>
      <c r="F11" s="363"/>
      <c r="G11" s="363"/>
      <c r="H11" s="363"/>
      <c r="I11" s="114"/>
      <c r="J11" s="43"/>
      <c r="K11" s="46"/>
    </row>
    <row r="12" spans="1:70" s="1" customFormat="1" ht="13.5">
      <c r="B12" s="42"/>
      <c r="C12" s="43"/>
      <c r="D12" s="43"/>
      <c r="E12" s="43"/>
      <c r="F12" s="43"/>
      <c r="G12" s="43"/>
      <c r="H12" s="43"/>
      <c r="I12" s="114"/>
      <c r="J12" s="43"/>
      <c r="K12" s="46"/>
    </row>
    <row r="13" spans="1:70" s="1" customFormat="1" ht="14.45" customHeight="1">
      <c r="B13" s="42"/>
      <c r="C13" s="43"/>
      <c r="D13" s="37" t="s">
        <v>21</v>
      </c>
      <c r="E13" s="43"/>
      <c r="F13" s="35" t="s">
        <v>112</v>
      </c>
      <c r="G13" s="43"/>
      <c r="H13" s="43"/>
      <c r="I13" s="115" t="s">
        <v>23</v>
      </c>
      <c r="J13" s="35" t="s">
        <v>893</v>
      </c>
      <c r="K13" s="46"/>
    </row>
    <row r="14" spans="1:70" s="1" customFormat="1" ht="14.45" customHeight="1">
      <c r="B14" s="42"/>
      <c r="C14" s="43"/>
      <c r="D14" s="37" t="s">
        <v>25</v>
      </c>
      <c r="E14" s="43"/>
      <c r="F14" s="35" t="s">
        <v>26</v>
      </c>
      <c r="G14" s="43"/>
      <c r="H14" s="43"/>
      <c r="I14" s="115" t="s">
        <v>27</v>
      </c>
      <c r="J14" s="116" t="str">
        <f>'Rekapitulace stavby'!AN8</f>
        <v>19. 2. 2018</v>
      </c>
      <c r="K14" s="46"/>
    </row>
    <row r="15" spans="1:70" s="1" customFormat="1" ht="21.75" customHeight="1">
      <c r="B15" s="42"/>
      <c r="C15" s="43"/>
      <c r="D15" s="34" t="s">
        <v>29</v>
      </c>
      <c r="E15" s="43"/>
      <c r="F15" s="39" t="s">
        <v>30</v>
      </c>
      <c r="G15" s="43"/>
      <c r="H15" s="43"/>
      <c r="I15" s="117" t="s">
        <v>31</v>
      </c>
      <c r="J15" s="39" t="s">
        <v>32</v>
      </c>
      <c r="K15" s="46"/>
    </row>
    <row r="16" spans="1:70" s="1" customFormat="1" ht="14.45" customHeight="1">
      <c r="B16" s="42"/>
      <c r="C16" s="43"/>
      <c r="D16" s="37" t="s">
        <v>33</v>
      </c>
      <c r="E16" s="43"/>
      <c r="F16" s="43"/>
      <c r="G16" s="43"/>
      <c r="H16" s="43"/>
      <c r="I16" s="115" t="s">
        <v>34</v>
      </c>
      <c r="J16" s="35" t="s">
        <v>35</v>
      </c>
      <c r="K16" s="46"/>
    </row>
    <row r="17" spans="2:11" s="1" customFormat="1" ht="18" customHeight="1">
      <c r="B17" s="42"/>
      <c r="C17" s="43"/>
      <c r="D17" s="43"/>
      <c r="E17" s="35" t="s">
        <v>36</v>
      </c>
      <c r="F17" s="43"/>
      <c r="G17" s="43"/>
      <c r="H17" s="43"/>
      <c r="I17" s="115" t="s">
        <v>37</v>
      </c>
      <c r="J17" s="35" t="s">
        <v>5</v>
      </c>
      <c r="K17" s="46"/>
    </row>
    <row r="18" spans="2:11" s="1" customFormat="1" ht="6.95" customHeight="1">
      <c r="B18" s="42"/>
      <c r="C18" s="43"/>
      <c r="D18" s="43"/>
      <c r="E18" s="43"/>
      <c r="F18" s="43"/>
      <c r="G18" s="43"/>
      <c r="H18" s="43"/>
      <c r="I18" s="114"/>
      <c r="J18" s="43"/>
      <c r="K18" s="46"/>
    </row>
    <row r="19" spans="2:11" s="1" customFormat="1" ht="14.45" customHeight="1">
      <c r="B19" s="42"/>
      <c r="C19" s="43"/>
      <c r="D19" s="37" t="s">
        <v>38</v>
      </c>
      <c r="E19" s="43"/>
      <c r="F19" s="43"/>
      <c r="G19" s="43"/>
      <c r="H19" s="43"/>
      <c r="I19" s="115" t="s">
        <v>34</v>
      </c>
      <c r="J19" s="35" t="str">
        <f>IF('Rekapitulace stavby'!AN13="Vyplň údaj","",IF('Rekapitulace stavby'!AN13="","",'Rekapitulace stavby'!AN13))</f>
        <v/>
      </c>
      <c r="K19" s="46"/>
    </row>
    <row r="20" spans="2:11" s="1" customFormat="1" ht="18" customHeight="1">
      <c r="B20" s="42"/>
      <c r="C20" s="43"/>
      <c r="D20" s="43"/>
      <c r="E20" s="35" t="str">
        <f>IF('Rekapitulace stavby'!E14="Vyplň údaj","",IF('Rekapitulace stavby'!E14="","",'Rekapitulace stavby'!E14))</f>
        <v/>
      </c>
      <c r="F20" s="43"/>
      <c r="G20" s="43"/>
      <c r="H20" s="43"/>
      <c r="I20" s="115" t="s">
        <v>37</v>
      </c>
      <c r="J20" s="35" t="str">
        <f>IF('Rekapitulace stavby'!AN14="Vyplň údaj","",IF('Rekapitulace stavby'!AN14="","",'Rekapitulace stavby'!AN14))</f>
        <v/>
      </c>
      <c r="K20" s="46"/>
    </row>
    <row r="21" spans="2:11" s="1" customFormat="1" ht="6.95" customHeight="1">
      <c r="B21" s="42"/>
      <c r="C21" s="43"/>
      <c r="D21" s="43"/>
      <c r="E21" s="43"/>
      <c r="F21" s="43"/>
      <c r="G21" s="43"/>
      <c r="H21" s="43"/>
      <c r="I21" s="114"/>
      <c r="J21" s="43"/>
      <c r="K21" s="46"/>
    </row>
    <row r="22" spans="2:11" s="1" customFormat="1" ht="14.45" customHeight="1">
      <c r="B22" s="42"/>
      <c r="C22" s="43"/>
      <c r="D22" s="37" t="s">
        <v>40</v>
      </c>
      <c r="E22" s="43"/>
      <c r="F22" s="43"/>
      <c r="G22" s="43"/>
      <c r="H22" s="43"/>
      <c r="I22" s="115" t="s">
        <v>34</v>
      </c>
      <c r="J22" s="35" t="s">
        <v>41</v>
      </c>
      <c r="K22" s="46"/>
    </row>
    <row r="23" spans="2:11" s="1" customFormat="1" ht="18" customHeight="1">
      <c r="B23" s="42"/>
      <c r="C23" s="43"/>
      <c r="D23" s="43"/>
      <c r="E23" s="35" t="s">
        <v>42</v>
      </c>
      <c r="F23" s="43"/>
      <c r="G23" s="43"/>
      <c r="H23" s="43"/>
      <c r="I23" s="115" t="s">
        <v>37</v>
      </c>
      <c r="J23" s="35" t="s">
        <v>43</v>
      </c>
      <c r="K23" s="46"/>
    </row>
    <row r="24" spans="2:11" s="1" customFormat="1" ht="6.95" customHeight="1">
      <c r="B24" s="42"/>
      <c r="C24" s="43"/>
      <c r="D24" s="43"/>
      <c r="E24" s="43"/>
      <c r="F24" s="43"/>
      <c r="G24" s="43"/>
      <c r="H24" s="43"/>
      <c r="I24" s="114"/>
      <c r="J24" s="43"/>
      <c r="K24" s="46"/>
    </row>
    <row r="25" spans="2:11" s="1" customFormat="1" ht="14.45" customHeight="1">
      <c r="B25" s="42"/>
      <c r="C25" s="43"/>
      <c r="D25" s="37" t="s">
        <v>45</v>
      </c>
      <c r="E25" s="43"/>
      <c r="F25" s="43"/>
      <c r="G25" s="43"/>
      <c r="H25" s="43"/>
      <c r="I25" s="114"/>
      <c r="J25" s="43"/>
      <c r="K25" s="46"/>
    </row>
    <row r="26" spans="2:11" s="7" customFormat="1" ht="16.5" customHeight="1">
      <c r="B26" s="118"/>
      <c r="C26" s="119"/>
      <c r="D26" s="119"/>
      <c r="E26" s="326" t="s">
        <v>5</v>
      </c>
      <c r="F26" s="326"/>
      <c r="G26" s="326"/>
      <c r="H26" s="326"/>
      <c r="I26" s="120"/>
      <c r="J26" s="119"/>
      <c r="K26" s="121"/>
    </row>
    <row r="27" spans="2:11" s="1" customFormat="1" ht="6.95" customHeight="1">
      <c r="B27" s="42"/>
      <c r="C27" s="43"/>
      <c r="D27" s="43"/>
      <c r="E27" s="43"/>
      <c r="F27" s="43"/>
      <c r="G27" s="43"/>
      <c r="H27" s="43"/>
      <c r="I27" s="114"/>
      <c r="J27" s="43"/>
      <c r="K27" s="46"/>
    </row>
    <row r="28" spans="2:11" s="1" customFormat="1" ht="6.95" customHeight="1">
      <c r="B28" s="42"/>
      <c r="C28" s="43"/>
      <c r="D28" s="69"/>
      <c r="E28" s="69"/>
      <c r="F28" s="69"/>
      <c r="G28" s="69"/>
      <c r="H28" s="69"/>
      <c r="I28" s="122"/>
      <c r="J28" s="69"/>
      <c r="K28" s="123"/>
    </row>
    <row r="29" spans="2:11" s="1" customFormat="1" ht="25.35" customHeight="1">
      <c r="B29" s="42"/>
      <c r="C29" s="43"/>
      <c r="D29" s="124" t="s">
        <v>47</v>
      </c>
      <c r="E29" s="43"/>
      <c r="F29" s="43"/>
      <c r="G29" s="43"/>
      <c r="H29" s="43"/>
      <c r="I29" s="114"/>
      <c r="J29" s="125">
        <f>ROUND(J89,2)</f>
        <v>0</v>
      </c>
      <c r="K29" s="46"/>
    </row>
    <row r="30" spans="2:11" s="1" customFormat="1" ht="6.95" customHeight="1">
      <c r="B30" s="42"/>
      <c r="C30" s="43"/>
      <c r="D30" s="69"/>
      <c r="E30" s="69"/>
      <c r="F30" s="69"/>
      <c r="G30" s="69"/>
      <c r="H30" s="69"/>
      <c r="I30" s="122"/>
      <c r="J30" s="69"/>
      <c r="K30" s="123"/>
    </row>
    <row r="31" spans="2:11" s="1" customFormat="1" ht="14.45" customHeight="1">
      <c r="B31" s="42"/>
      <c r="C31" s="43"/>
      <c r="D31" s="43"/>
      <c r="E31" s="43"/>
      <c r="F31" s="47" t="s">
        <v>49</v>
      </c>
      <c r="G31" s="43"/>
      <c r="H31" s="43"/>
      <c r="I31" s="126" t="s">
        <v>48</v>
      </c>
      <c r="J31" s="47" t="s">
        <v>50</v>
      </c>
      <c r="K31" s="46"/>
    </row>
    <row r="32" spans="2:11" s="1" customFormat="1" ht="14.45" customHeight="1">
      <c r="B32" s="42"/>
      <c r="C32" s="43"/>
      <c r="D32" s="50" t="s">
        <v>51</v>
      </c>
      <c r="E32" s="50" t="s">
        <v>52</v>
      </c>
      <c r="F32" s="127">
        <f>ROUND(SUM(BE89:BE163), 2)</f>
        <v>0</v>
      </c>
      <c r="G32" s="43"/>
      <c r="H32" s="43"/>
      <c r="I32" s="128">
        <v>0.21</v>
      </c>
      <c r="J32" s="127">
        <f>ROUND(ROUND((SUM(BE89:BE163)), 2)*I32, 2)</f>
        <v>0</v>
      </c>
      <c r="K32" s="46"/>
    </row>
    <row r="33" spans="2:11" s="1" customFormat="1" ht="14.45" customHeight="1">
      <c r="B33" s="42"/>
      <c r="C33" s="43"/>
      <c r="D33" s="43"/>
      <c r="E33" s="50" t="s">
        <v>53</v>
      </c>
      <c r="F33" s="127">
        <f>ROUND(SUM(BF89:BF163), 2)</f>
        <v>0</v>
      </c>
      <c r="G33" s="43"/>
      <c r="H33" s="43"/>
      <c r="I33" s="128">
        <v>0.15</v>
      </c>
      <c r="J33" s="127">
        <f>ROUND(ROUND((SUM(BF89:BF163)), 2)*I33, 2)</f>
        <v>0</v>
      </c>
      <c r="K33" s="46"/>
    </row>
    <row r="34" spans="2:11" s="1" customFormat="1" ht="14.45" hidden="1" customHeight="1">
      <c r="B34" s="42"/>
      <c r="C34" s="43"/>
      <c r="D34" s="43"/>
      <c r="E34" s="50" t="s">
        <v>54</v>
      </c>
      <c r="F34" s="127">
        <f>ROUND(SUM(BG89:BG163), 2)</f>
        <v>0</v>
      </c>
      <c r="G34" s="43"/>
      <c r="H34" s="43"/>
      <c r="I34" s="128">
        <v>0.21</v>
      </c>
      <c r="J34" s="127">
        <v>0</v>
      </c>
      <c r="K34" s="46"/>
    </row>
    <row r="35" spans="2:11" s="1" customFormat="1" ht="14.45" hidden="1" customHeight="1">
      <c r="B35" s="42"/>
      <c r="C35" s="43"/>
      <c r="D35" s="43"/>
      <c r="E35" s="50" t="s">
        <v>55</v>
      </c>
      <c r="F35" s="127">
        <f>ROUND(SUM(BH89:BH163), 2)</f>
        <v>0</v>
      </c>
      <c r="G35" s="43"/>
      <c r="H35" s="43"/>
      <c r="I35" s="128">
        <v>0.15</v>
      </c>
      <c r="J35" s="127">
        <v>0</v>
      </c>
      <c r="K35" s="46"/>
    </row>
    <row r="36" spans="2:11" s="1" customFormat="1" ht="14.45" hidden="1" customHeight="1">
      <c r="B36" s="42"/>
      <c r="C36" s="43"/>
      <c r="D36" s="43"/>
      <c r="E36" s="50" t="s">
        <v>56</v>
      </c>
      <c r="F36" s="127">
        <f>ROUND(SUM(BI89:BI163), 2)</f>
        <v>0</v>
      </c>
      <c r="G36" s="43"/>
      <c r="H36" s="43"/>
      <c r="I36" s="128">
        <v>0</v>
      </c>
      <c r="J36" s="127">
        <v>0</v>
      </c>
      <c r="K36" s="46"/>
    </row>
    <row r="37" spans="2:11" s="1" customFormat="1" ht="6.95" customHeight="1">
      <c r="B37" s="42"/>
      <c r="C37" s="43"/>
      <c r="D37" s="43"/>
      <c r="E37" s="43"/>
      <c r="F37" s="43"/>
      <c r="G37" s="43"/>
      <c r="H37" s="43"/>
      <c r="I37" s="114"/>
      <c r="J37" s="43"/>
      <c r="K37" s="46"/>
    </row>
    <row r="38" spans="2:11" s="1" customFormat="1" ht="25.35" customHeight="1">
      <c r="B38" s="42"/>
      <c r="C38" s="129"/>
      <c r="D38" s="130" t="s">
        <v>57</v>
      </c>
      <c r="E38" s="72"/>
      <c r="F38" s="72"/>
      <c r="G38" s="131" t="s">
        <v>58</v>
      </c>
      <c r="H38" s="132" t="s">
        <v>59</v>
      </c>
      <c r="I38" s="133"/>
      <c r="J38" s="134">
        <f>SUM(J29:J36)</f>
        <v>0</v>
      </c>
      <c r="K38" s="135"/>
    </row>
    <row r="39" spans="2:11" s="1" customFormat="1" ht="14.45" customHeight="1">
      <c r="B39" s="57"/>
      <c r="C39" s="58"/>
      <c r="D39" s="58"/>
      <c r="E39" s="58"/>
      <c r="F39" s="58"/>
      <c r="G39" s="58"/>
      <c r="H39" s="58"/>
      <c r="I39" s="136"/>
      <c r="J39" s="58"/>
      <c r="K39" s="59"/>
    </row>
    <row r="43" spans="2:11" s="1" customFormat="1" ht="6.95" customHeight="1">
      <c r="B43" s="60"/>
      <c r="C43" s="61"/>
      <c r="D43" s="61"/>
      <c r="E43" s="61"/>
      <c r="F43" s="61"/>
      <c r="G43" s="61"/>
      <c r="H43" s="61"/>
      <c r="I43" s="137"/>
      <c r="J43" s="61"/>
      <c r="K43" s="138"/>
    </row>
    <row r="44" spans="2:11" s="1" customFormat="1" ht="36.950000000000003" customHeight="1">
      <c r="B44" s="42"/>
      <c r="C44" s="30" t="s">
        <v>149</v>
      </c>
      <c r="D44" s="43"/>
      <c r="E44" s="43"/>
      <c r="F44" s="43"/>
      <c r="G44" s="43"/>
      <c r="H44" s="43"/>
      <c r="I44" s="114"/>
      <c r="J44" s="43"/>
      <c r="K44" s="46"/>
    </row>
    <row r="45" spans="2:11" s="1" customFormat="1" ht="6.95" customHeight="1">
      <c r="B45" s="42"/>
      <c r="C45" s="43"/>
      <c r="D45" s="43"/>
      <c r="E45" s="43"/>
      <c r="F45" s="43"/>
      <c r="G45" s="43"/>
      <c r="H45" s="43"/>
      <c r="I45" s="114"/>
      <c r="J45" s="43"/>
      <c r="K45" s="46"/>
    </row>
    <row r="46" spans="2:11" s="1" customFormat="1" ht="14.45" customHeight="1">
      <c r="B46" s="42"/>
      <c r="C46" s="37" t="s">
        <v>19</v>
      </c>
      <c r="D46" s="43"/>
      <c r="E46" s="43"/>
      <c r="F46" s="43"/>
      <c r="G46" s="43"/>
      <c r="H46" s="43"/>
      <c r="I46" s="114"/>
      <c r="J46" s="43"/>
      <c r="K46" s="46"/>
    </row>
    <row r="47" spans="2:11" s="1" customFormat="1" ht="16.5" customHeight="1">
      <c r="B47" s="42"/>
      <c r="C47" s="43"/>
      <c r="D47" s="43"/>
      <c r="E47" s="360" t="str">
        <f>E7</f>
        <v>Kanalizace a ČOV Jankov</v>
      </c>
      <c r="F47" s="361"/>
      <c r="G47" s="361"/>
      <c r="H47" s="361"/>
      <c r="I47" s="114"/>
      <c r="J47" s="43"/>
      <c r="K47" s="46"/>
    </row>
    <row r="48" spans="2:11">
      <c r="B48" s="28"/>
      <c r="C48" s="37" t="s">
        <v>146</v>
      </c>
      <c r="D48" s="29"/>
      <c r="E48" s="29"/>
      <c r="F48" s="29"/>
      <c r="G48" s="29"/>
      <c r="H48" s="29"/>
      <c r="I48" s="113"/>
      <c r="J48" s="29"/>
      <c r="K48" s="31"/>
    </row>
    <row r="49" spans="2:47" s="1" customFormat="1" ht="16.5" customHeight="1">
      <c r="B49" s="42"/>
      <c r="C49" s="43"/>
      <c r="D49" s="43"/>
      <c r="E49" s="360" t="s">
        <v>890</v>
      </c>
      <c r="F49" s="363"/>
      <c r="G49" s="363"/>
      <c r="H49" s="363"/>
      <c r="I49" s="114"/>
      <c r="J49" s="43"/>
      <c r="K49" s="46"/>
    </row>
    <row r="50" spans="2:47" s="1" customFormat="1" ht="14.45" customHeight="1">
      <c r="B50" s="42"/>
      <c r="C50" s="37" t="s">
        <v>891</v>
      </c>
      <c r="D50" s="43"/>
      <c r="E50" s="43"/>
      <c r="F50" s="43"/>
      <c r="G50" s="43"/>
      <c r="H50" s="43"/>
      <c r="I50" s="114"/>
      <c r="J50" s="43"/>
      <c r="K50" s="46"/>
    </row>
    <row r="51" spans="2:47" s="1" customFormat="1" ht="17.25" customHeight="1">
      <c r="B51" s="42"/>
      <c r="C51" s="43"/>
      <c r="D51" s="43"/>
      <c r="E51" s="362" t="str">
        <f>E11</f>
        <v>SO-03.2 - ČS</v>
      </c>
      <c r="F51" s="363"/>
      <c r="G51" s="363"/>
      <c r="H51" s="363"/>
      <c r="I51" s="114"/>
      <c r="J51" s="43"/>
      <c r="K51" s="46"/>
    </row>
    <row r="52" spans="2:47" s="1" customFormat="1" ht="6.95" customHeight="1">
      <c r="B52" s="42"/>
      <c r="C52" s="43"/>
      <c r="D52" s="43"/>
      <c r="E52" s="43"/>
      <c r="F52" s="43"/>
      <c r="G52" s="43"/>
      <c r="H52" s="43"/>
      <c r="I52" s="114"/>
      <c r="J52" s="43"/>
      <c r="K52" s="46"/>
    </row>
    <row r="53" spans="2:47" s="1" customFormat="1" ht="18" customHeight="1">
      <c r="B53" s="42"/>
      <c r="C53" s="37" t="s">
        <v>25</v>
      </c>
      <c r="D53" s="43"/>
      <c r="E53" s="43"/>
      <c r="F53" s="35" t="str">
        <f>F14</f>
        <v>Jankov u Českých Budějovic</v>
      </c>
      <c r="G53" s="43"/>
      <c r="H53" s="43"/>
      <c r="I53" s="115" t="s">
        <v>27</v>
      </c>
      <c r="J53" s="116" t="str">
        <f>IF(J14="","",J14)</f>
        <v>19. 2. 2018</v>
      </c>
      <c r="K53" s="46"/>
    </row>
    <row r="54" spans="2:47" s="1" customFormat="1" ht="6.95" customHeight="1">
      <c r="B54" s="42"/>
      <c r="C54" s="43"/>
      <c r="D54" s="43"/>
      <c r="E54" s="43"/>
      <c r="F54" s="43"/>
      <c r="G54" s="43"/>
      <c r="H54" s="43"/>
      <c r="I54" s="114"/>
      <c r="J54" s="43"/>
      <c r="K54" s="46"/>
    </row>
    <row r="55" spans="2:47" s="1" customFormat="1">
      <c r="B55" s="42"/>
      <c r="C55" s="37" t="s">
        <v>33</v>
      </c>
      <c r="D55" s="43"/>
      <c r="E55" s="43"/>
      <c r="F55" s="35" t="str">
        <f>E17</f>
        <v>Obec Jankov</v>
      </c>
      <c r="G55" s="43"/>
      <c r="H55" s="43"/>
      <c r="I55" s="115" t="s">
        <v>40</v>
      </c>
      <c r="J55" s="326" t="str">
        <f>E23</f>
        <v>VAK projekt s.r.o.</v>
      </c>
      <c r="K55" s="46"/>
    </row>
    <row r="56" spans="2:47" s="1" customFormat="1" ht="14.45" customHeight="1">
      <c r="B56" s="42"/>
      <c r="C56" s="37" t="s">
        <v>38</v>
      </c>
      <c r="D56" s="43"/>
      <c r="E56" s="43"/>
      <c r="F56" s="35" t="str">
        <f>IF(E20="","",E20)</f>
        <v/>
      </c>
      <c r="G56" s="43"/>
      <c r="H56" s="43"/>
      <c r="I56" s="114"/>
      <c r="J56" s="364"/>
      <c r="K56" s="46"/>
    </row>
    <row r="57" spans="2:47" s="1" customFormat="1" ht="10.35" customHeight="1">
      <c r="B57" s="42"/>
      <c r="C57" s="43"/>
      <c r="D57" s="43"/>
      <c r="E57" s="43"/>
      <c r="F57" s="43"/>
      <c r="G57" s="43"/>
      <c r="H57" s="43"/>
      <c r="I57" s="114"/>
      <c r="J57" s="43"/>
      <c r="K57" s="46"/>
    </row>
    <row r="58" spans="2:47" s="1" customFormat="1" ht="29.25" customHeight="1">
      <c r="B58" s="42"/>
      <c r="C58" s="139" t="s">
        <v>150</v>
      </c>
      <c r="D58" s="129"/>
      <c r="E58" s="129"/>
      <c r="F58" s="129"/>
      <c r="G58" s="129"/>
      <c r="H58" s="129"/>
      <c r="I58" s="140"/>
      <c r="J58" s="141" t="s">
        <v>151</v>
      </c>
      <c r="K58" s="142"/>
    </row>
    <row r="59" spans="2:47" s="1" customFormat="1" ht="10.35" customHeight="1">
      <c r="B59" s="42"/>
      <c r="C59" s="43"/>
      <c r="D59" s="43"/>
      <c r="E59" s="43"/>
      <c r="F59" s="43"/>
      <c r="G59" s="43"/>
      <c r="H59" s="43"/>
      <c r="I59" s="114"/>
      <c r="J59" s="43"/>
      <c r="K59" s="46"/>
    </row>
    <row r="60" spans="2:47" s="1" customFormat="1" ht="29.25" customHeight="1">
      <c r="B60" s="42"/>
      <c r="C60" s="143" t="s">
        <v>152</v>
      </c>
      <c r="D60" s="43"/>
      <c r="E60" s="43"/>
      <c r="F60" s="43"/>
      <c r="G60" s="43"/>
      <c r="H60" s="43"/>
      <c r="I60" s="114"/>
      <c r="J60" s="125">
        <f>J89</f>
        <v>0</v>
      </c>
      <c r="K60" s="46"/>
      <c r="AU60" s="24" t="s">
        <v>153</v>
      </c>
    </row>
    <row r="61" spans="2:47" s="8" customFormat="1" ht="24.95" customHeight="1">
      <c r="B61" s="144"/>
      <c r="C61" s="145"/>
      <c r="D61" s="146" t="s">
        <v>247</v>
      </c>
      <c r="E61" s="147"/>
      <c r="F61" s="147"/>
      <c r="G61" s="147"/>
      <c r="H61" s="147"/>
      <c r="I61" s="148"/>
      <c r="J61" s="149">
        <f>J90</f>
        <v>0</v>
      </c>
      <c r="K61" s="150"/>
    </row>
    <row r="62" spans="2:47" s="9" customFormat="1" ht="19.899999999999999" customHeight="1">
      <c r="B62" s="151"/>
      <c r="C62" s="152"/>
      <c r="D62" s="153" t="s">
        <v>249</v>
      </c>
      <c r="E62" s="154"/>
      <c r="F62" s="154"/>
      <c r="G62" s="154"/>
      <c r="H62" s="154"/>
      <c r="I62" s="155"/>
      <c r="J62" s="156">
        <f>J91</f>
        <v>0</v>
      </c>
      <c r="K62" s="157"/>
    </row>
    <row r="63" spans="2:47" s="9" customFormat="1" ht="19.899999999999999" customHeight="1">
      <c r="B63" s="151"/>
      <c r="C63" s="152"/>
      <c r="D63" s="153" t="s">
        <v>250</v>
      </c>
      <c r="E63" s="154"/>
      <c r="F63" s="154"/>
      <c r="G63" s="154"/>
      <c r="H63" s="154"/>
      <c r="I63" s="155"/>
      <c r="J63" s="156">
        <f>J103</f>
        <v>0</v>
      </c>
      <c r="K63" s="157"/>
    </row>
    <row r="64" spans="2:47" s="9" customFormat="1" ht="19.899999999999999" customHeight="1">
      <c r="B64" s="151"/>
      <c r="C64" s="152"/>
      <c r="D64" s="153" t="s">
        <v>251</v>
      </c>
      <c r="E64" s="154"/>
      <c r="F64" s="154"/>
      <c r="G64" s="154"/>
      <c r="H64" s="154"/>
      <c r="I64" s="155"/>
      <c r="J64" s="156">
        <f>J121</f>
        <v>0</v>
      </c>
      <c r="K64" s="157"/>
    </row>
    <row r="65" spans="2:12" s="9" customFormat="1" ht="19.899999999999999" customHeight="1">
      <c r="B65" s="151"/>
      <c r="C65" s="152"/>
      <c r="D65" s="153" t="s">
        <v>253</v>
      </c>
      <c r="E65" s="154"/>
      <c r="F65" s="154"/>
      <c r="G65" s="154"/>
      <c r="H65" s="154"/>
      <c r="I65" s="155"/>
      <c r="J65" s="156">
        <f>J124</f>
        <v>0</v>
      </c>
      <c r="K65" s="157"/>
    </row>
    <row r="66" spans="2:12" s="9" customFormat="1" ht="19.899999999999999" customHeight="1">
      <c r="B66" s="151"/>
      <c r="C66" s="152"/>
      <c r="D66" s="153" t="s">
        <v>254</v>
      </c>
      <c r="E66" s="154"/>
      <c r="F66" s="154"/>
      <c r="G66" s="154"/>
      <c r="H66" s="154"/>
      <c r="I66" s="155"/>
      <c r="J66" s="156">
        <f>J132</f>
        <v>0</v>
      </c>
      <c r="K66" s="157"/>
    </row>
    <row r="67" spans="2:12" s="9" customFormat="1" ht="19.899999999999999" customHeight="1">
      <c r="B67" s="151"/>
      <c r="C67" s="152"/>
      <c r="D67" s="153" t="s">
        <v>256</v>
      </c>
      <c r="E67" s="154"/>
      <c r="F67" s="154"/>
      <c r="G67" s="154"/>
      <c r="H67" s="154"/>
      <c r="I67" s="155"/>
      <c r="J67" s="156">
        <f>J162</f>
        <v>0</v>
      </c>
      <c r="K67" s="157"/>
    </row>
    <row r="68" spans="2:12" s="1" customFormat="1" ht="21.75" customHeight="1">
      <c r="B68" s="42"/>
      <c r="C68" s="43"/>
      <c r="D68" s="43"/>
      <c r="E68" s="43"/>
      <c r="F68" s="43"/>
      <c r="G68" s="43"/>
      <c r="H68" s="43"/>
      <c r="I68" s="114"/>
      <c r="J68" s="43"/>
      <c r="K68" s="46"/>
    </row>
    <row r="69" spans="2:12" s="1" customFormat="1" ht="6.95" customHeight="1">
      <c r="B69" s="57"/>
      <c r="C69" s="58"/>
      <c r="D69" s="58"/>
      <c r="E69" s="58"/>
      <c r="F69" s="58"/>
      <c r="G69" s="58"/>
      <c r="H69" s="58"/>
      <c r="I69" s="136"/>
      <c r="J69" s="58"/>
      <c r="K69" s="59"/>
    </row>
    <row r="73" spans="2:12" s="1" customFormat="1" ht="6.95" customHeight="1">
      <c r="B73" s="60"/>
      <c r="C73" s="61"/>
      <c r="D73" s="61"/>
      <c r="E73" s="61"/>
      <c r="F73" s="61"/>
      <c r="G73" s="61"/>
      <c r="H73" s="61"/>
      <c r="I73" s="137"/>
      <c r="J73" s="61"/>
      <c r="K73" s="61"/>
      <c r="L73" s="42"/>
    </row>
    <row r="74" spans="2:12" s="1" customFormat="1" ht="36.950000000000003" customHeight="1">
      <c r="B74" s="42"/>
      <c r="C74" s="62" t="s">
        <v>158</v>
      </c>
      <c r="L74" s="42"/>
    </row>
    <row r="75" spans="2:12" s="1" customFormat="1" ht="6.95" customHeight="1">
      <c r="B75" s="42"/>
      <c r="L75" s="42"/>
    </row>
    <row r="76" spans="2:12" s="1" customFormat="1" ht="14.45" customHeight="1">
      <c r="B76" s="42"/>
      <c r="C76" s="64" t="s">
        <v>19</v>
      </c>
      <c r="L76" s="42"/>
    </row>
    <row r="77" spans="2:12" s="1" customFormat="1" ht="16.5" customHeight="1">
      <c r="B77" s="42"/>
      <c r="E77" s="365" t="str">
        <f>E7</f>
        <v>Kanalizace a ČOV Jankov</v>
      </c>
      <c r="F77" s="366"/>
      <c r="G77" s="366"/>
      <c r="H77" s="366"/>
      <c r="L77" s="42"/>
    </row>
    <row r="78" spans="2:12">
      <c r="B78" s="28"/>
      <c r="C78" s="64" t="s">
        <v>146</v>
      </c>
      <c r="L78" s="28"/>
    </row>
    <row r="79" spans="2:12" s="1" customFormat="1" ht="16.5" customHeight="1">
      <c r="B79" s="42"/>
      <c r="E79" s="365" t="s">
        <v>890</v>
      </c>
      <c r="F79" s="367"/>
      <c r="G79" s="367"/>
      <c r="H79" s="367"/>
      <c r="L79" s="42"/>
    </row>
    <row r="80" spans="2:12" s="1" customFormat="1" ht="14.45" customHeight="1">
      <c r="B80" s="42"/>
      <c r="C80" s="64" t="s">
        <v>891</v>
      </c>
      <c r="L80" s="42"/>
    </row>
    <row r="81" spans="2:65" s="1" customFormat="1" ht="17.25" customHeight="1">
      <c r="B81" s="42"/>
      <c r="E81" s="337" t="str">
        <f>E11</f>
        <v>SO-03.2 - ČS</v>
      </c>
      <c r="F81" s="367"/>
      <c r="G81" s="367"/>
      <c r="H81" s="367"/>
      <c r="L81" s="42"/>
    </row>
    <row r="82" spans="2:65" s="1" customFormat="1" ht="6.95" customHeight="1">
      <c r="B82" s="42"/>
      <c r="L82" s="42"/>
    </row>
    <row r="83" spans="2:65" s="1" customFormat="1" ht="18" customHeight="1">
      <c r="B83" s="42"/>
      <c r="C83" s="64" t="s">
        <v>25</v>
      </c>
      <c r="F83" s="158" t="str">
        <f>F14</f>
        <v>Jankov u Českých Budějovic</v>
      </c>
      <c r="I83" s="159" t="s">
        <v>27</v>
      </c>
      <c r="J83" s="68" t="str">
        <f>IF(J14="","",J14)</f>
        <v>19. 2. 2018</v>
      </c>
      <c r="L83" s="42"/>
    </row>
    <row r="84" spans="2:65" s="1" customFormat="1" ht="6.95" customHeight="1">
      <c r="B84" s="42"/>
      <c r="L84" s="42"/>
    </row>
    <row r="85" spans="2:65" s="1" customFormat="1">
      <c r="B85" s="42"/>
      <c r="C85" s="64" t="s">
        <v>33</v>
      </c>
      <c r="F85" s="158" t="str">
        <f>E17</f>
        <v>Obec Jankov</v>
      </c>
      <c r="I85" s="159" t="s">
        <v>40</v>
      </c>
      <c r="J85" s="158" t="str">
        <f>E23</f>
        <v>VAK projekt s.r.o.</v>
      </c>
      <c r="L85" s="42"/>
    </row>
    <row r="86" spans="2:65" s="1" customFormat="1" ht="14.45" customHeight="1">
      <c r="B86" s="42"/>
      <c r="C86" s="64" t="s">
        <v>38</v>
      </c>
      <c r="F86" s="158" t="str">
        <f>IF(E20="","",E20)</f>
        <v/>
      </c>
      <c r="L86" s="42"/>
    </row>
    <row r="87" spans="2:65" s="1" customFormat="1" ht="10.35" customHeight="1">
      <c r="B87" s="42"/>
      <c r="L87" s="42"/>
    </row>
    <row r="88" spans="2:65" s="10" customFormat="1" ht="29.25" customHeight="1">
      <c r="B88" s="160"/>
      <c r="C88" s="161" t="s">
        <v>159</v>
      </c>
      <c r="D88" s="162" t="s">
        <v>66</v>
      </c>
      <c r="E88" s="162" t="s">
        <v>62</v>
      </c>
      <c r="F88" s="162" t="s">
        <v>160</v>
      </c>
      <c r="G88" s="162" t="s">
        <v>161</v>
      </c>
      <c r="H88" s="162" t="s">
        <v>162</v>
      </c>
      <c r="I88" s="163" t="s">
        <v>163</v>
      </c>
      <c r="J88" s="162" t="s">
        <v>151</v>
      </c>
      <c r="K88" s="164" t="s">
        <v>164</v>
      </c>
      <c r="L88" s="160"/>
      <c r="M88" s="74" t="s">
        <v>165</v>
      </c>
      <c r="N88" s="75" t="s">
        <v>51</v>
      </c>
      <c r="O88" s="75" t="s">
        <v>166</v>
      </c>
      <c r="P88" s="75" t="s">
        <v>167</v>
      </c>
      <c r="Q88" s="75" t="s">
        <v>168</v>
      </c>
      <c r="R88" s="75" t="s">
        <v>169</v>
      </c>
      <c r="S88" s="75" t="s">
        <v>170</v>
      </c>
      <c r="T88" s="76" t="s">
        <v>171</v>
      </c>
    </row>
    <row r="89" spans="2:65" s="1" customFormat="1" ht="29.25" customHeight="1">
      <c r="B89" s="42"/>
      <c r="C89" s="78" t="s">
        <v>152</v>
      </c>
      <c r="J89" s="165">
        <f>BK89</f>
        <v>0</v>
      </c>
      <c r="L89" s="42"/>
      <c r="M89" s="77"/>
      <c r="N89" s="69"/>
      <c r="O89" s="69"/>
      <c r="P89" s="166">
        <f>P90</f>
        <v>0</v>
      </c>
      <c r="Q89" s="69"/>
      <c r="R89" s="166">
        <f>R90</f>
        <v>7.6346803700000017</v>
      </c>
      <c r="S89" s="69"/>
      <c r="T89" s="167">
        <f>T90</f>
        <v>0.1704</v>
      </c>
      <c r="AT89" s="24" t="s">
        <v>80</v>
      </c>
      <c r="AU89" s="24" t="s">
        <v>153</v>
      </c>
      <c r="BK89" s="168">
        <f>BK90</f>
        <v>0</v>
      </c>
    </row>
    <row r="90" spans="2:65" s="11" customFormat="1" ht="37.35" customHeight="1">
      <c r="B90" s="169"/>
      <c r="D90" s="170" t="s">
        <v>80</v>
      </c>
      <c r="E90" s="171" t="s">
        <v>257</v>
      </c>
      <c r="F90" s="171" t="s">
        <v>258</v>
      </c>
      <c r="I90" s="172"/>
      <c r="J90" s="173">
        <f>BK90</f>
        <v>0</v>
      </c>
      <c r="L90" s="169"/>
      <c r="M90" s="174"/>
      <c r="N90" s="175"/>
      <c r="O90" s="175"/>
      <c r="P90" s="176">
        <f>P91+P103+P121+P124+P132+P162</f>
        <v>0</v>
      </c>
      <c r="Q90" s="175"/>
      <c r="R90" s="176">
        <f>R91+R103+R121+R124+R132+R162</f>
        <v>7.6346803700000017</v>
      </c>
      <c r="S90" s="175"/>
      <c r="T90" s="177">
        <f>T91+T103+T121+T124+T132+T162</f>
        <v>0.1704</v>
      </c>
      <c r="AR90" s="170" t="s">
        <v>89</v>
      </c>
      <c r="AT90" s="178" t="s">
        <v>80</v>
      </c>
      <c r="AU90" s="178" t="s">
        <v>81</v>
      </c>
      <c r="AY90" s="170" t="s">
        <v>174</v>
      </c>
      <c r="BK90" s="179">
        <f>BK91+BK103+BK121+BK124+BK132+BK162</f>
        <v>0</v>
      </c>
    </row>
    <row r="91" spans="2:65" s="11" customFormat="1" ht="19.899999999999999" customHeight="1">
      <c r="B91" s="169"/>
      <c r="D91" s="170" t="s">
        <v>80</v>
      </c>
      <c r="E91" s="180" t="s">
        <v>24</v>
      </c>
      <c r="F91" s="180" t="s">
        <v>467</v>
      </c>
      <c r="I91" s="172"/>
      <c r="J91" s="181">
        <f>BK91</f>
        <v>0</v>
      </c>
      <c r="L91" s="169"/>
      <c r="M91" s="174"/>
      <c r="N91" s="175"/>
      <c r="O91" s="175"/>
      <c r="P91" s="176">
        <f>SUM(P92:P102)</f>
        <v>0</v>
      </c>
      <c r="Q91" s="175"/>
      <c r="R91" s="176">
        <f>SUM(R92:R102)</f>
        <v>6.9777927500000008</v>
      </c>
      <c r="S91" s="175"/>
      <c r="T91" s="177">
        <f>SUM(T92:T102)</f>
        <v>0</v>
      </c>
      <c r="AR91" s="170" t="s">
        <v>89</v>
      </c>
      <c r="AT91" s="178" t="s">
        <v>80</v>
      </c>
      <c r="AU91" s="178" t="s">
        <v>89</v>
      </c>
      <c r="AY91" s="170" t="s">
        <v>174</v>
      </c>
      <c r="BK91" s="179">
        <f>SUM(BK92:BK102)</f>
        <v>0</v>
      </c>
    </row>
    <row r="92" spans="2:65" s="1" customFormat="1" ht="25.5" customHeight="1">
      <c r="B92" s="182"/>
      <c r="C92" s="183" t="s">
        <v>89</v>
      </c>
      <c r="D92" s="183" t="s">
        <v>177</v>
      </c>
      <c r="E92" s="184" t="s">
        <v>1004</v>
      </c>
      <c r="F92" s="185" t="s">
        <v>1005</v>
      </c>
      <c r="G92" s="186" t="s">
        <v>311</v>
      </c>
      <c r="H92" s="187">
        <v>2.4500000000000002</v>
      </c>
      <c r="I92" s="188"/>
      <c r="J92" s="189">
        <f>ROUND(I92*H92,2)</f>
        <v>0</v>
      </c>
      <c r="K92" s="185" t="s">
        <v>181</v>
      </c>
      <c r="L92" s="42"/>
      <c r="M92" s="190" t="s">
        <v>5</v>
      </c>
      <c r="N92" s="191" t="s">
        <v>52</v>
      </c>
      <c r="O92" s="43"/>
      <c r="P92" s="192">
        <f>O92*H92</f>
        <v>0</v>
      </c>
      <c r="Q92" s="192">
        <v>2.16</v>
      </c>
      <c r="R92" s="192">
        <f>Q92*H92</f>
        <v>5.2920000000000007</v>
      </c>
      <c r="S92" s="192">
        <v>0</v>
      </c>
      <c r="T92" s="193">
        <f>S92*H92</f>
        <v>0</v>
      </c>
      <c r="AR92" s="24" t="s">
        <v>194</v>
      </c>
      <c r="AT92" s="24" t="s">
        <v>177</v>
      </c>
      <c r="AU92" s="24" t="s">
        <v>24</v>
      </c>
      <c r="AY92" s="24" t="s">
        <v>174</v>
      </c>
      <c r="BE92" s="194">
        <f>IF(N92="základní",J92,0)</f>
        <v>0</v>
      </c>
      <c r="BF92" s="194">
        <f>IF(N92="snížená",J92,0)</f>
        <v>0</v>
      </c>
      <c r="BG92" s="194">
        <f>IF(N92="zákl. přenesená",J92,0)</f>
        <v>0</v>
      </c>
      <c r="BH92" s="194">
        <f>IF(N92="sníž. přenesená",J92,0)</f>
        <v>0</v>
      </c>
      <c r="BI92" s="194">
        <f>IF(N92="nulová",J92,0)</f>
        <v>0</v>
      </c>
      <c r="BJ92" s="24" t="s">
        <v>89</v>
      </c>
      <c r="BK92" s="194">
        <f>ROUND(I92*H92,2)</f>
        <v>0</v>
      </c>
      <c r="BL92" s="24" t="s">
        <v>194</v>
      </c>
      <c r="BM92" s="24" t="s">
        <v>2037</v>
      </c>
    </row>
    <row r="93" spans="2:65" s="12" customFormat="1" ht="13.5">
      <c r="B93" s="195"/>
      <c r="D93" s="196" t="s">
        <v>184</v>
      </c>
      <c r="E93" s="197" t="s">
        <v>5</v>
      </c>
      <c r="F93" s="198" t="s">
        <v>2038</v>
      </c>
      <c r="H93" s="199">
        <v>2.4500000000000002</v>
      </c>
      <c r="I93" s="200"/>
      <c r="L93" s="195"/>
      <c r="M93" s="201"/>
      <c r="N93" s="202"/>
      <c r="O93" s="202"/>
      <c r="P93" s="202"/>
      <c r="Q93" s="202"/>
      <c r="R93" s="202"/>
      <c r="S93" s="202"/>
      <c r="T93" s="203"/>
      <c r="AT93" s="197" t="s">
        <v>184</v>
      </c>
      <c r="AU93" s="197" t="s">
        <v>24</v>
      </c>
      <c r="AV93" s="12" t="s">
        <v>24</v>
      </c>
      <c r="AW93" s="12" t="s">
        <v>44</v>
      </c>
      <c r="AX93" s="12" t="s">
        <v>89</v>
      </c>
      <c r="AY93" s="197" t="s">
        <v>174</v>
      </c>
    </row>
    <row r="94" spans="2:65" s="1" customFormat="1" ht="25.5" customHeight="1">
      <c r="B94" s="182"/>
      <c r="C94" s="183" t="s">
        <v>24</v>
      </c>
      <c r="D94" s="183" t="s">
        <v>177</v>
      </c>
      <c r="E94" s="184" t="s">
        <v>2039</v>
      </c>
      <c r="F94" s="185" t="s">
        <v>2040</v>
      </c>
      <c r="G94" s="186" t="s">
        <v>311</v>
      </c>
      <c r="H94" s="187">
        <v>0.72899999999999998</v>
      </c>
      <c r="I94" s="188"/>
      <c r="J94" s="189">
        <f>ROUND(I94*H94,2)</f>
        <v>0</v>
      </c>
      <c r="K94" s="185" t="s">
        <v>181</v>
      </c>
      <c r="L94" s="42"/>
      <c r="M94" s="190" t="s">
        <v>5</v>
      </c>
      <c r="N94" s="191" t="s">
        <v>52</v>
      </c>
      <c r="O94" s="43"/>
      <c r="P94" s="192">
        <f>O94*H94</f>
        <v>0</v>
      </c>
      <c r="Q94" s="192">
        <v>2.2563399999999998</v>
      </c>
      <c r="R94" s="192">
        <f>Q94*H94</f>
        <v>1.6448718599999999</v>
      </c>
      <c r="S94" s="192">
        <v>0</v>
      </c>
      <c r="T94" s="193">
        <f>S94*H94</f>
        <v>0</v>
      </c>
      <c r="AR94" s="24" t="s">
        <v>194</v>
      </c>
      <c r="AT94" s="24" t="s">
        <v>177</v>
      </c>
      <c r="AU94" s="24" t="s">
        <v>24</v>
      </c>
      <c r="AY94" s="24" t="s">
        <v>174</v>
      </c>
      <c r="BE94" s="194">
        <f>IF(N94="základní",J94,0)</f>
        <v>0</v>
      </c>
      <c r="BF94" s="194">
        <f>IF(N94="snížená",J94,0)</f>
        <v>0</v>
      </c>
      <c r="BG94" s="194">
        <f>IF(N94="zákl. přenesená",J94,0)</f>
        <v>0</v>
      </c>
      <c r="BH94" s="194">
        <f>IF(N94="sníž. přenesená",J94,0)</f>
        <v>0</v>
      </c>
      <c r="BI94" s="194">
        <f>IF(N94="nulová",J94,0)</f>
        <v>0</v>
      </c>
      <c r="BJ94" s="24" t="s">
        <v>89</v>
      </c>
      <c r="BK94" s="194">
        <f>ROUND(I94*H94,2)</f>
        <v>0</v>
      </c>
      <c r="BL94" s="24" t="s">
        <v>194</v>
      </c>
      <c r="BM94" s="24" t="s">
        <v>2041</v>
      </c>
    </row>
    <row r="95" spans="2:65" s="12" customFormat="1" ht="13.5">
      <c r="B95" s="195"/>
      <c r="D95" s="196" t="s">
        <v>184</v>
      </c>
      <c r="E95" s="197" t="s">
        <v>5</v>
      </c>
      <c r="F95" s="198" t="s">
        <v>2042</v>
      </c>
      <c r="H95" s="199">
        <v>0.72899999999999998</v>
      </c>
      <c r="I95" s="200"/>
      <c r="L95" s="195"/>
      <c r="M95" s="201"/>
      <c r="N95" s="202"/>
      <c r="O95" s="202"/>
      <c r="P95" s="202"/>
      <c r="Q95" s="202"/>
      <c r="R95" s="202"/>
      <c r="S95" s="202"/>
      <c r="T95" s="203"/>
      <c r="AT95" s="197" t="s">
        <v>184</v>
      </c>
      <c r="AU95" s="197" t="s">
        <v>24</v>
      </c>
      <c r="AV95" s="12" t="s">
        <v>24</v>
      </c>
      <c r="AW95" s="12" t="s">
        <v>44</v>
      </c>
      <c r="AX95" s="12" t="s">
        <v>81</v>
      </c>
      <c r="AY95" s="197" t="s">
        <v>174</v>
      </c>
    </row>
    <row r="96" spans="2:65" s="13" customFormat="1" ht="13.5">
      <c r="B96" s="211"/>
      <c r="D96" s="196" t="s">
        <v>184</v>
      </c>
      <c r="E96" s="212" t="s">
        <v>5</v>
      </c>
      <c r="F96" s="213" t="s">
        <v>274</v>
      </c>
      <c r="H96" s="214">
        <v>0.72899999999999998</v>
      </c>
      <c r="I96" s="215"/>
      <c r="L96" s="211"/>
      <c r="M96" s="216"/>
      <c r="N96" s="217"/>
      <c r="O96" s="217"/>
      <c r="P96" s="217"/>
      <c r="Q96" s="217"/>
      <c r="R96" s="217"/>
      <c r="S96" s="217"/>
      <c r="T96" s="218"/>
      <c r="AT96" s="212" t="s">
        <v>184</v>
      </c>
      <c r="AU96" s="212" t="s">
        <v>24</v>
      </c>
      <c r="AV96" s="13" t="s">
        <v>194</v>
      </c>
      <c r="AW96" s="13" t="s">
        <v>44</v>
      </c>
      <c r="AX96" s="13" t="s">
        <v>89</v>
      </c>
      <c r="AY96" s="212" t="s">
        <v>174</v>
      </c>
    </row>
    <row r="97" spans="2:65" s="1" customFormat="1" ht="16.5" customHeight="1">
      <c r="B97" s="182"/>
      <c r="C97" s="183" t="s">
        <v>190</v>
      </c>
      <c r="D97" s="183" t="s">
        <v>177</v>
      </c>
      <c r="E97" s="184" t="s">
        <v>1031</v>
      </c>
      <c r="F97" s="185" t="s">
        <v>1032</v>
      </c>
      <c r="G97" s="186" t="s">
        <v>262</v>
      </c>
      <c r="H97" s="187">
        <v>1.08</v>
      </c>
      <c r="I97" s="188"/>
      <c r="J97" s="189">
        <f>ROUND(I97*H97,2)</f>
        <v>0</v>
      </c>
      <c r="K97" s="185" t="s">
        <v>181</v>
      </c>
      <c r="L97" s="42"/>
      <c r="M97" s="190" t="s">
        <v>5</v>
      </c>
      <c r="N97" s="191" t="s">
        <v>52</v>
      </c>
      <c r="O97" s="43"/>
      <c r="P97" s="192">
        <f>O97*H97</f>
        <v>0</v>
      </c>
      <c r="Q97" s="192">
        <v>1.4400000000000001E-3</v>
      </c>
      <c r="R97" s="192">
        <f>Q97*H97</f>
        <v>1.5552000000000003E-3</v>
      </c>
      <c r="S97" s="192">
        <v>0</v>
      </c>
      <c r="T97" s="193">
        <f>S97*H97</f>
        <v>0</v>
      </c>
      <c r="AR97" s="24" t="s">
        <v>194</v>
      </c>
      <c r="AT97" s="24" t="s">
        <v>177</v>
      </c>
      <c r="AU97" s="24" t="s">
        <v>24</v>
      </c>
      <c r="AY97" s="24" t="s">
        <v>174</v>
      </c>
      <c r="BE97" s="194">
        <f>IF(N97="základní",J97,0)</f>
        <v>0</v>
      </c>
      <c r="BF97" s="194">
        <f>IF(N97="snížená",J97,0)</f>
        <v>0</v>
      </c>
      <c r="BG97" s="194">
        <f>IF(N97="zákl. přenesená",J97,0)</f>
        <v>0</v>
      </c>
      <c r="BH97" s="194">
        <f>IF(N97="sníž. přenesená",J97,0)</f>
        <v>0</v>
      </c>
      <c r="BI97" s="194">
        <f>IF(N97="nulová",J97,0)</f>
        <v>0</v>
      </c>
      <c r="BJ97" s="24" t="s">
        <v>89</v>
      </c>
      <c r="BK97" s="194">
        <f>ROUND(I97*H97,2)</f>
        <v>0</v>
      </c>
      <c r="BL97" s="24" t="s">
        <v>194</v>
      </c>
      <c r="BM97" s="24" t="s">
        <v>2043</v>
      </c>
    </row>
    <row r="98" spans="2:65" s="12" customFormat="1" ht="13.5">
      <c r="B98" s="195"/>
      <c r="D98" s="196" t="s">
        <v>184</v>
      </c>
      <c r="E98" s="197" t="s">
        <v>5</v>
      </c>
      <c r="F98" s="198" t="s">
        <v>2044</v>
      </c>
      <c r="H98" s="199">
        <v>1.08</v>
      </c>
      <c r="I98" s="200"/>
      <c r="L98" s="195"/>
      <c r="M98" s="201"/>
      <c r="N98" s="202"/>
      <c r="O98" s="202"/>
      <c r="P98" s="202"/>
      <c r="Q98" s="202"/>
      <c r="R98" s="202"/>
      <c r="S98" s="202"/>
      <c r="T98" s="203"/>
      <c r="AT98" s="197" t="s">
        <v>184</v>
      </c>
      <c r="AU98" s="197" t="s">
        <v>24</v>
      </c>
      <c r="AV98" s="12" t="s">
        <v>24</v>
      </c>
      <c r="AW98" s="12" t="s">
        <v>44</v>
      </c>
      <c r="AX98" s="12" t="s">
        <v>89</v>
      </c>
      <c r="AY98" s="197" t="s">
        <v>174</v>
      </c>
    </row>
    <row r="99" spans="2:65" s="1" customFormat="1" ht="16.5" customHeight="1">
      <c r="B99" s="182"/>
      <c r="C99" s="183" t="s">
        <v>194</v>
      </c>
      <c r="D99" s="183" t="s">
        <v>177</v>
      </c>
      <c r="E99" s="184" t="s">
        <v>1035</v>
      </c>
      <c r="F99" s="185" t="s">
        <v>1036</v>
      </c>
      <c r="G99" s="186" t="s">
        <v>262</v>
      </c>
      <c r="H99" s="187">
        <v>1.08</v>
      </c>
      <c r="I99" s="188"/>
      <c r="J99" s="189">
        <f>ROUND(I99*H99,2)</f>
        <v>0</v>
      </c>
      <c r="K99" s="185" t="s">
        <v>181</v>
      </c>
      <c r="L99" s="42"/>
      <c r="M99" s="190" t="s">
        <v>5</v>
      </c>
      <c r="N99" s="191" t="s">
        <v>52</v>
      </c>
      <c r="O99" s="43"/>
      <c r="P99" s="192">
        <f>O99*H99</f>
        <v>0</v>
      </c>
      <c r="Q99" s="192">
        <v>4.0000000000000003E-5</v>
      </c>
      <c r="R99" s="192">
        <f>Q99*H99</f>
        <v>4.3200000000000007E-5</v>
      </c>
      <c r="S99" s="192">
        <v>0</v>
      </c>
      <c r="T99" s="193">
        <f>S99*H99</f>
        <v>0</v>
      </c>
      <c r="AR99" s="24" t="s">
        <v>194</v>
      </c>
      <c r="AT99" s="24" t="s">
        <v>177</v>
      </c>
      <c r="AU99" s="24" t="s">
        <v>24</v>
      </c>
      <c r="AY99" s="24" t="s">
        <v>174</v>
      </c>
      <c r="BE99" s="194">
        <f>IF(N99="základní",J99,0)</f>
        <v>0</v>
      </c>
      <c r="BF99" s="194">
        <f>IF(N99="snížená",J99,0)</f>
        <v>0</v>
      </c>
      <c r="BG99" s="194">
        <f>IF(N99="zákl. přenesená",J99,0)</f>
        <v>0</v>
      </c>
      <c r="BH99" s="194">
        <f>IF(N99="sníž. přenesená",J99,0)</f>
        <v>0</v>
      </c>
      <c r="BI99" s="194">
        <f>IF(N99="nulová",J99,0)</f>
        <v>0</v>
      </c>
      <c r="BJ99" s="24" t="s">
        <v>89</v>
      </c>
      <c r="BK99" s="194">
        <f>ROUND(I99*H99,2)</f>
        <v>0</v>
      </c>
      <c r="BL99" s="24" t="s">
        <v>194</v>
      </c>
      <c r="BM99" s="24" t="s">
        <v>2045</v>
      </c>
    </row>
    <row r="100" spans="2:65" s="12" customFormat="1" ht="13.5">
      <c r="B100" s="195"/>
      <c r="D100" s="196" t="s">
        <v>184</v>
      </c>
      <c r="E100" s="197" t="s">
        <v>5</v>
      </c>
      <c r="F100" s="198" t="s">
        <v>2044</v>
      </c>
      <c r="H100" s="199">
        <v>1.08</v>
      </c>
      <c r="I100" s="200"/>
      <c r="L100" s="195"/>
      <c r="M100" s="201"/>
      <c r="N100" s="202"/>
      <c r="O100" s="202"/>
      <c r="P100" s="202"/>
      <c r="Q100" s="202"/>
      <c r="R100" s="202"/>
      <c r="S100" s="202"/>
      <c r="T100" s="203"/>
      <c r="AT100" s="197" t="s">
        <v>184</v>
      </c>
      <c r="AU100" s="197" t="s">
        <v>24</v>
      </c>
      <c r="AV100" s="12" t="s">
        <v>24</v>
      </c>
      <c r="AW100" s="12" t="s">
        <v>44</v>
      </c>
      <c r="AX100" s="12" t="s">
        <v>89</v>
      </c>
      <c r="AY100" s="197" t="s">
        <v>174</v>
      </c>
    </row>
    <row r="101" spans="2:65" s="1" customFormat="1" ht="16.5" customHeight="1">
      <c r="B101" s="182"/>
      <c r="C101" s="183" t="s">
        <v>173</v>
      </c>
      <c r="D101" s="183" t="s">
        <v>177</v>
      </c>
      <c r="E101" s="184" t="s">
        <v>2046</v>
      </c>
      <c r="F101" s="185" t="s">
        <v>2047</v>
      </c>
      <c r="G101" s="186" t="s">
        <v>421</v>
      </c>
      <c r="H101" s="187">
        <v>3.6999999999999998E-2</v>
      </c>
      <c r="I101" s="188"/>
      <c r="J101" s="189">
        <f>ROUND(I101*H101,2)</f>
        <v>0</v>
      </c>
      <c r="K101" s="185" t="s">
        <v>181</v>
      </c>
      <c r="L101" s="42"/>
      <c r="M101" s="190" t="s">
        <v>5</v>
      </c>
      <c r="N101" s="191" t="s">
        <v>52</v>
      </c>
      <c r="O101" s="43"/>
      <c r="P101" s="192">
        <f>O101*H101</f>
        <v>0</v>
      </c>
      <c r="Q101" s="192">
        <v>1.06277</v>
      </c>
      <c r="R101" s="192">
        <f>Q101*H101</f>
        <v>3.9322489999999995E-2</v>
      </c>
      <c r="S101" s="192">
        <v>0</v>
      </c>
      <c r="T101" s="193">
        <f>S101*H101</f>
        <v>0</v>
      </c>
      <c r="AR101" s="24" t="s">
        <v>194</v>
      </c>
      <c r="AT101" s="24" t="s">
        <v>177</v>
      </c>
      <c r="AU101" s="24" t="s">
        <v>24</v>
      </c>
      <c r="AY101" s="24" t="s">
        <v>174</v>
      </c>
      <c r="BE101" s="194">
        <f>IF(N101="základní",J101,0)</f>
        <v>0</v>
      </c>
      <c r="BF101" s="194">
        <f>IF(N101="snížená",J101,0)</f>
        <v>0</v>
      </c>
      <c r="BG101" s="194">
        <f>IF(N101="zákl. přenesená",J101,0)</f>
        <v>0</v>
      </c>
      <c r="BH101" s="194">
        <f>IF(N101="sníž. přenesená",J101,0)</f>
        <v>0</v>
      </c>
      <c r="BI101" s="194">
        <f>IF(N101="nulová",J101,0)</f>
        <v>0</v>
      </c>
      <c r="BJ101" s="24" t="s">
        <v>89</v>
      </c>
      <c r="BK101" s="194">
        <f>ROUND(I101*H101,2)</f>
        <v>0</v>
      </c>
      <c r="BL101" s="24" t="s">
        <v>194</v>
      </c>
      <c r="BM101" s="24" t="s">
        <v>2048</v>
      </c>
    </row>
    <row r="102" spans="2:65" s="12" customFormat="1" ht="13.5">
      <c r="B102" s="195"/>
      <c r="D102" s="196" t="s">
        <v>184</v>
      </c>
      <c r="E102" s="197" t="s">
        <v>5</v>
      </c>
      <c r="F102" s="198" t="s">
        <v>2049</v>
      </c>
      <c r="H102" s="199">
        <v>3.6999999999999998E-2</v>
      </c>
      <c r="I102" s="200"/>
      <c r="L102" s="195"/>
      <c r="M102" s="201"/>
      <c r="N102" s="202"/>
      <c r="O102" s="202"/>
      <c r="P102" s="202"/>
      <c r="Q102" s="202"/>
      <c r="R102" s="202"/>
      <c r="S102" s="202"/>
      <c r="T102" s="203"/>
      <c r="AT102" s="197" t="s">
        <v>184</v>
      </c>
      <c r="AU102" s="197" t="s">
        <v>24</v>
      </c>
      <c r="AV102" s="12" t="s">
        <v>24</v>
      </c>
      <c r="AW102" s="12" t="s">
        <v>44</v>
      </c>
      <c r="AX102" s="12" t="s">
        <v>89</v>
      </c>
      <c r="AY102" s="197" t="s">
        <v>174</v>
      </c>
    </row>
    <row r="103" spans="2:65" s="11" customFormat="1" ht="29.85" customHeight="1">
      <c r="B103" s="169"/>
      <c r="D103" s="170" t="s">
        <v>80</v>
      </c>
      <c r="E103" s="180" t="s">
        <v>190</v>
      </c>
      <c r="F103" s="180" t="s">
        <v>473</v>
      </c>
      <c r="I103" s="172"/>
      <c r="J103" s="181">
        <f>BK103</f>
        <v>0</v>
      </c>
      <c r="L103" s="169"/>
      <c r="M103" s="174"/>
      <c r="N103" s="175"/>
      <c r="O103" s="175"/>
      <c r="P103" s="176">
        <f>SUM(P104:P120)</f>
        <v>0</v>
      </c>
      <c r="Q103" s="175"/>
      <c r="R103" s="176">
        <f>SUM(R104:R120)</f>
        <v>0.43997544999999999</v>
      </c>
      <c r="S103" s="175"/>
      <c r="T103" s="177">
        <f>SUM(T104:T120)</f>
        <v>0</v>
      </c>
      <c r="AR103" s="170" t="s">
        <v>89</v>
      </c>
      <c r="AT103" s="178" t="s">
        <v>80</v>
      </c>
      <c r="AU103" s="178" t="s">
        <v>89</v>
      </c>
      <c r="AY103" s="170" t="s">
        <v>174</v>
      </c>
      <c r="BK103" s="179">
        <f>SUM(BK104:BK120)</f>
        <v>0</v>
      </c>
    </row>
    <row r="104" spans="2:65" s="1" customFormat="1" ht="25.5" customHeight="1">
      <c r="B104" s="182"/>
      <c r="C104" s="183" t="s">
        <v>201</v>
      </c>
      <c r="D104" s="183" t="s">
        <v>177</v>
      </c>
      <c r="E104" s="184" t="s">
        <v>2050</v>
      </c>
      <c r="F104" s="185" t="s">
        <v>2051</v>
      </c>
      <c r="G104" s="186" t="s">
        <v>311</v>
      </c>
      <c r="H104" s="187">
        <v>2.351</v>
      </c>
      <c r="I104" s="188"/>
      <c r="J104" s="189">
        <f>ROUND(I104*H104,2)</f>
        <v>0</v>
      </c>
      <c r="K104" s="185" t="s">
        <v>181</v>
      </c>
      <c r="L104" s="42"/>
      <c r="M104" s="190" t="s">
        <v>5</v>
      </c>
      <c r="N104" s="191" t="s">
        <v>52</v>
      </c>
      <c r="O104" s="43"/>
      <c r="P104" s="192">
        <f>O104*H104</f>
        <v>0</v>
      </c>
      <c r="Q104" s="192">
        <v>7.9549999999999996E-2</v>
      </c>
      <c r="R104" s="192">
        <f>Q104*H104</f>
        <v>0.18702205</v>
      </c>
      <c r="S104" s="192">
        <v>0</v>
      </c>
      <c r="T104" s="193">
        <f>S104*H104</f>
        <v>0</v>
      </c>
      <c r="AR104" s="24" t="s">
        <v>194</v>
      </c>
      <c r="AT104" s="24" t="s">
        <v>177</v>
      </c>
      <c r="AU104" s="24" t="s">
        <v>24</v>
      </c>
      <c r="AY104" s="24" t="s">
        <v>174</v>
      </c>
      <c r="BE104" s="194">
        <f>IF(N104="základní",J104,0)</f>
        <v>0</v>
      </c>
      <c r="BF104" s="194">
        <f>IF(N104="snížená",J104,0)</f>
        <v>0</v>
      </c>
      <c r="BG104" s="194">
        <f>IF(N104="zákl. přenesená",J104,0)</f>
        <v>0</v>
      </c>
      <c r="BH104" s="194">
        <f>IF(N104="sníž. přenesená",J104,0)</f>
        <v>0</v>
      </c>
      <c r="BI104" s="194">
        <f>IF(N104="nulová",J104,0)</f>
        <v>0</v>
      </c>
      <c r="BJ104" s="24" t="s">
        <v>89</v>
      </c>
      <c r="BK104" s="194">
        <f>ROUND(I104*H104,2)</f>
        <v>0</v>
      </c>
      <c r="BL104" s="24" t="s">
        <v>194</v>
      </c>
      <c r="BM104" s="24" t="s">
        <v>2052</v>
      </c>
    </row>
    <row r="105" spans="2:65" s="12" customFormat="1" ht="13.5">
      <c r="B105" s="195"/>
      <c r="D105" s="196" t="s">
        <v>184</v>
      </c>
      <c r="E105" s="197" t="s">
        <v>5</v>
      </c>
      <c r="F105" s="198" t="s">
        <v>2053</v>
      </c>
      <c r="H105" s="199">
        <v>1.52</v>
      </c>
      <c r="I105" s="200"/>
      <c r="L105" s="195"/>
      <c r="M105" s="201"/>
      <c r="N105" s="202"/>
      <c r="O105" s="202"/>
      <c r="P105" s="202"/>
      <c r="Q105" s="202"/>
      <c r="R105" s="202"/>
      <c r="S105" s="202"/>
      <c r="T105" s="203"/>
      <c r="AT105" s="197" t="s">
        <v>184</v>
      </c>
      <c r="AU105" s="197" t="s">
        <v>24</v>
      </c>
      <c r="AV105" s="12" t="s">
        <v>24</v>
      </c>
      <c r="AW105" s="12" t="s">
        <v>44</v>
      </c>
      <c r="AX105" s="12" t="s">
        <v>81</v>
      </c>
      <c r="AY105" s="197" t="s">
        <v>174</v>
      </c>
    </row>
    <row r="106" spans="2:65" s="12" customFormat="1" ht="13.5">
      <c r="B106" s="195"/>
      <c r="D106" s="196" t="s">
        <v>184</v>
      </c>
      <c r="E106" s="197" t="s">
        <v>5</v>
      </c>
      <c r="F106" s="198" t="s">
        <v>2054</v>
      </c>
      <c r="H106" s="199">
        <v>0.83099999999999996</v>
      </c>
      <c r="I106" s="200"/>
      <c r="L106" s="195"/>
      <c r="M106" s="201"/>
      <c r="N106" s="202"/>
      <c r="O106" s="202"/>
      <c r="P106" s="202"/>
      <c r="Q106" s="202"/>
      <c r="R106" s="202"/>
      <c r="S106" s="202"/>
      <c r="T106" s="203"/>
      <c r="AT106" s="197" t="s">
        <v>184</v>
      </c>
      <c r="AU106" s="197" t="s">
        <v>24</v>
      </c>
      <c r="AV106" s="12" t="s">
        <v>24</v>
      </c>
      <c r="AW106" s="12" t="s">
        <v>44</v>
      </c>
      <c r="AX106" s="12" t="s">
        <v>81</v>
      </c>
      <c r="AY106" s="197" t="s">
        <v>174</v>
      </c>
    </row>
    <row r="107" spans="2:65" s="13" customFormat="1" ht="13.5">
      <c r="B107" s="211"/>
      <c r="D107" s="196" t="s">
        <v>184</v>
      </c>
      <c r="E107" s="212" t="s">
        <v>5</v>
      </c>
      <c r="F107" s="213" t="s">
        <v>274</v>
      </c>
      <c r="H107" s="214">
        <v>2.351</v>
      </c>
      <c r="I107" s="215"/>
      <c r="L107" s="211"/>
      <c r="M107" s="216"/>
      <c r="N107" s="217"/>
      <c r="O107" s="217"/>
      <c r="P107" s="217"/>
      <c r="Q107" s="217"/>
      <c r="R107" s="217"/>
      <c r="S107" s="217"/>
      <c r="T107" s="218"/>
      <c r="AT107" s="212" t="s">
        <v>184</v>
      </c>
      <c r="AU107" s="212" t="s">
        <v>24</v>
      </c>
      <c r="AV107" s="13" t="s">
        <v>194</v>
      </c>
      <c r="AW107" s="13" t="s">
        <v>44</v>
      </c>
      <c r="AX107" s="13" t="s">
        <v>89</v>
      </c>
      <c r="AY107" s="212" t="s">
        <v>174</v>
      </c>
    </row>
    <row r="108" spans="2:65" s="1" customFormat="1" ht="16.5" customHeight="1">
      <c r="B108" s="182"/>
      <c r="C108" s="219" t="s">
        <v>206</v>
      </c>
      <c r="D108" s="219" t="s">
        <v>447</v>
      </c>
      <c r="E108" s="220" t="s">
        <v>2055</v>
      </c>
      <c r="F108" s="221" t="s">
        <v>2056</v>
      </c>
      <c r="G108" s="222" t="s">
        <v>517</v>
      </c>
      <c r="H108" s="223">
        <v>1.01</v>
      </c>
      <c r="I108" s="224"/>
      <c r="J108" s="225">
        <f>ROUND(I108*H108,2)</f>
        <v>0</v>
      </c>
      <c r="K108" s="221" t="s">
        <v>5</v>
      </c>
      <c r="L108" s="226"/>
      <c r="M108" s="227" t="s">
        <v>5</v>
      </c>
      <c r="N108" s="228" t="s">
        <v>52</v>
      </c>
      <c r="O108" s="43"/>
      <c r="P108" s="192">
        <f>O108*H108</f>
        <v>0</v>
      </c>
      <c r="Q108" s="192">
        <v>0</v>
      </c>
      <c r="R108" s="192">
        <f>Q108*H108</f>
        <v>0</v>
      </c>
      <c r="S108" s="192">
        <v>0</v>
      </c>
      <c r="T108" s="193">
        <f>S108*H108</f>
        <v>0</v>
      </c>
      <c r="AR108" s="24" t="s">
        <v>211</v>
      </c>
      <c r="AT108" s="24" t="s">
        <v>447</v>
      </c>
      <c r="AU108" s="24" t="s">
        <v>24</v>
      </c>
      <c r="AY108" s="24" t="s">
        <v>174</v>
      </c>
      <c r="BE108" s="194">
        <f>IF(N108="základní",J108,0)</f>
        <v>0</v>
      </c>
      <c r="BF108" s="194">
        <f>IF(N108="snížená",J108,0)</f>
        <v>0</v>
      </c>
      <c r="BG108" s="194">
        <f>IF(N108="zákl. přenesená",J108,0)</f>
        <v>0</v>
      </c>
      <c r="BH108" s="194">
        <f>IF(N108="sníž. přenesená",J108,0)</f>
        <v>0</v>
      </c>
      <c r="BI108" s="194">
        <f>IF(N108="nulová",J108,0)</f>
        <v>0</v>
      </c>
      <c r="BJ108" s="24" t="s">
        <v>89</v>
      </c>
      <c r="BK108" s="194">
        <f>ROUND(I108*H108,2)</f>
        <v>0</v>
      </c>
      <c r="BL108" s="24" t="s">
        <v>194</v>
      </c>
      <c r="BM108" s="24" t="s">
        <v>2057</v>
      </c>
    </row>
    <row r="109" spans="2:65" s="1" customFormat="1" ht="67.5">
      <c r="B109" s="42"/>
      <c r="D109" s="196" t="s">
        <v>188</v>
      </c>
      <c r="F109" s="204" t="s">
        <v>2058</v>
      </c>
      <c r="I109" s="205"/>
      <c r="L109" s="42"/>
      <c r="M109" s="206"/>
      <c r="N109" s="43"/>
      <c r="O109" s="43"/>
      <c r="P109" s="43"/>
      <c r="Q109" s="43"/>
      <c r="R109" s="43"/>
      <c r="S109" s="43"/>
      <c r="T109" s="71"/>
      <c r="AT109" s="24" t="s">
        <v>188</v>
      </c>
      <c r="AU109" s="24" t="s">
        <v>24</v>
      </c>
    </row>
    <row r="110" spans="2:65" s="12" customFormat="1" ht="13.5">
      <c r="B110" s="195"/>
      <c r="D110" s="196" t="s">
        <v>184</v>
      </c>
      <c r="E110" s="197" t="s">
        <v>5</v>
      </c>
      <c r="F110" s="198" t="s">
        <v>701</v>
      </c>
      <c r="H110" s="199">
        <v>1.01</v>
      </c>
      <c r="I110" s="200"/>
      <c r="L110" s="195"/>
      <c r="M110" s="201"/>
      <c r="N110" s="202"/>
      <c r="O110" s="202"/>
      <c r="P110" s="202"/>
      <c r="Q110" s="202"/>
      <c r="R110" s="202"/>
      <c r="S110" s="202"/>
      <c r="T110" s="203"/>
      <c r="AT110" s="197" t="s">
        <v>184</v>
      </c>
      <c r="AU110" s="197" t="s">
        <v>24</v>
      </c>
      <c r="AV110" s="12" t="s">
        <v>24</v>
      </c>
      <c r="AW110" s="12" t="s">
        <v>44</v>
      </c>
      <c r="AX110" s="12" t="s">
        <v>89</v>
      </c>
      <c r="AY110" s="197" t="s">
        <v>174</v>
      </c>
    </row>
    <row r="111" spans="2:65" s="1" customFormat="1" ht="16.5" customHeight="1">
      <c r="B111" s="182"/>
      <c r="C111" s="219" t="s">
        <v>211</v>
      </c>
      <c r="D111" s="219" t="s">
        <v>447</v>
      </c>
      <c r="E111" s="220" t="s">
        <v>2059</v>
      </c>
      <c r="F111" s="221" t="s">
        <v>2060</v>
      </c>
      <c r="G111" s="222" t="s">
        <v>517</v>
      </c>
      <c r="H111" s="223">
        <v>1.01</v>
      </c>
      <c r="I111" s="224"/>
      <c r="J111" s="225">
        <f>ROUND(I111*H111,2)</f>
        <v>0</v>
      </c>
      <c r="K111" s="221" t="s">
        <v>5</v>
      </c>
      <c r="L111" s="226"/>
      <c r="M111" s="227" t="s">
        <v>5</v>
      </c>
      <c r="N111" s="228" t="s">
        <v>52</v>
      </c>
      <c r="O111" s="43"/>
      <c r="P111" s="192">
        <f>O111*H111</f>
        <v>0</v>
      </c>
      <c r="Q111" s="192">
        <v>0</v>
      </c>
      <c r="R111" s="192">
        <f>Q111*H111</f>
        <v>0</v>
      </c>
      <c r="S111" s="192">
        <v>0</v>
      </c>
      <c r="T111" s="193">
        <f>S111*H111</f>
        <v>0</v>
      </c>
      <c r="AR111" s="24" t="s">
        <v>211</v>
      </c>
      <c r="AT111" s="24" t="s">
        <v>447</v>
      </c>
      <c r="AU111" s="24" t="s">
        <v>24</v>
      </c>
      <c r="AY111" s="24" t="s">
        <v>174</v>
      </c>
      <c r="BE111" s="194">
        <f>IF(N111="základní",J111,0)</f>
        <v>0</v>
      </c>
      <c r="BF111" s="194">
        <f>IF(N111="snížená",J111,0)</f>
        <v>0</v>
      </c>
      <c r="BG111" s="194">
        <f>IF(N111="zákl. přenesená",J111,0)</f>
        <v>0</v>
      </c>
      <c r="BH111" s="194">
        <f>IF(N111="sníž. přenesená",J111,0)</f>
        <v>0</v>
      </c>
      <c r="BI111" s="194">
        <f>IF(N111="nulová",J111,0)</f>
        <v>0</v>
      </c>
      <c r="BJ111" s="24" t="s">
        <v>89</v>
      </c>
      <c r="BK111" s="194">
        <f>ROUND(I111*H111,2)</f>
        <v>0</v>
      </c>
      <c r="BL111" s="24" t="s">
        <v>194</v>
      </c>
      <c r="BM111" s="24" t="s">
        <v>2061</v>
      </c>
    </row>
    <row r="112" spans="2:65" s="1" customFormat="1" ht="54">
      <c r="B112" s="42"/>
      <c r="D112" s="196" t="s">
        <v>188</v>
      </c>
      <c r="F112" s="204" t="s">
        <v>2062</v>
      </c>
      <c r="I112" s="205"/>
      <c r="L112" s="42"/>
      <c r="M112" s="206"/>
      <c r="N112" s="43"/>
      <c r="O112" s="43"/>
      <c r="P112" s="43"/>
      <c r="Q112" s="43"/>
      <c r="R112" s="43"/>
      <c r="S112" s="43"/>
      <c r="T112" s="71"/>
      <c r="AT112" s="24" t="s">
        <v>188</v>
      </c>
      <c r="AU112" s="24" t="s">
        <v>24</v>
      </c>
    </row>
    <row r="113" spans="2:65" s="12" customFormat="1" ht="13.5">
      <c r="B113" s="195"/>
      <c r="D113" s="196" t="s">
        <v>184</v>
      </c>
      <c r="E113" s="197" t="s">
        <v>5</v>
      </c>
      <c r="F113" s="198" t="s">
        <v>701</v>
      </c>
      <c r="H113" s="199">
        <v>1.01</v>
      </c>
      <c r="I113" s="200"/>
      <c r="L113" s="195"/>
      <c r="M113" s="201"/>
      <c r="N113" s="202"/>
      <c r="O113" s="202"/>
      <c r="P113" s="202"/>
      <c r="Q113" s="202"/>
      <c r="R113" s="202"/>
      <c r="S113" s="202"/>
      <c r="T113" s="203"/>
      <c r="AT113" s="197" t="s">
        <v>184</v>
      </c>
      <c r="AU113" s="197" t="s">
        <v>24</v>
      </c>
      <c r="AV113" s="12" t="s">
        <v>24</v>
      </c>
      <c r="AW113" s="12" t="s">
        <v>44</v>
      </c>
      <c r="AX113" s="12" t="s">
        <v>89</v>
      </c>
      <c r="AY113" s="197" t="s">
        <v>174</v>
      </c>
    </row>
    <row r="114" spans="2:65" s="1" customFormat="1" ht="16.5" customHeight="1">
      <c r="B114" s="182"/>
      <c r="C114" s="219" t="s">
        <v>215</v>
      </c>
      <c r="D114" s="219" t="s">
        <v>447</v>
      </c>
      <c r="E114" s="220" t="s">
        <v>2063</v>
      </c>
      <c r="F114" s="221" t="s">
        <v>2064</v>
      </c>
      <c r="G114" s="222" t="s">
        <v>517</v>
      </c>
      <c r="H114" s="223">
        <v>2.02</v>
      </c>
      <c r="I114" s="224"/>
      <c r="J114" s="225">
        <f>ROUND(I114*H114,2)</f>
        <v>0</v>
      </c>
      <c r="K114" s="221" t="s">
        <v>5</v>
      </c>
      <c r="L114" s="226"/>
      <c r="M114" s="227" t="s">
        <v>5</v>
      </c>
      <c r="N114" s="228" t="s">
        <v>52</v>
      </c>
      <c r="O114" s="43"/>
      <c r="P114" s="192">
        <f>O114*H114</f>
        <v>0</v>
      </c>
      <c r="Q114" s="192">
        <v>0</v>
      </c>
      <c r="R114" s="192">
        <f>Q114*H114</f>
        <v>0</v>
      </c>
      <c r="S114" s="192">
        <v>0</v>
      </c>
      <c r="T114" s="193">
        <f>S114*H114</f>
        <v>0</v>
      </c>
      <c r="AR114" s="24" t="s">
        <v>211</v>
      </c>
      <c r="AT114" s="24" t="s">
        <v>447</v>
      </c>
      <c r="AU114" s="24" t="s">
        <v>24</v>
      </c>
      <c r="AY114" s="24" t="s">
        <v>174</v>
      </c>
      <c r="BE114" s="194">
        <f>IF(N114="základní",J114,0)</f>
        <v>0</v>
      </c>
      <c r="BF114" s="194">
        <f>IF(N114="snížená",J114,0)</f>
        <v>0</v>
      </c>
      <c r="BG114" s="194">
        <f>IF(N114="zákl. přenesená",J114,0)</f>
        <v>0</v>
      </c>
      <c r="BH114" s="194">
        <f>IF(N114="sníž. přenesená",J114,0)</f>
        <v>0</v>
      </c>
      <c r="BI114" s="194">
        <f>IF(N114="nulová",J114,0)</f>
        <v>0</v>
      </c>
      <c r="BJ114" s="24" t="s">
        <v>89</v>
      </c>
      <c r="BK114" s="194">
        <f>ROUND(I114*H114,2)</f>
        <v>0</v>
      </c>
      <c r="BL114" s="24" t="s">
        <v>194</v>
      </c>
      <c r="BM114" s="24" t="s">
        <v>2065</v>
      </c>
    </row>
    <row r="115" spans="2:65" s="12" customFormat="1" ht="13.5">
      <c r="B115" s="195"/>
      <c r="D115" s="196" t="s">
        <v>184</v>
      </c>
      <c r="E115" s="197" t="s">
        <v>5</v>
      </c>
      <c r="F115" s="198" t="s">
        <v>2066</v>
      </c>
      <c r="H115" s="199">
        <v>2.02</v>
      </c>
      <c r="I115" s="200"/>
      <c r="L115" s="195"/>
      <c r="M115" s="201"/>
      <c r="N115" s="202"/>
      <c r="O115" s="202"/>
      <c r="P115" s="202"/>
      <c r="Q115" s="202"/>
      <c r="R115" s="202"/>
      <c r="S115" s="202"/>
      <c r="T115" s="203"/>
      <c r="AT115" s="197" t="s">
        <v>184</v>
      </c>
      <c r="AU115" s="197" t="s">
        <v>24</v>
      </c>
      <c r="AV115" s="12" t="s">
        <v>24</v>
      </c>
      <c r="AW115" s="12" t="s">
        <v>44</v>
      </c>
      <c r="AX115" s="12" t="s">
        <v>89</v>
      </c>
      <c r="AY115" s="197" t="s">
        <v>174</v>
      </c>
    </row>
    <row r="116" spans="2:65" s="1" customFormat="1" ht="25.5" customHeight="1">
      <c r="B116" s="182"/>
      <c r="C116" s="183" t="s">
        <v>219</v>
      </c>
      <c r="D116" s="183" t="s">
        <v>177</v>
      </c>
      <c r="E116" s="184" t="s">
        <v>2067</v>
      </c>
      <c r="F116" s="185" t="s">
        <v>2068</v>
      </c>
      <c r="G116" s="186" t="s">
        <v>311</v>
      </c>
      <c r="H116" s="187">
        <v>3.1560000000000001</v>
      </c>
      <c r="I116" s="188"/>
      <c r="J116" s="189">
        <f>ROUND(I116*H116,2)</f>
        <v>0</v>
      </c>
      <c r="K116" s="185" t="s">
        <v>181</v>
      </c>
      <c r="L116" s="42"/>
      <c r="M116" s="190" t="s">
        <v>5</v>
      </c>
      <c r="N116" s="191" t="s">
        <v>52</v>
      </c>
      <c r="O116" s="43"/>
      <c r="P116" s="192">
        <f>O116*H116</f>
        <v>0</v>
      </c>
      <c r="Q116" s="192">
        <v>8.0149999999999999E-2</v>
      </c>
      <c r="R116" s="192">
        <f>Q116*H116</f>
        <v>0.25295339999999999</v>
      </c>
      <c r="S116" s="192">
        <v>0</v>
      </c>
      <c r="T116" s="193">
        <f>S116*H116</f>
        <v>0</v>
      </c>
      <c r="AR116" s="24" t="s">
        <v>194</v>
      </c>
      <c r="AT116" s="24" t="s">
        <v>177</v>
      </c>
      <c r="AU116" s="24" t="s">
        <v>24</v>
      </c>
      <c r="AY116" s="24" t="s">
        <v>174</v>
      </c>
      <c r="BE116" s="194">
        <f>IF(N116="základní",J116,0)</f>
        <v>0</v>
      </c>
      <c r="BF116" s="194">
        <f>IF(N116="snížená",J116,0)</f>
        <v>0</v>
      </c>
      <c r="BG116" s="194">
        <f>IF(N116="zákl. přenesená",J116,0)</f>
        <v>0</v>
      </c>
      <c r="BH116" s="194">
        <f>IF(N116="sníž. přenesená",J116,0)</f>
        <v>0</v>
      </c>
      <c r="BI116" s="194">
        <f>IF(N116="nulová",J116,0)</f>
        <v>0</v>
      </c>
      <c r="BJ116" s="24" t="s">
        <v>89</v>
      </c>
      <c r="BK116" s="194">
        <f>ROUND(I116*H116,2)</f>
        <v>0</v>
      </c>
      <c r="BL116" s="24" t="s">
        <v>194</v>
      </c>
      <c r="BM116" s="24" t="s">
        <v>2069</v>
      </c>
    </row>
    <row r="117" spans="2:65" s="12" customFormat="1" ht="13.5">
      <c r="B117" s="195"/>
      <c r="D117" s="196" t="s">
        <v>184</v>
      </c>
      <c r="E117" s="197" t="s">
        <v>5</v>
      </c>
      <c r="F117" s="198" t="s">
        <v>2070</v>
      </c>
      <c r="H117" s="199">
        <v>3.1560000000000001</v>
      </c>
      <c r="I117" s="200"/>
      <c r="L117" s="195"/>
      <c r="M117" s="201"/>
      <c r="N117" s="202"/>
      <c r="O117" s="202"/>
      <c r="P117" s="202"/>
      <c r="Q117" s="202"/>
      <c r="R117" s="202"/>
      <c r="S117" s="202"/>
      <c r="T117" s="203"/>
      <c r="AT117" s="197" t="s">
        <v>184</v>
      </c>
      <c r="AU117" s="197" t="s">
        <v>24</v>
      </c>
      <c r="AV117" s="12" t="s">
        <v>24</v>
      </c>
      <c r="AW117" s="12" t="s">
        <v>44</v>
      </c>
      <c r="AX117" s="12" t="s">
        <v>89</v>
      </c>
      <c r="AY117" s="197" t="s">
        <v>174</v>
      </c>
    </row>
    <row r="118" spans="2:65" s="1" customFormat="1" ht="16.5" customHeight="1">
      <c r="B118" s="182"/>
      <c r="C118" s="219" t="s">
        <v>223</v>
      </c>
      <c r="D118" s="219" t="s">
        <v>447</v>
      </c>
      <c r="E118" s="220" t="s">
        <v>2071</v>
      </c>
      <c r="F118" s="221" t="s">
        <v>2072</v>
      </c>
      <c r="G118" s="222" t="s">
        <v>517</v>
      </c>
      <c r="H118" s="223">
        <v>1.01</v>
      </c>
      <c r="I118" s="224"/>
      <c r="J118" s="225">
        <f>ROUND(I118*H118,2)</f>
        <v>0</v>
      </c>
      <c r="K118" s="221" t="s">
        <v>5</v>
      </c>
      <c r="L118" s="226"/>
      <c r="M118" s="227" t="s">
        <v>5</v>
      </c>
      <c r="N118" s="228" t="s">
        <v>52</v>
      </c>
      <c r="O118" s="43"/>
      <c r="P118" s="192">
        <f>O118*H118</f>
        <v>0</v>
      </c>
      <c r="Q118" s="192">
        <v>0</v>
      </c>
      <c r="R118" s="192">
        <f>Q118*H118</f>
        <v>0</v>
      </c>
      <c r="S118" s="192">
        <v>0</v>
      </c>
      <c r="T118" s="193">
        <f>S118*H118</f>
        <v>0</v>
      </c>
      <c r="AR118" s="24" t="s">
        <v>211</v>
      </c>
      <c r="AT118" s="24" t="s">
        <v>447</v>
      </c>
      <c r="AU118" s="24" t="s">
        <v>24</v>
      </c>
      <c r="AY118" s="24" t="s">
        <v>174</v>
      </c>
      <c r="BE118" s="194">
        <f>IF(N118="základní",J118,0)</f>
        <v>0</v>
      </c>
      <c r="BF118" s="194">
        <f>IF(N118="snížená",J118,0)</f>
        <v>0</v>
      </c>
      <c r="BG118" s="194">
        <f>IF(N118="zákl. přenesená",J118,0)</f>
        <v>0</v>
      </c>
      <c r="BH118" s="194">
        <f>IF(N118="sníž. přenesená",J118,0)</f>
        <v>0</v>
      </c>
      <c r="BI118" s="194">
        <f>IF(N118="nulová",J118,0)</f>
        <v>0</v>
      </c>
      <c r="BJ118" s="24" t="s">
        <v>89</v>
      </c>
      <c r="BK118" s="194">
        <f>ROUND(I118*H118,2)</f>
        <v>0</v>
      </c>
      <c r="BL118" s="24" t="s">
        <v>194</v>
      </c>
      <c r="BM118" s="24" t="s">
        <v>2073</v>
      </c>
    </row>
    <row r="119" spans="2:65" s="1" customFormat="1" ht="67.5">
      <c r="B119" s="42"/>
      <c r="D119" s="196" t="s">
        <v>188</v>
      </c>
      <c r="F119" s="204" t="s">
        <v>2074</v>
      </c>
      <c r="I119" s="205"/>
      <c r="L119" s="42"/>
      <c r="M119" s="206"/>
      <c r="N119" s="43"/>
      <c r="O119" s="43"/>
      <c r="P119" s="43"/>
      <c r="Q119" s="43"/>
      <c r="R119" s="43"/>
      <c r="S119" s="43"/>
      <c r="T119" s="71"/>
      <c r="AT119" s="24" t="s">
        <v>188</v>
      </c>
      <c r="AU119" s="24" t="s">
        <v>24</v>
      </c>
    </row>
    <row r="120" spans="2:65" s="12" customFormat="1" ht="13.5">
      <c r="B120" s="195"/>
      <c r="D120" s="196" t="s">
        <v>184</v>
      </c>
      <c r="E120" s="197" t="s">
        <v>5</v>
      </c>
      <c r="F120" s="198" t="s">
        <v>701</v>
      </c>
      <c r="H120" s="199">
        <v>1.01</v>
      </c>
      <c r="I120" s="200"/>
      <c r="L120" s="195"/>
      <c r="M120" s="201"/>
      <c r="N120" s="202"/>
      <c r="O120" s="202"/>
      <c r="P120" s="202"/>
      <c r="Q120" s="202"/>
      <c r="R120" s="202"/>
      <c r="S120" s="202"/>
      <c r="T120" s="203"/>
      <c r="AT120" s="197" t="s">
        <v>184</v>
      </c>
      <c r="AU120" s="197" t="s">
        <v>24</v>
      </c>
      <c r="AV120" s="12" t="s">
        <v>24</v>
      </c>
      <c r="AW120" s="12" t="s">
        <v>44</v>
      </c>
      <c r="AX120" s="12" t="s">
        <v>89</v>
      </c>
      <c r="AY120" s="197" t="s">
        <v>174</v>
      </c>
    </row>
    <row r="121" spans="2:65" s="11" customFormat="1" ht="29.85" customHeight="1">
      <c r="B121" s="169"/>
      <c r="D121" s="170" t="s">
        <v>80</v>
      </c>
      <c r="E121" s="180" t="s">
        <v>194</v>
      </c>
      <c r="F121" s="180" t="s">
        <v>479</v>
      </c>
      <c r="I121" s="172"/>
      <c r="J121" s="181">
        <f>BK121</f>
        <v>0</v>
      </c>
      <c r="L121" s="169"/>
      <c r="M121" s="174"/>
      <c r="N121" s="175"/>
      <c r="O121" s="175"/>
      <c r="P121" s="176">
        <f>SUM(P122:P123)</f>
        <v>0</v>
      </c>
      <c r="Q121" s="175"/>
      <c r="R121" s="176">
        <f>SUM(R122:R123)</f>
        <v>0</v>
      </c>
      <c r="S121" s="175"/>
      <c r="T121" s="177">
        <f>SUM(T122:T123)</f>
        <v>0</v>
      </c>
      <c r="AR121" s="170" t="s">
        <v>89</v>
      </c>
      <c r="AT121" s="178" t="s">
        <v>80</v>
      </c>
      <c r="AU121" s="178" t="s">
        <v>89</v>
      </c>
      <c r="AY121" s="170" t="s">
        <v>174</v>
      </c>
      <c r="BK121" s="179">
        <f>SUM(BK122:BK123)</f>
        <v>0</v>
      </c>
    </row>
    <row r="122" spans="2:65" s="1" customFormat="1" ht="16.5" customHeight="1">
      <c r="B122" s="182"/>
      <c r="C122" s="183" t="s">
        <v>322</v>
      </c>
      <c r="D122" s="183" t="s">
        <v>177</v>
      </c>
      <c r="E122" s="184" t="s">
        <v>1181</v>
      </c>
      <c r="F122" s="185" t="s">
        <v>1182</v>
      </c>
      <c r="G122" s="186" t="s">
        <v>311</v>
      </c>
      <c r="H122" s="187">
        <v>1.1519999999999999</v>
      </c>
      <c r="I122" s="188"/>
      <c r="J122" s="189">
        <f>ROUND(I122*H122,2)</f>
        <v>0</v>
      </c>
      <c r="K122" s="185" t="s">
        <v>181</v>
      </c>
      <c r="L122" s="42"/>
      <c r="M122" s="190" t="s">
        <v>5</v>
      </c>
      <c r="N122" s="191" t="s">
        <v>52</v>
      </c>
      <c r="O122" s="43"/>
      <c r="P122" s="192">
        <f>O122*H122</f>
        <v>0</v>
      </c>
      <c r="Q122" s="192">
        <v>0</v>
      </c>
      <c r="R122" s="192">
        <f>Q122*H122</f>
        <v>0</v>
      </c>
      <c r="S122" s="192">
        <v>0</v>
      </c>
      <c r="T122" s="193">
        <f>S122*H122</f>
        <v>0</v>
      </c>
      <c r="AR122" s="24" t="s">
        <v>194</v>
      </c>
      <c r="AT122" s="24" t="s">
        <v>177</v>
      </c>
      <c r="AU122" s="24" t="s">
        <v>24</v>
      </c>
      <c r="AY122" s="24" t="s">
        <v>174</v>
      </c>
      <c r="BE122" s="194">
        <f>IF(N122="základní",J122,0)</f>
        <v>0</v>
      </c>
      <c r="BF122" s="194">
        <f>IF(N122="snížená",J122,0)</f>
        <v>0</v>
      </c>
      <c r="BG122" s="194">
        <f>IF(N122="zákl. přenesená",J122,0)</f>
        <v>0</v>
      </c>
      <c r="BH122" s="194">
        <f>IF(N122="sníž. přenesená",J122,0)</f>
        <v>0</v>
      </c>
      <c r="BI122" s="194">
        <f>IF(N122="nulová",J122,0)</f>
        <v>0</v>
      </c>
      <c r="BJ122" s="24" t="s">
        <v>89</v>
      </c>
      <c r="BK122" s="194">
        <f>ROUND(I122*H122,2)</f>
        <v>0</v>
      </c>
      <c r="BL122" s="24" t="s">
        <v>194</v>
      </c>
      <c r="BM122" s="24" t="s">
        <v>2075</v>
      </c>
    </row>
    <row r="123" spans="2:65" s="12" customFormat="1" ht="13.5">
      <c r="B123" s="195"/>
      <c r="D123" s="196" t="s">
        <v>184</v>
      </c>
      <c r="E123" s="197" t="s">
        <v>5</v>
      </c>
      <c r="F123" s="198" t="s">
        <v>2076</v>
      </c>
      <c r="H123" s="199">
        <v>1.1519999999999999</v>
      </c>
      <c r="I123" s="200"/>
      <c r="L123" s="195"/>
      <c r="M123" s="201"/>
      <c r="N123" s="202"/>
      <c r="O123" s="202"/>
      <c r="P123" s="202"/>
      <c r="Q123" s="202"/>
      <c r="R123" s="202"/>
      <c r="S123" s="202"/>
      <c r="T123" s="203"/>
      <c r="AT123" s="197" t="s">
        <v>184</v>
      </c>
      <c r="AU123" s="197" t="s">
        <v>24</v>
      </c>
      <c r="AV123" s="12" t="s">
        <v>24</v>
      </c>
      <c r="AW123" s="12" t="s">
        <v>44</v>
      </c>
      <c r="AX123" s="12" t="s">
        <v>89</v>
      </c>
      <c r="AY123" s="197" t="s">
        <v>174</v>
      </c>
    </row>
    <row r="124" spans="2:65" s="11" customFormat="1" ht="29.85" customHeight="1">
      <c r="B124" s="169"/>
      <c r="D124" s="170" t="s">
        <v>80</v>
      </c>
      <c r="E124" s="180" t="s">
        <v>211</v>
      </c>
      <c r="F124" s="180" t="s">
        <v>559</v>
      </c>
      <c r="I124" s="172"/>
      <c r="J124" s="181">
        <f>BK124</f>
        <v>0</v>
      </c>
      <c r="L124" s="169"/>
      <c r="M124" s="174"/>
      <c r="N124" s="175"/>
      <c r="O124" s="175"/>
      <c r="P124" s="176">
        <f>SUM(P125:P131)</f>
        <v>0</v>
      </c>
      <c r="Q124" s="175"/>
      <c r="R124" s="176">
        <f>SUM(R125:R131)</f>
        <v>2.0400000000000001E-2</v>
      </c>
      <c r="S124" s="175"/>
      <c r="T124" s="177">
        <f>SUM(T125:T131)</f>
        <v>0</v>
      </c>
      <c r="AR124" s="170" t="s">
        <v>89</v>
      </c>
      <c r="AT124" s="178" t="s">
        <v>80</v>
      </c>
      <c r="AU124" s="178" t="s">
        <v>89</v>
      </c>
      <c r="AY124" s="170" t="s">
        <v>174</v>
      </c>
      <c r="BK124" s="179">
        <f>SUM(BK125:BK131)</f>
        <v>0</v>
      </c>
    </row>
    <row r="125" spans="2:65" s="1" customFormat="1" ht="25.5" customHeight="1">
      <c r="B125" s="182"/>
      <c r="C125" s="183" t="s">
        <v>332</v>
      </c>
      <c r="D125" s="183" t="s">
        <v>177</v>
      </c>
      <c r="E125" s="184" t="s">
        <v>750</v>
      </c>
      <c r="F125" s="185" t="s">
        <v>2077</v>
      </c>
      <c r="G125" s="186" t="s">
        <v>488</v>
      </c>
      <c r="H125" s="187">
        <v>1</v>
      </c>
      <c r="I125" s="188"/>
      <c r="J125" s="189">
        <f>ROUND(I125*H125,2)</f>
        <v>0</v>
      </c>
      <c r="K125" s="185" t="s">
        <v>5</v>
      </c>
      <c r="L125" s="42"/>
      <c r="M125" s="190" t="s">
        <v>5</v>
      </c>
      <c r="N125" s="191" t="s">
        <v>52</v>
      </c>
      <c r="O125" s="43"/>
      <c r="P125" s="192">
        <f>O125*H125</f>
        <v>0</v>
      </c>
      <c r="Q125" s="192">
        <v>0</v>
      </c>
      <c r="R125" s="192">
        <f>Q125*H125</f>
        <v>0</v>
      </c>
      <c r="S125" s="192">
        <v>0</v>
      </c>
      <c r="T125" s="193">
        <f>S125*H125</f>
        <v>0</v>
      </c>
      <c r="AR125" s="24" t="s">
        <v>194</v>
      </c>
      <c r="AT125" s="24" t="s">
        <v>177</v>
      </c>
      <c r="AU125" s="24" t="s">
        <v>24</v>
      </c>
      <c r="AY125" s="24" t="s">
        <v>174</v>
      </c>
      <c r="BE125" s="194">
        <f>IF(N125="základní",J125,0)</f>
        <v>0</v>
      </c>
      <c r="BF125" s="194">
        <f>IF(N125="snížená",J125,0)</f>
        <v>0</v>
      </c>
      <c r="BG125" s="194">
        <f>IF(N125="zákl. přenesená",J125,0)</f>
        <v>0</v>
      </c>
      <c r="BH125" s="194">
        <f>IF(N125="sníž. přenesená",J125,0)</f>
        <v>0</v>
      </c>
      <c r="BI125" s="194">
        <f>IF(N125="nulová",J125,0)</f>
        <v>0</v>
      </c>
      <c r="BJ125" s="24" t="s">
        <v>89</v>
      </c>
      <c r="BK125" s="194">
        <f>ROUND(I125*H125,2)</f>
        <v>0</v>
      </c>
      <c r="BL125" s="24" t="s">
        <v>194</v>
      </c>
      <c r="BM125" s="24" t="s">
        <v>2078</v>
      </c>
    </row>
    <row r="126" spans="2:65" s="12" customFormat="1" ht="13.5">
      <c r="B126" s="195"/>
      <c r="D126" s="196" t="s">
        <v>184</v>
      </c>
      <c r="E126" s="197" t="s">
        <v>5</v>
      </c>
      <c r="F126" s="198" t="s">
        <v>89</v>
      </c>
      <c r="H126" s="199">
        <v>1</v>
      </c>
      <c r="I126" s="200"/>
      <c r="L126" s="195"/>
      <c r="M126" s="201"/>
      <c r="N126" s="202"/>
      <c r="O126" s="202"/>
      <c r="P126" s="202"/>
      <c r="Q126" s="202"/>
      <c r="R126" s="202"/>
      <c r="S126" s="202"/>
      <c r="T126" s="203"/>
      <c r="AT126" s="197" t="s">
        <v>184</v>
      </c>
      <c r="AU126" s="197" t="s">
        <v>24</v>
      </c>
      <c r="AV126" s="12" t="s">
        <v>24</v>
      </c>
      <c r="AW126" s="12" t="s">
        <v>44</v>
      </c>
      <c r="AX126" s="12" t="s">
        <v>89</v>
      </c>
      <c r="AY126" s="197" t="s">
        <v>174</v>
      </c>
    </row>
    <row r="127" spans="2:65" s="1" customFormat="1" ht="16.5" customHeight="1">
      <c r="B127" s="182"/>
      <c r="C127" s="183" t="s">
        <v>337</v>
      </c>
      <c r="D127" s="183" t="s">
        <v>177</v>
      </c>
      <c r="E127" s="184" t="s">
        <v>754</v>
      </c>
      <c r="F127" s="185" t="s">
        <v>2079</v>
      </c>
      <c r="G127" s="186" t="s">
        <v>488</v>
      </c>
      <c r="H127" s="187">
        <v>1</v>
      </c>
      <c r="I127" s="188"/>
      <c r="J127" s="189">
        <f>ROUND(I127*H127,2)</f>
        <v>0</v>
      </c>
      <c r="K127" s="185" t="s">
        <v>5</v>
      </c>
      <c r="L127" s="42"/>
      <c r="M127" s="190" t="s">
        <v>5</v>
      </c>
      <c r="N127" s="191" t="s">
        <v>52</v>
      </c>
      <c r="O127" s="43"/>
      <c r="P127" s="192">
        <f>O127*H127</f>
        <v>0</v>
      </c>
      <c r="Q127" s="192">
        <v>0</v>
      </c>
      <c r="R127" s="192">
        <f>Q127*H127</f>
        <v>0</v>
      </c>
      <c r="S127" s="192">
        <v>0</v>
      </c>
      <c r="T127" s="193">
        <f>S127*H127</f>
        <v>0</v>
      </c>
      <c r="AR127" s="24" t="s">
        <v>194</v>
      </c>
      <c r="AT127" s="24" t="s">
        <v>177</v>
      </c>
      <c r="AU127" s="24" t="s">
        <v>24</v>
      </c>
      <c r="AY127" s="24" t="s">
        <v>174</v>
      </c>
      <c r="BE127" s="194">
        <f>IF(N127="základní",J127,0)</f>
        <v>0</v>
      </c>
      <c r="BF127" s="194">
        <f>IF(N127="snížená",J127,0)</f>
        <v>0</v>
      </c>
      <c r="BG127" s="194">
        <f>IF(N127="zákl. přenesená",J127,0)</f>
        <v>0</v>
      </c>
      <c r="BH127" s="194">
        <f>IF(N127="sníž. přenesená",J127,0)</f>
        <v>0</v>
      </c>
      <c r="BI127" s="194">
        <f>IF(N127="nulová",J127,0)</f>
        <v>0</v>
      </c>
      <c r="BJ127" s="24" t="s">
        <v>89</v>
      </c>
      <c r="BK127" s="194">
        <f>ROUND(I127*H127,2)</f>
        <v>0</v>
      </c>
      <c r="BL127" s="24" t="s">
        <v>194</v>
      </c>
      <c r="BM127" s="24" t="s">
        <v>2080</v>
      </c>
    </row>
    <row r="128" spans="2:65" s="12" customFormat="1" ht="13.5">
      <c r="B128" s="195"/>
      <c r="D128" s="196" t="s">
        <v>184</v>
      </c>
      <c r="E128" s="197" t="s">
        <v>5</v>
      </c>
      <c r="F128" s="198" t="s">
        <v>89</v>
      </c>
      <c r="H128" s="199">
        <v>1</v>
      </c>
      <c r="I128" s="200"/>
      <c r="L128" s="195"/>
      <c r="M128" s="201"/>
      <c r="N128" s="202"/>
      <c r="O128" s="202"/>
      <c r="P128" s="202"/>
      <c r="Q128" s="202"/>
      <c r="R128" s="202"/>
      <c r="S128" s="202"/>
      <c r="T128" s="203"/>
      <c r="AT128" s="197" t="s">
        <v>184</v>
      </c>
      <c r="AU128" s="197" t="s">
        <v>24</v>
      </c>
      <c r="AV128" s="12" t="s">
        <v>24</v>
      </c>
      <c r="AW128" s="12" t="s">
        <v>44</v>
      </c>
      <c r="AX128" s="12" t="s">
        <v>89</v>
      </c>
      <c r="AY128" s="197" t="s">
        <v>174</v>
      </c>
    </row>
    <row r="129" spans="2:65" s="1" customFormat="1" ht="16.5" customHeight="1">
      <c r="B129" s="182"/>
      <c r="C129" s="183" t="s">
        <v>11</v>
      </c>
      <c r="D129" s="183" t="s">
        <v>177</v>
      </c>
      <c r="E129" s="184" t="s">
        <v>2081</v>
      </c>
      <c r="F129" s="185" t="s">
        <v>2082</v>
      </c>
      <c r="G129" s="186" t="s">
        <v>488</v>
      </c>
      <c r="H129" s="187">
        <v>1</v>
      </c>
      <c r="I129" s="188"/>
      <c r="J129" s="189">
        <f>ROUND(I129*H129,2)</f>
        <v>0</v>
      </c>
      <c r="K129" s="185" t="s">
        <v>5</v>
      </c>
      <c r="L129" s="42"/>
      <c r="M129" s="190" t="s">
        <v>5</v>
      </c>
      <c r="N129" s="191" t="s">
        <v>52</v>
      </c>
      <c r="O129" s="43"/>
      <c r="P129" s="192">
        <f>O129*H129</f>
        <v>0</v>
      </c>
      <c r="Q129" s="192">
        <v>2.0400000000000001E-2</v>
      </c>
      <c r="R129" s="192">
        <f>Q129*H129</f>
        <v>2.0400000000000001E-2</v>
      </c>
      <c r="S129" s="192">
        <v>0</v>
      </c>
      <c r="T129" s="193">
        <f>S129*H129</f>
        <v>0</v>
      </c>
      <c r="AR129" s="24" t="s">
        <v>194</v>
      </c>
      <c r="AT129" s="24" t="s">
        <v>177</v>
      </c>
      <c r="AU129" s="24" t="s">
        <v>24</v>
      </c>
      <c r="AY129" s="24" t="s">
        <v>174</v>
      </c>
      <c r="BE129" s="194">
        <f>IF(N129="základní",J129,0)</f>
        <v>0</v>
      </c>
      <c r="BF129" s="194">
        <f>IF(N129="snížená",J129,0)</f>
        <v>0</v>
      </c>
      <c r="BG129" s="194">
        <f>IF(N129="zákl. přenesená",J129,0)</f>
        <v>0</v>
      </c>
      <c r="BH129" s="194">
        <f>IF(N129="sníž. přenesená",J129,0)</f>
        <v>0</v>
      </c>
      <c r="BI129" s="194">
        <f>IF(N129="nulová",J129,0)</f>
        <v>0</v>
      </c>
      <c r="BJ129" s="24" t="s">
        <v>89</v>
      </c>
      <c r="BK129" s="194">
        <f>ROUND(I129*H129,2)</f>
        <v>0</v>
      </c>
      <c r="BL129" s="24" t="s">
        <v>194</v>
      </c>
      <c r="BM129" s="24" t="s">
        <v>2083</v>
      </c>
    </row>
    <row r="130" spans="2:65" s="1" customFormat="1" ht="54">
      <c r="B130" s="42"/>
      <c r="D130" s="196" t="s">
        <v>188</v>
      </c>
      <c r="F130" s="204" t="s">
        <v>2084</v>
      </c>
      <c r="I130" s="205"/>
      <c r="L130" s="42"/>
      <c r="M130" s="206"/>
      <c r="N130" s="43"/>
      <c r="O130" s="43"/>
      <c r="P130" s="43"/>
      <c r="Q130" s="43"/>
      <c r="R130" s="43"/>
      <c r="S130" s="43"/>
      <c r="T130" s="71"/>
      <c r="AT130" s="24" t="s">
        <v>188</v>
      </c>
      <c r="AU130" s="24" t="s">
        <v>24</v>
      </c>
    </row>
    <row r="131" spans="2:65" s="12" customFormat="1" ht="13.5">
      <c r="B131" s="195"/>
      <c r="D131" s="196" t="s">
        <v>184</v>
      </c>
      <c r="E131" s="197" t="s">
        <v>5</v>
      </c>
      <c r="F131" s="198" t="s">
        <v>89</v>
      </c>
      <c r="H131" s="199">
        <v>1</v>
      </c>
      <c r="I131" s="200"/>
      <c r="L131" s="195"/>
      <c r="M131" s="201"/>
      <c r="N131" s="202"/>
      <c r="O131" s="202"/>
      <c r="P131" s="202"/>
      <c r="Q131" s="202"/>
      <c r="R131" s="202"/>
      <c r="S131" s="202"/>
      <c r="T131" s="203"/>
      <c r="AT131" s="197" t="s">
        <v>184</v>
      </c>
      <c r="AU131" s="197" t="s">
        <v>24</v>
      </c>
      <c r="AV131" s="12" t="s">
        <v>24</v>
      </c>
      <c r="AW131" s="12" t="s">
        <v>44</v>
      </c>
      <c r="AX131" s="12" t="s">
        <v>89</v>
      </c>
      <c r="AY131" s="197" t="s">
        <v>174</v>
      </c>
    </row>
    <row r="132" spans="2:65" s="11" customFormat="1" ht="29.85" customHeight="1">
      <c r="B132" s="169"/>
      <c r="D132" s="170" t="s">
        <v>80</v>
      </c>
      <c r="E132" s="180" t="s">
        <v>215</v>
      </c>
      <c r="F132" s="180" t="s">
        <v>757</v>
      </c>
      <c r="I132" s="172"/>
      <c r="J132" s="181">
        <f>BK132</f>
        <v>0</v>
      </c>
      <c r="L132" s="169"/>
      <c r="M132" s="174"/>
      <c r="N132" s="175"/>
      <c r="O132" s="175"/>
      <c r="P132" s="176">
        <f>SUM(P133:P161)</f>
        <v>0</v>
      </c>
      <c r="Q132" s="175"/>
      <c r="R132" s="176">
        <f>SUM(R133:R161)</f>
        <v>0.19651216999999999</v>
      </c>
      <c r="S132" s="175"/>
      <c r="T132" s="177">
        <f>SUM(T133:T161)</f>
        <v>0.1704</v>
      </c>
      <c r="AR132" s="170" t="s">
        <v>89</v>
      </c>
      <c r="AT132" s="178" t="s">
        <v>80</v>
      </c>
      <c r="AU132" s="178" t="s">
        <v>89</v>
      </c>
      <c r="AY132" s="170" t="s">
        <v>174</v>
      </c>
      <c r="BK132" s="179">
        <f>SUM(BK133:BK161)</f>
        <v>0</v>
      </c>
    </row>
    <row r="133" spans="2:65" s="1" customFormat="1" ht="25.5" customHeight="1">
      <c r="B133" s="182"/>
      <c r="C133" s="183" t="s">
        <v>234</v>
      </c>
      <c r="D133" s="183" t="s">
        <v>177</v>
      </c>
      <c r="E133" s="184" t="s">
        <v>1258</v>
      </c>
      <c r="F133" s="185" t="s">
        <v>1259</v>
      </c>
      <c r="G133" s="186" t="s">
        <v>311</v>
      </c>
      <c r="H133" s="187">
        <v>5.6550000000000002</v>
      </c>
      <c r="I133" s="188"/>
      <c r="J133" s="189">
        <f>ROUND(I133*H133,2)</f>
        <v>0</v>
      </c>
      <c r="K133" s="185" t="s">
        <v>181</v>
      </c>
      <c r="L133" s="42"/>
      <c r="M133" s="190" t="s">
        <v>5</v>
      </c>
      <c r="N133" s="191" t="s">
        <v>52</v>
      </c>
      <c r="O133" s="43"/>
      <c r="P133" s="192">
        <f>O133*H133</f>
        <v>0</v>
      </c>
      <c r="Q133" s="192">
        <v>0</v>
      </c>
      <c r="R133" s="192">
        <f>Q133*H133</f>
        <v>0</v>
      </c>
      <c r="S133" s="192">
        <v>0</v>
      </c>
      <c r="T133" s="193">
        <f>S133*H133</f>
        <v>0</v>
      </c>
      <c r="AR133" s="24" t="s">
        <v>194</v>
      </c>
      <c r="AT133" s="24" t="s">
        <v>177</v>
      </c>
      <c r="AU133" s="24" t="s">
        <v>24</v>
      </c>
      <c r="AY133" s="24" t="s">
        <v>174</v>
      </c>
      <c r="BE133" s="194">
        <f>IF(N133="základní",J133,0)</f>
        <v>0</v>
      </c>
      <c r="BF133" s="194">
        <f>IF(N133="snížená",J133,0)</f>
        <v>0</v>
      </c>
      <c r="BG133" s="194">
        <f>IF(N133="zákl. přenesená",J133,0)</f>
        <v>0</v>
      </c>
      <c r="BH133" s="194">
        <f>IF(N133="sníž. přenesená",J133,0)</f>
        <v>0</v>
      </c>
      <c r="BI133" s="194">
        <f>IF(N133="nulová",J133,0)</f>
        <v>0</v>
      </c>
      <c r="BJ133" s="24" t="s">
        <v>89</v>
      </c>
      <c r="BK133" s="194">
        <f>ROUND(I133*H133,2)</f>
        <v>0</v>
      </c>
      <c r="BL133" s="24" t="s">
        <v>194</v>
      </c>
      <c r="BM133" s="24" t="s">
        <v>2085</v>
      </c>
    </row>
    <row r="134" spans="2:65" s="12" customFormat="1" ht="13.5">
      <c r="B134" s="195"/>
      <c r="D134" s="196" t="s">
        <v>184</v>
      </c>
      <c r="E134" s="197" t="s">
        <v>5</v>
      </c>
      <c r="F134" s="198" t="s">
        <v>2086</v>
      </c>
      <c r="H134" s="199">
        <v>5.6550000000000002</v>
      </c>
      <c r="I134" s="200"/>
      <c r="L134" s="195"/>
      <c r="M134" s="201"/>
      <c r="N134" s="202"/>
      <c r="O134" s="202"/>
      <c r="P134" s="202"/>
      <c r="Q134" s="202"/>
      <c r="R134" s="202"/>
      <c r="S134" s="202"/>
      <c r="T134" s="203"/>
      <c r="AT134" s="197" t="s">
        <v>184</v>
      </c>
      <c r="AU134" s="197" t="s">
        <v>24</v>
      </c>
      <c r="AV134" s="12" t="s">
        <v>24</v>
      </c>
      <c r="AW134" s="12" t="s">
        <v>44</v>
      </c>
      <c r="AX134" s="12" t="s">
        <v>89</v>
      </c>
      <c r="AY134" s="197" t="s">
        <v>174</v>
      </c>
    </row>
    <row r="135" spans="2:65" s="1" customFormat="1" ht="16.5" customHeight="1">
      <c r="B135" s="182"/>
      <c r="C135" s="219" t="s">
        <v>229</v>
      </c>
      <c r="D135" s="219" t="s">
        <v>447</v>
      </c>
      <c r="E135" s="220" t="s">
        <v>1263</v>
      </c>
      <c r="F135" s="221" t="s">
        <v>1264</v>
      </c>
      <c r="G135" s="222" t="s">
        <v>311</v>
      </c>
      <c r="H135" s="223">
        <v>5.8250000000000002</v>
      </c>
      <c r="I135" s="224"/>
      <c r="J135" s="225">
        <f>ROUND(I135*H135,2)</f>
        <v>0</v>
      </c>
      <c r="K135" s="221" t="s">
        <v>181</v>
      </c>
      <c r="L135" s="226"/>
      <c r="M135" s="227" t="s">
        <v>5</v>
      </c>
      <c r="N135" s="228" t="s">
        <v>52</v>
      </c>
      <c r="O135" s="43"/>
      <c r="P135" s="192">
        <f>O135*H135</f>
        <v>0</v>
      </c>
      <c r="Q135" s="192">
        <v>0</v>
      </c>
      <c r="R135" s="192">
        <f>Q135*H135</f>
        <v>0</v>
      </c>
      <c r="S135" s="192">
        <v>0</v>
      </c>
      <c r="T135" s="193">
        <f>S135*H135</f>
        <v>0</v>
      </c>
      <c r="AR135" s="24" t="s">
        <v>211</v>
      </c>
      <c r="AT135" s="24" t="s">
        <v>447</v>
      </c>
      <c r="AU135" s="24" t="s">
        <v>24</v>
      </c>
      <c r="AY135" s="24" t="s">
        <v>174</v>
      </c>
      <c r="BE135" s="194">
        <f>IF(N135="základní",J135,0)</f>
        <v>0</v>
      </c>
      <c r="BF135" s="194">
        <f>IF(N135="snížená",J135,0)</f>
        <v>0</v>
      </c>
      <c r="BG135" s="194">
        <f>IF(N135="zákl. přenesená",J135,0)</f>
        <v>0</v>
      </c>
      <c r="BH135" s="194">
        <f>IF(N135="sníž. přenesená",J135,0)</f>
        <v>0</v>
      </c>
      <c r="BI135" s="194">
        <f>IF(N135="nulová",J135,0)</f>
        <v>0</v>
      </c>
      <c r="BJ135" s="24" t="s">
        <v>89</v>
      </c>
      <c r="BK135" s="194">
        <f>ROUND(I135*H135,2)</f>
        <v>0</v>
      </c>
      <c r="BL135" s="24" t="s">
        <v>194</v>
      </c>
      <c r="BM135" s="24" t="s">
        <v>2087</v>
      </c>
    </row>
    <row r="136" spans="2:65" s="12" customFormat="1" ht="13.5">
      <c r="B136" s="195"/>
      <c r="D136" s="196" t="s">
        <v>184</v>
      </c>
      <c r="E136" s="197" t="s">
        <v>5</v>
      </c>
      <c r="F136" s="198" t="s">
        <v>2088</v>
      </c>
      <c r="H136" s="199">
        <v>5.8250000000000002</v>
      </c>
      <c r="I136" s="200"/>
      <c r="L136" s="195"/>
      <c r="M136" s="201"/>
      <c r="N136" s="202"/>
      <c r="O136" s="202"/>
      <c r="P136" s="202"/>
      <c r="Q136" s="202"/>
      <c r="R136" s="202"/>
      <c r="S136" s="202"/>
      <c r="T136" s="203"/>
      <c r="AT136" s="197" t="s">
        <v>184</v>
      </c>
      <c r="AU136" s="197" t="s">
        <v>24</v>
      </c>
      <c r="AV136" s="12" t="s">
        <v>24</v>
      </c>
      <c r="AW136" s="12" t="s">
        <v>44</v>
      </c>
      <c r="AX136" s="12" t="s">
        <v>89</v>
      </c>
      <c r="AY136" s="197" t="s">
        <v>174</v>
      </c>
    </row>
    <row r="137" spans="2:65" s="1" customFormat="1" ht="16.5" customHeight="1">
      <c r="B137" s="182"/>
      <c r="C137" s="219" t="s">
        <v>354</v>
      </c>
      <c r="D137" s="219" t="s">
        <v>447</v>
      </c>
      <c r="E137" s="220" t="s">
        <v>1267</v>
      </c>
      <c r="F137" s="221" t="s">
        <v>1268</v>
      </c>
      <c r="G137" s="222" t="s">
        <v>311</v>
      </c>
      <c r="H137" s="223">
        <v>5.8250000000000002</v>
      </c>
      <c r="I137" s="224"/>
      <c r="J137" s="225">
        <f>ROUND(I137*H137,2)</f>
        <v>0</v>
      </c>
      <c r="K137" s="221" t="s">
        <v>181</v>
      </c>
      <c r="L137" s="226"/>
      <c r="M137" s="227" t="s">
        <v>5</v>
      </c>
      <c r="N137" s="228" t="s">
        <v>52</v>
      </c>
      <c r="O137" s="43"/>
      <c r="P137" s="192">
        <f>O137*H137</f>
        <v>0</v>
      </c>
      <c r="Q137" s="192">
        <v>0</v>
      </c>
      <c r="R137" s="192">
        <f>Q137*H137</f>
        <v>0</v>
      </c>
      <c r="S137" s="192">
        <v>0</v>
      </c>
      <c r="T137" s="193">
        <f>S137*H137</f>
        <v>0</v>
      </c>
      <c r="AR137" s="24" t="s">
        <v>211</v>
      </c>
      <c r="AT137" s="24" t="s">
        <v>447</v>
      </c>
      <c r="AU137" s="24" t="s">
        <v>24</v>
      </c>
      <c r="AY137" s="24" t="s">
        <v>174</v>
      </c>
      <c r="BE137" s="194">
        <f>IF(N137="základní",J137,0)</f>
        <v>0</v>
      </c>
      <c r="BF137" s="194">
        <f>IF(N137="snížená",J137,0)</f>
        <v>0</v>
      </c>
      <c r="BG137" s="194">
        <f>IF(N137="zákl. přenesená",J137,0)</f>
        <v>0</v>
      </c>
      <c r="BH137" s="194">
        <f>IF(N137="sníž. přenesená",J137,0)</f>
        <v>0</v>
      </c>
      <c r="BI137" s="194">
        <f>IF(N137="nulová",J137,0)</f>
        <v>0</v>
      </c>
      <c r="BJ137" s="24" t="s">
        <v>89</v>
      </c>
      <c r="BK137" s="194">
        <f>ROUND(I137*H137,2)</f>
        <v>0</v>
      </c>
      <c r="BL137" s="24" t="s">
        <v>194</v>
      </c>
      <c r="BM137" s="24" t="s">
        <v>2089</v>
      </c>
    </row>
    <row r="138" spans="2:65" s="12" customFormat="1" ht="13.5">
      <c r="B138" s="195"/>
      <c r="D138" s="196" t="s">
        <v>184</v>
      </c>
      <c r="E138" s="197" t="s">
        <v>5</v>
      </c>
      <c r="F138" s="198" t="s">
        <v>2088</v>
      </c>
      <c r="H138" s="199">
        <v>5.8250000000000002</v>
      </c>
      <c r="I138" s="200"/>
      <c r="L138" s="195"/>
      <c r="M138" s="201"/>
      <c r="N138" s="202"/>
      <c r="O138" s="202"/>
      <c r="P138" s="202"/>
      <c r="Q138" s="202"/>
      <c r="R138" s="202"/>
      <c r="S138" s="202"/>
      <c r="T138" s="203"/>
      <c r="AT138" s="197" t="s">
        <v>184</v>
      </c>
      <c r="AU138" s="197" t="s">
        <v>24</v>
      </c>
      <c r="AV138" s="12" t="s">
        <v>24</v>
      </c>
      <c r="AW138" s="12" t="s">
        <v>44</v>
      </c>
      <c r="AX138" s="12" t="s">
        <v>89</v>
      </c>
      <c r="AY138" s="197" t="s">
        <v>174</v>
      </c>
    </row>
    <row r="139" spans="2:65" s="1" customFormat="1" ht="25.5" customHeight="1">
      <c r="B139" s="182"/>
      <c r="C139" s="183" t="s">
        <v>359</v>
      </c>
      <c r="D139" s="183" t="s">
        <v>177</v>
      </c>
      <c r="E139" s="184" t="s">
        <v>1270</v>
      </c>
      <c r="F139" s="185" t="s">
        <v>1271</v>
      </c>
      <c r="G139" s="186" t="s">
        <v>311</v>
      </c>
      <c r="H139" s="187">
        <v>5.6550000000000002</v>
      </c>
      <c r="I139" s="188"/>
      <c r="J139" s="189">
        <f>ROUND(I139*H139,2)</f>
        <v>0</v>
      </c>
      <c r="K139" s="185" t="s">
        <v>181</v>
      </c>
      <c r="L139" s="42"/>
      <c r="M139" s="190" t="s">
        <v>5</v>
      </c>
      <c r="N139" s="191" t="s">
        <v>52</v>
      </c>
      <c r="O139" s="43"/>
      <c r="P139" s="192">
        <f>O139*H139</f>
        <v>0</v>
      </c>
      <c r="Q139" s="192">
        <v>0</v>
      </c>
      <c r="R139" s="192">
        <f>Q139*H139</f>
        <v>0</v>
      </c>
      <c r="S139" s="192">
        <v>0</v>
      </c>
      <c r="T139" s="193">
        <f>S139*H139</f>
        <v>0</v>
      </c>
      <c r="AR139" s="24" t="s">
        <v>194</v>
      </c>
      <c r="AT139" s="24" t="s">
        <v>177</v>
      </c>
      <c r="AU139" s="24" t="s">
        <v>24</v>
      </c>
      <c r="AY139" s="24" t="s">
        <v>174</v>
      </c>
      <c r="BE139" s="194">
        <f>IF(N139="základní",J139,0)</f>
        <v>0</v>
      </c>
      <c r="BF139" s="194">
        <f>IF(N139="snížená",J139,0)</f>
        <v>0</v>
      </c>
      <c r="BG139" s="194">
        <f>IF(N139="zákl. přenesená",J139,0)</f>
        <v>0</v>
      </c>
      <c r="BH139" s="194">
        <f>IF(N139="sníž. přenesená",J139,0)</f>
        <v>0</v>
      </c>
      <c r="BI139" s="194">
        <f>IF(N139="nulová",J139,0)</f>
        <v>0</v>
      </c>
      <c r="BJ139" s="24" t="s">
        <v>89</v>
      </c>
      <c r="BK139" s="194">
        <f>ROUND(I139*H139,2)</f>
        <v>0</v>
      </c>
      <c r="BL139" s="24" t="s">
        <v>194</v>
      </c>
      <c r="BM139" s="24" t="s">
        <v>2090</v>
      </c>
    </row>
    <row r="140" spans="2:65" s="12" customFormat="1" ht="13.5">
      <c r="B140" s="195"/>
      <c r="D140" s="196" t="s">
        <v>184</v>
      </c>
      <c r="E140" s="197" t="s">
        <v>5</v>
      </c>
      <c r="F140" s="198" t="s">
        <v>2091</v>
      </c>
      <c r="H140" s="199">
        <v>5.6550000000000002</v>
      </c>
      <c r="I140" s="200"/>
      <c r="L140" s="195"/>
      <c r="M140" s="201"/>
      <c r="N140" s="202"/>
      <c r="O140" s="202"/>
      <c r="P140" s="202"/>
      <c r="Q140" s="202"/>
      <c r="R140" s="202"/>
      <c r="S140" s="202"/>
      <c r="T140" s="203"/>
      <c r="AT140" s="197" t="s">
        <v>184</v>
      </c>
      <c r="AU140" s="197" t="s">
        <v>24</v>
      </c>
      <c r="AV140" s="12" t="s">
        <v>24</v>
      </c>
      <c r="AW140" s="12" t="s">
        <v>44</v>
      </c>
      <c r="AX140" s="12" t="s">
        <v>89</v>
      </c>
      <c r="AY140" s="197" t="s">
        <v>174</v>
      </c>
    </row>
    <row r="141" spans="2:65" s="1" customFormat="1" ht="38.25" customHeight="1">
      <c r="B141" s="182"/>
      <c r="C141" s="183" t="s">
        <v>364</v>
      </c>
      <c r="D141" s="183" t="s">
        <v>177</v>
      </c>
      <c r="E141" s="184" t="s">
        <v>2092</v>
      </c>
      <c r="F141" s="185" t="s">
        <v>2093</v>
      </c>
      <c r="G141" s="186" t="s">
        <v>311</v>
      </c>
      <c r="H141" s="187">
        <v>7.3999999999999996E-2</v>
      </c>
      <c r="I141" s="188"/>
      <c r="J141" s="189">
        <f>ROUND(I141*H141,2)</f>
        <v>0</v>
      </c>
      <c r="K141" s="185" t="s">
        <v>181</v>
      </c>
      <c r="L141" s="42"/>
      <c r="M141" s="190" t="s">
        <v>5</v>
      </c>
      <c r="N141" s="191" t="s">
        <v>52</v>
      </c>
      <c r="O141" s="43"/>
      <c r="P141" s="192">
        <f>O141*H141</f>
        <v>0</v>
      </c>
      <c r="Q141" s="192">
        <v>2.5791300000000001</v>
      </c>
      <c r="R141" s="192">
        <f>Q141*H141</f>
        <v>0.19085562</v>
      </c>
      <c r="S141" s="192">
        <v>0</v>
      </c>
      <c r="T141" s="193">
        <f>S141*H141</f>
        <v>0</v>
      </c>
      <c r="AR141" s="24" t="s">
        <v>194</v>
      </c>
      <c r="AT141" s="24" t="s">
        <v>177</v>
      </c>
      <c r="AU141" s="24" t="s">
        <v>24</v>
      </c>
      <c r="AY141" s="24" t="s">
        <v>174</v>
      </c>
      <c r="BE141" s="194">
        <f>IF(N141="základní",J141,0)</f>
        <v>0</v>
      </c>
      <c r="BF141" s="194">
        <f>IF(N141="snížená",J141,0)</f>
        <v>0</v>
      </c>
      <c r="BG141" s="194">
        <f>IF(N141="zákl. přenesená",J141,0)</f>
        <v>0</v>
      </c>
      <c r="BH141" s="194">
        <f>IF(N141="sníž. přenesená",J141,0)</f>
        <v>0</v>
      </c>
      <c r="BI141" s="194">
        <f>IF(N141="nulová",J141,0)</f>
        <v>0</v>
      </c>
      <c r="BJ141" s="24" t="s">
        <v>89</v>
      </c>
      <c r="BK141" s="194">
        <f>ROUND(I141*H141,2)</f>
        <v>0</v>
      </c>
      <c r="BL141" s="24" t="s">
        <v>194</v>
      </c>
      <c r="BM141" s="24" t="s">
        <v>2094</v>
      </c>
    </row>
    <row r="142" spans="2:65" s="12" customFormat="1" ht="13.5">
      <c r="B142" s="195"/>
      <c r="D142" s="196" t="s">
        <v>184</v>
      </c>
      <c r="E142" s="197" t="s">
        <v>5</v>
      </c>
      <c r="F142" s="198" t="s">
        <v>2095</v>
      </c>
      <c r="H142" s="199">
        <v>6.6000000000000003E-2</v>
      </c>
      <c r="I142" s="200"/>
      <c r="L142" s="195"/>
      <c r="M142" s="201"/>
      <c r="N142" s="202"/>
      <c r="O142" s="202"/>
      <c r="P142" s="202"/>
      <c r="Q142" s="202"/>
      <c r="R142" s="202"/>
      <c r="S142" s="202"/>
      <c r="T142" s="203"/>
      <c r="AT142" s="197" t="s">
        <v>184</v>
      </c>
      <c r="AU142" s="197" t="s">
        <v>24</v>
      </c>
      <c r="AV142" s="12" t="s">
        <v>24</v>
      </c>
      <c r="AW142" s="12" t="s">
        <v>44</v>
      </c>
      <c r="AX142" s="12" t="s">
        <v>81</v>
      </c>
      <c r="AY142" s="197" t="s">
        <v>174</v>
      </c>
    </row>
    <row r="143" spans="2:65" s="12" customFormat="1" ht="13.5">
      <c r="B143" s="195"/>
      <c r="D143" s="196" t="s">
        <v>184</v>
      </c>
      <c r="E143" s="197" t="s">
        <v>5</v>
      </c>
      <c r="F143" s="198" t="s">
        <v>2096</v>
      </c>
      <c r="H143" s="199">
        <v>7.0000000000000001E-3</v>
      </c>
      <c r="I143" s="200"/>
      <c r="L143" s="195"/>
      <c r="M143" s="201"/>
      <c r="N143" s="202"/>
      <c r="O143" s="202"/>
      <c r="P143" s="202"/>
      <c r="Q143" s="202"/>
      <c r="R143" s="202"/>
      <c r="S143" s="202"/>
      <c r="T143" s="203"/>
      <c r="AT143" s="197" t="s">
        <v>184</v>
      </c>
      <c r="AU143" s="197" t="s">
        <v>24</v>
      </c>
      <c r="AV143" s="12" t="s">
        <v>24</v>
      </c>
      <c r="AW143" s="12" t="s">
        <v>44</v>
      </c>
      <c r="AX143" s="12" t="s">
        <v>81</v>
      </c>
      <c r="AY143" s="197" t="s">
        <v>174</v>
      </c>
    </row>
    <row r="144" spans="2:65" s="12" customFormat="1" ht="13.5">
      <c r="B144" s="195"/>
      <c r="D144" s="196" t="s">
        <v>184</v>
      </c>
      <c r="E144" s="197" t="s">
        <v>5</v>
      </c>
      <c r="F144" s="198" t="s">
        <v>2097</v>
      </c>
      <c r="H144" s="199">
        <v>1E-3</v>
      </c>
      <c r="I144" s="200"/>
      <c r="L144" s="195"/>
      <c r="M144" s="201"/>
      <c r="N144" s="202"/>
      <c r="O144" s="202"/>
      <c r="P144" s="202"/>
      <c r="Q144" s="202"/>
      <c r="R144" s="202"/>
      <c r="S144" s="202"/>
      <c r="T144" s="203"/>
      <c r="AT144" s="197" t="s">
        <v>184</v>
      </c>
      <c r="AU144" s="197" t="s">
        <v>24</v>
      </c>
      <c r="AV144" s="12" t="s">
        <v>24</v>
      </c>
      <c r="AW144" s="12" t="s">
        <v>44</v>
      </c>
      <c r="AX144" s="12" t="s">
        <v>81</v>
      </c>
      <c r="AY144" s="197" t="s">
        <v>174</v>
      </c>
    </row>
    <row r="145" spans="2:65" s="13" customFormat="1" ht="13.5">
      <c r="B145" s="211"/>
      <c r="D145" s="196" t="s">
        <v>184</v>
      </c>
      <c r="E145" s="212" t="s">
        <v>5</v>
      </c>
      <c r="F145" s="213" t="s">
        <v>274</v>
      </c>
      <c r="H145" s="214">
        <v>7.3999999999999996E-2</v>
      </c>
      <c r="I145" s="215"/>
      <c r="L145" s="211"/>
      <c r="M145" s="216"/>
      <c r="N145" s="217"/>
      <c r="O145" s="217"/>
      <c r="P145" s="217"/>
      <c r="Q145" s="217"/>
      <c r="R145" s="217"/>
      <c r="S145" s="217"/>
      <c r="T145" s="218"/>
      <c r="AT145" s="212" t="s">
        <v>184</v>
      </c>
      <c r="AU145" s="212" t="s">
        <v>24</v>
      </c>
      <c r="AV145" s="13" t="s">
        <v>194</v>
      </c>
      <c r="AW145" s="13" t="s">
        <v>44</v>
      </c>
      <c r="AX145" s="13" t="s">
        <v>89</v>
      </c>
      <c r="AY145" s="212" t="s">
        <v>174</v>
      </c>
    </row>
    <row r="146" spans="2:65" s="1" customFormat="1" ht="25.5" customHeight="1">
      <c r="B146" s="182"/>
      <c r="C146" s="183" t="s">
        <v>10</v>
      </c>
      <c r="D146" s="183" t="s">
        <v>177</v>
      </c>
      <c r="E146" s="184" t="s">
        <v>1319</v>
      </c>
      <c r="F146" s="185" t="s">
        <v>1320</v>
      </c>
      <c r="G146" s="186" t="s">
        <v>262</v>
      </c>
      <c r="H146" s="187">
        <v>4.1550000000000002</v>
      </c>
      <c r="I146" s="188"/>
      <c r="J146" s="189">
        <f>ROUND(I146*H146,2)</f>
        <v>0</v>
      </c>
      <c r="K146" s="185" t="s">
        <v>181</v>
      </c>
      <c r="L146" s="42"/>
      <c r="M146" s="190" t="s">
        <v>5</v>
      </c>
      <c r="N146" s="191" t="s">
        <v>52</v>
      </c>
      <c r="O146" s="43"/>
      <c r="P146" s="192">
        <f>O146*H146</f>
        <v>0</v>
      </c>
      <c r="Q146" s="192">
        <v>1.0000000000000001E-5</v>
      </c>
      <c r="R146" s="192">
        <f>Q146*H146</f>
        <v>4.1550000000000007E-5</v>
      </c>
      <c r="S146" s="192">
        <v>0</v>
      </c>
      <c r="T146" s="193">
        <f>S146*H146</f>
        <v>0</v>
      </c>
      <c r="AR146" s="24" t="s">
        <v>194</v>
      </c>
      <c r="AT146" s="24" t="s">
        <v>177</v>
      </c>
      <c r="AU146" s="24" t="s">
        <v>24</v>
      </c>
      <c r="AY146" s="24" t="s">
        <v>174</v>
      </c>
      <c r="BE146" s="194">
        <f>IF(N146="základní",J146,0)</f>
        <v>0</v>
      </c>
      <c r="BF146" s="194">
        <f>IF(N146="snížená",J146,0)</f>
        <v>0</v>
      </c>
      <c r="BG146" s="194">
        <f>IF(N146="zákl. přenesená",J146,0)</f>
        <v>0</v>
      </c>
      <c r="BH146" s="194">
        <f>IF(N146="sníž. přenesená",J146,0)</f>
        <v>0</v>
      </c>
      <c r="BI146" s="194">
        <f>IF(N146="nulová",J146,0)</f>
        <v>0</v>
      </c>
      <c r="BJ146" s="24" t="s">
        <v>89</v>
      </c>
      <c r="BK146" s="194">
        <f>ROUND(I146*H146,2)</f>
        <v>0</v>
      </c>
      <c r="BL146" s="24" t="s">
        <v>194</v>
      </c>
      <c r="BM146" s="24" t="s">
        <v>2098</v>
      </c>
    </row>
    <row r="147" spans="2:65" s="12" customFormat="1" ht="13.5">
      <c r="B147" s="195"/>
      <c r="D147" s="196" t="s">
        <v>184</v>
      </c>
      <c r="E147" s="197" t="s">
        <v>5</v>
      </c>
      <c r="F147" s="198" t="s">
        <v>2099</v>
      </c>
      <c r="H147" s="199">
        <v>4.1550000000000002</v>
      </c>
      <c r="I147" s="200"/>
      <c r="L147" s="195"/>
      <c r="M147" s="201"/>
      <c r="N147" s="202"/>
      <c r="O147" s="202"/>
      <c r="P147" s="202"/>
      <c r="Q147" s="202"/>
      <c r="R147" s="202"/>
      <c r="S147" s="202"/>
      <c r="T147" s="203"/>
      <c r="AT147" s="197" t="s">
        <v>184</v>
      </c>
      <c r="AU147" s="197" t="s">
        <v>24</v>
      </c>
      <c r="AV147" s="12" t="s">
        <v>24</v>
      </c>
      <c r="AW147" s="12" t="s">
        <v>44</v>
      </c>
      <c r="AX147" s="12" t="s">
        <v>81</v>
      </c>
      <c r="AY147" s="197" t="s">
        <v>174</v>
      </c>
    </row>
    <row r="148" spans="2:65" s="13" customFormat="1" ht="13.5">
      <c r="B148" s="211"/>
      <c r="D148" s="196" t="s">
        <v>184</v>
      </c>
      <c r="E148" s="212" t="s">
        <v>5</v>
      </c>
      <c r="F148" s="213" t="s">
        <v>274</v>
      </c>
      <c r="H148" s="214">
        <v>4.1550000000000002</v>
      </c>
      <c r="I148" s="215"/>
      <c r="L148" s="211"/>
      <c r="M148" s="216"/>
      <c r="N148" s="217"/>
      <c r="O148" s="217"/>
      <c r="P148" s="217"/>
      <c r="Q148" s="217"/>
      <c r="R148" s="217"/>
      <c r="S148" s="217"/>
      <c r="T148" s="218"/>
      <c r="AT148" s="212" t="s">
        <v>184</v>
      </c>
      <c r="AU148" s="212" t="s">
        <v>24</v>
      </c>
      <c r="AV148" s="13" t="s">
        <v>194</v>
      </c>
      <c r="AW148" s="13" t="s">
        <v>44</v>
      </c>
      <c r="AX148" s="13" t="s">
        <v>89</v>
      </c>
      <c r="AY148" s="212" t="s">
        <v>174</v>
      </c>
    </row>
    <row r="149" spans="2:65" s="1" customFormat="1" ht="25.5" customHeight="1">
      <c r="B149" s="182"/>
      <c r="C149" s="183" t="s">
        <v>148</v>
      </c>
      <c r="D149" s="183" t="s">
        <v>177</v>
      </c>
      <c r="E149" s="184" t="s">
        <v>1323</v>
      </c>
      <c r="F149" s="185" t="s">
        <v>1324</v>
      </c>
      <c r="G149" s="186" t="s">
        <v>262</v>
      </c>
      <c r="H149" s="187">
        <v>4.1550000000000002</v>
      </c>
      <c r="I149" s="188"/>
      <c r="J149" s="189">
        <f>ROUND(I149*H149,2)</f>
        <v>0</v>
      </c>
      <c r="K149" s="185" t="s">
        <v>181</v>
      </c>
      <c r="L149" s="42"/>
      <c r="M149" s="190" t="s">
        <v>5</v>
      </c>
      <c r="N149" s="191" t="s">
        <v>52</v>
      </c>
      <c r="O149" s="43"/>
      <c r="P149" s="192">
        <f>O149*H149</f>
        <v>0</v>
      </c>
      <c r="Q149" s="192">
        <v>0</v>
      </c>
      <c r="R149" s="192">
        <f>Q149*H149</f>
        <v>0</v>
      </c>
      <c r="S149" s="192">
        <v>0</v>
      </c>
      <c r="T149" s="193">
        <f>S149*H149</f>
        <v>0</v>
      </c>
      <c r="AR149" s="24" t="s">
        <v>194</v>
      </c>
      <c r="AT149" s="24" t="s">
        <v>177</v>
      </c>
      <c r="AU149" s="24" t="s">
        <v>24</v>
      </c>
      <c r="AY149" s="24" t="s">
        <v>174</v>
      </c>
      <c r="BE149" s="194">
        <f>IF(N149="základní",J149,0)</f>
        <v>0</v>
      </c>
      <c r="BF149" s="194">
        <f>IF(N149="snížená",J149,0)</f>
        <v>0</v>
      </c>
      <c r="BG149" s="194">
        <f>IF(N149="zákl. přenesená",J149,0)</f>
        <v>0</v>
      </c>
      <c r="BH149" s="194">
        <f>IF(N149="sníž. přenesená",J149,0)</f>
        <v>0</v>
      </c>
      <c r="BI149" s="194">
        <f>IF(N149="nulová",J149,0)</f>
        <v>0</v>
      </c>
      <c r="BJ149" s="24" t="s">
        <v>89</v>
      </c>
      <c r="BK149" s="194">
        <f>ROUND(I149*H149,2)</f>
        <v>0</v>
      </c>
      <c r="BL149" s="24" t="s">
        <v>194</v>
      </c>
      <c r="BM149" s="24" t="s">
        <v>2100</v>
      </c>
    </row>
    <row r="150" spans="2:65" s="12" customFormat="1" ht="13.5">
      <c r="B150" s="195"/>
      <c r="D150" s="196" t="s">
        <v>184</v>
      </c>
      <c r="E150" s="197" t="s">
        <v>5</v>
      </c>
      <c r="F150" s="198" t="s">
        <v>2099</v>
      </c>
      <c r="H150" s="199">
        <v>4.1550000000000002</v>
      </c>
      <c r="I150" s="200"/>
      <c r="L150" s="195"/>
      <c r="M150" s="201"/>
      <c r="N150" s="202"/>
      <c r="O150" s="202"/>
      <c r="P150" s="202"/>
      <c r="Q150" s="202"/>
      <c r="R150" s="202"/>
      <c r="S150" s="202"/>
      <c r="T150" s="203"/>
      <c r="AT150" s="197" t="s">
        <v>184</v>
      </c>
      <c r="AU150" s="197" t="s">
        <v>24</v>
      </c>
      <c r="AV150" s="12" t="s">
        <v>24</v>
      </c>
      <c r="AW150" s="12" t="s">
        <v>44</v>
      </c>
      <c r="AX150" s="12" t="s">
        <v>89</v>
      </c>
      <c r="AY150" s="197" t="s">
        <v>174</v>
      </c>
    </row>
    <row r="151" spans="2:65" s="1" customFormat="1" ht="25.5" customHeight="1">
      <c r="B151" s="182"/>
      <c r="C151" s="183" t="s">
        <v>380</v>
      </c>
      <c r="D151" s="183" t="s">
        <v>177</v>
      </c>
      <c r="E151" s="184" t="s">
        <v>2101</v>
      </c>
      <c r="F151" s="185" t="s">
        <v>2102</v>
      </c>
      <c r="G151" s="186" t="s">
        <v>287</v>
      </c>
      <c r="H151" s="187">
        <v>4.5999999999999996</v>
      </c>
      <c r="I151" s="188"/>
      <c r="J151" s="189">
        <f>ROUND(I151*H151,2)</f>
        <v>0</v>
      </c>
      <c r="K151" s="185" t="s">
        <v>181</v>
      </c>
      <c r="L151" s="42"/>
      <c r="M151" s="190" t="s">
        <v>5</v>
      </c>
      <c r="N151" s="191" t="s">
        <v>52</v>
      </c>
      <c r="O151" s="43"/>
      <c r="P151" s="192">
        <f>O151*H151</f>
        <v>0</v>
      </c>
      <c r="Q151" s="192">
        <v>6.8000000000000005E-4</v>
      </c>
      <c r="R151" s="192">
        <f>Q151*H151</f>
        <v>3.1280000000000001E-3</v>
      </c>
      <c r="S151" s="192">
        <v>0</v>
      </c>
      <c r="T151" s="193">
        <f>S151*H151</f>
        <v>0</v>
      </c>
      <c r="AR151" s="24" t="s">
        <v>194</v>
      </c>
      <c r="AT151" s="24" t="s">
        <v>177</v>
      </c>
      <c r="AU151" s="24" t="s">
        <v>24</v>
      </c>
      <c r="AY151" s="24" t="s">
        <v>174</v>
      </c>
      <c r="BE151" s="194">
        <f>IF(N151="základní",J151,0)</f>
        <v>0</v>
      </c>
      <c r="BF151" s="194">
        <f>IF(N151="snížená",J151,0)</f>
        <v>0</v>
      </c>
      <c r="BG151" s="194">
        <f>IF(N151="zákl. přenesená",J151,0)</f>
        <v>0</v>
      </c>
      <c r="BH151" s="194">
        <f>IF(N151="sníž. přenesená",J151,0)</f>
        <v>0</v>
      </c>
      <c r="BI151" s="194">
        <f>IF(N151="nulová",J151,0)</f>
        <v>0</v>
      </c>
      <c r="BJ151" s="24" t="s">
        <v>89</v>
      </c>
      <c r="BK151" s="194">
        <f>ROUND(I151*H151,2)</f>
        <v>0</v>
      </c>
      <c r="BL151" s="24" t="s">
        <v>194</v>
      </c>
      <c r="BM151" s="24" t="s">
        <v>2103</v>
      </c>
    </row>
    <row r="152" spans="2:65" s="12" customFormat="1" ht="13.5">
      <c r="B152" s="195"/>
      <c r="D152" s="196" t="s">
        <v>184</v>
      </c>
      <c r="E152" s="197" t="s">
        <v>5</v>
      </c>
      <c r="F152" s="198" t="s">
        <v>2104</v>
      </c>
      <c r="H152" s="199">
        <v>3.2</v>
      </c>
      <c r="I152" s="200"/>
      <c r="L152" s="195"/>
      <c r="M152" s="201"/>
      <c r="N152" s="202"/>
      <c r="O152" s="202"/>
      <c r="P152" s="202"/>
      <c r="Q152" s="202"/>
      <c r="R152" s="202"/>
      <c r="S152" s="202"/>
      <c r="T152" s="203"/>
      <c r="AT152" s="197" t="s">
        <v>184</v>
      </c>
      <c r="AU152" s="197" t="s">
        <v>24</v>
      </c>
      <c r="AV152" s="12" t="s">
        <v>24</v>
      </c>
      <c r="AW152" s="12" t="s">
        <v>44</v>
      </c>
      <c r="AX152" s="12" t="s">
        <v>81</v>
      </c>
      <c r="AY152" s="197" t="s">
        <v>174</v>
      </c>
    </row>
    <row r="153" spans="2:65" s="12" customFormat="1" ht="13.5">
      <c r="B153" s="195"/>
      <c r="D153" s="196" t="s">
        <v>184</v>
      </c>
      <c r="E153" s="197" t="s">
        <v>5</v>
      </c>
      <c r="F153" s="198" t="s">
        <v>2105</v>
      </c>
      <c r="H153" s="199">
        <v>0.6</v>
      </c>
      <c r="I153" s="200"/>
      <c r="L153" s="195"/>
      <c r="M153" s="201"/>
      <c r="N153" s="202"/>
      <c r="O153" s="202"/>
      <c r="P153" s="202"/>
      <c r="Q153" s="202"/>
      <c r="R153" s="202"/>
      <c r="S153" s="202"/>
      <c r="T153" s="203"/>
      <c r="AT153" s="197" t="s">
        <v>184</v>
      </c>
      <c r="AU153" s="197" t="s">
        <v>24</v>
      </c>
      <c r="AV153" s="12" t="s">
        <v>24</v>
      </c>
      <c r="AW153" s="12" t="s">
        <v>44</v>
      </c>
      <c r="AX153" s="12" t="s">
        <v>81</v>
      </c>
      <c r="AY153" s="197" t="s">
        <v>174</v>
      </c>
    </row>
    <row r="154" spans="2:65" s="12" customFormat="1" ht="13.5">
      <c r="B154" s="195"/>
      <c r="D154" s="196" t="s">
        <v>184</v>
      </c>
      <c r="E154" s="197" t="s">
        <v>5</v>
      </c>
      <c r="F154" s="198" t="s">
        <v>2106</v>
      </c>
      <c r="H154" s="199">
        <v>0.8</v>
      </c>
      <c r="I154" s="200"/>
      <c r="L154" s="195"/>
      <c r="M154" s="201"/>
      <c r="N154" s="202"/>
      <c r="O154" s="202"/>
      <c r="P154" s="202"/>
      <c r="Q154" s="202"/>
      <c r="R154" s="202"/>
      <c r="S154" s="202"/>
      <c r="T154" s="203"/>
      <c r="AT154" s="197" t="s">
        <v>184</v>
      </c>
      <c r="AU154" s="197" t="s">
        <v>24</v>
      </c>
      <c r="AV154" s="12" t="s">
        <v>24</v>
      </c>
      <c r="AW154" s="12" t="s">
        <v>44</v>
      </c>
      <c r="AX154" s="12" t="s">
        <v>81</v>
      </c>
      <c r="AY154" s="197" t="s">
        <v>174</v>
      </c>
    </row>
    <row r="155" spans="2:65" s="13" customFormat="1" ht="13.5">
      <c r="B155" s="211"/>
      <c r="D155" s="196" t="s">
        <v>184</v>
      </c>
      <c r="E155" s="212" t="s">
        <v>5</v>
      </c>
      <c r="F155" s="213" t="s">
        <v>274</v>
      </c>
      <c r="H155" s="214">
        <v>4.5999999999999996</v>
      </c>
      <c r="I155" s="215"/>
      <c r="L155" s="211"/>
      <c r="M155" s="216"/>
      <c r="N155" s="217"/>
      <c r="O155" s="217"/>
      <c r="P155" s="217"/>
      <c r="Q155" s="217"/>
      <c r="R155" s="217"/>
      <c r="S155" s="217"/>
      <c r="T155" s="218"/>
      <c r="AT155" s="212" t="s">
        <v>184</v>
      </c>
      <c r="AU155" s="212" t="s">
        <v>24</v>
      </c>
      <c r="AV155" s="13" t="s">
        <v>194</v>
      </c>
      <c r="AW155" s="13" t="s">
        <v>44</v>
      </c>
      <c r="AX155" s="13" t="s">
        <v>89</v>
      </c>
      <c r="AY155" s="212" t="s">
        <v>174</v>
      </c>
    </row>
    <row r="156" spans="2:65" s="1" customFormat="1" ht="25.5" customHeight="1">
      <c r="B156" s="182"/>
      <c r="C156" s="183" t="s">
        <v>385</v>
      </c>
      <c r="D156" s="183" t="s">
        <v>177</v>
      </c>
      <c r="E156" s="184" t="s">
        <v>1371</v>
      </c>
      <c r="F156" s="185" t="s">
        <v>1372</v>
      </c>
      <c r="G156" s="186" t="s">
        <v>287</v>
      </c>
      <c r="H156" s="187">
        <v>0.3</v>
      </c>
      <c r="I156" s="188"/>
      <c r="J156" s="189">
        <f>ROUND(I156*H156,2)</f>
        <v>0</v>
      </c>
      <c r="K156" s="185" t="s">
        <v>181</v>
      </c>
      <c r="L156" s="42"/>
      <c r="M156" s="190" t="s">
        <v>5</v>
      </c>
      <c r="N156" s="191" t="s">
        <v>52</v>
      </c>
      <c r="O156" s="43"/>
      <c r="P156" s="192">
        <f>O156*H156</f>
        <v>0</v>
      </c>
      <c r="Q156" s="192">
        <v>9.6000000000000002E-4</v>
      </c>
      <c r="R156" s="192">
        <f>Q156*H156</f>
        <v>2.8800000000000001E-4</v>
      </c>
      <c r="S156" s="192">
        <v>3.1E-2</v>
      </c>
      <c r="T156" s="193">
        <f>S156*H156</f>
        <v>9.2999999999999992E-3</v>
      </c>
      <c r="AR156" s="24" t="s">
        <v>194</v>
      </c>
      <c r="AT156" s="24" t="s">
        <v>177</v>
      </c>
      <c r="AU156" s="24" t="s">
        <v>24</v>
      </c>
      <c r="AY156" s="24" t="s">
        <v>174</v>
      </c>
      <c r="BE156" s="194">
        <f>IF(N156="základní",J156,0)</f>
        <v>0</v>
      </c>
      <c r="BF156" s="194">
        <f>IF(N156="snížená",J156,0)</f>
        <v>0</v>
      </c>
      <c r="BG156" s="194">
        <f>IF(N156="zákl. přenesená",J156,0)</f>
        <v>0</v>
      </c>
      <c r="BH156" s="194">
        <f>IF(N156="sníž. přenesená",J156,0)</f>
        <v>0</v>
      </c>
      <c r="BI156" s="194">
        <f>IF(N156="nulová",J156,0)</f>
        <v>0</v>
      </c>
      <c r="BJ156" s="24" t="s">
        <v>89</v>
      </c>
      <c r="BK156" s="194">
        <f>ROUND(I156*H156,2)</f>
        <v>0</v>
      </c>
      <c r="BL156" s="24" t="s">
        <v>194</v>
      </c>
      <c r="BM156" s="24" t="s">
        <v>2107</v>
      </c>
    </row>
    <row r="157" spans="2:65" s="12" customFormat="1" ht="13.5">
      <c r="B157" s="195"/>
      <c r="D157" s="196" t="s">
        <v>184</v>
      </c>
      <c r="E157" s="197" t="s">
        <v>5</v>
      </c>
      <c r="F157" s="198" t="s">
        <v>2108</v>
      </c>
      <c r="H157" s="199">
        <v>0.3</v>
      </c>
      <c r="I157" s="200"/>
      <c r="L157" s="195"/>
      <c r="M157" s="201"/>
      <c r="N157" s="202"/>
      <c r="O157" s="202"/>
      <c r="P157" s="202"/>
      <c r="Q157" s="202"/>
      <c r="R157" s="202"/>
      <c r="S157" s="202"/>
      <c r="T157" s="203"/>
      <c r="AT157" s="197" t="s">
        <v>184</v>
      </c>
      <c r="AU157" s="197" t="s">
        <v>24</v>
      </c>
      <c r="AV157" s="12" t="s">
        <v>24</v>
      </c>
      <c r="AW157" s="12" t="s">
        <v>44</v>
      </c>
      <c r="AX157" s="12" t="s">
        <v>89</v>
      </c>
      <c r="AY157" s="197" t="s">
        <v>174</v>
      </c>
    </row>
    <row r="158" spans="2:65" s="1" customFormat="1" ht="25.5" customHeight="1">
      <c r="B158" s="182"/>
      <c r="C158" s="183" t="s">
        <v>390</v>
      </c>
      <c r="D158" s="183" t="s">
        <v>177</v>
      </c>
      <c r="E158" s="184" t="s">
        <v>1378</v>
      </c>
      <c r="F158" s="185" t="s">
        <v>1379</v>
      </c>
      <c r="G158" s="186" t="s">
        <v>287</v>
      </c>
      <c r="H158" s="187">
        <v>0.15</v>
      </c>
      <c r="I158" s="188"/>
      <c r="J158" s="189">
        <f>ROUND(I158*H158,2)</f>
        <v>0</v>
      </c>
      <c r="K158" s="185" t="s">
        <v>181</v>
      </c>
      <c r="L158" s="42"/>
      <c r="M158" s="190" t="s">
        <v>5</v>
      </c>
      <c r="N158" s="191" t="s">
        <v>52</v>
      </c>
      <c r="O158" s="43"/>
      <c r="P158" s="192">
        <f>O158*H158</f>
        <v>0</v>
      </c>
      <c r="Q158" s="192">
        <v>1.2199999999999999E-3</v>
      </c>
      <c r="R158" s="192">
        <f>Q158*H158</f>
        <v>1.8299999999999998E-4</v>
      </c>
      <c r="S158" s="192">
        <v>7.0000000000000007E-2</v>
      </c>
      <c r="T158" s="193">
        <f>S158*H158</f>
        <v>1.0500000000000001E-2</v>
      </c>
      <c r="AR158" s="24" t="s">
        <v>194</v>
      </c>
      <c r="AT158" s="24" t="s">
        <v>177</v>
      </c>
      <c r="AU158" s="24" t="s">
        <v>24</v>
      </c>
      <c r="AY158" s="24" t="s">
        <v>174</v>
      </c>
      <c r="BE158" s="194">
        <f>IF(N158="základní",J158,0)</f>
        <v>0</v>
      </c>
      <c r="BF158" s="194">
        <f>IF(N158="snížená",J158,0)</f>
        <v>0</v>
      </c>
      <c r="BG158" s="194">
        <f>IF(N158="zákl. přenesená",J158,0)</f>
        <v>0</v>
      </c>
      <c r="BH158" s="194">
        <f>IF(N158="sníž. přenesená",J158,0)</f>
        <v>0</v>
      </c>
      <c r="BI158" s="194">
        <f>IF(N158="nulová",J158,0)</f>
        <v>0</v>
      </c>
      <c r="BJ158" s="24" t="s">
        <v>89</v>
      </c>
      <c r="BK158" s="194">
        <f>ROUND(I158*H158,2)</f>
        <v>0</v>
      </c>
      <c r="BL158" s="24" t="s">
        <v>194</v>
      </c>
      <c r="BM158" s="24" t="s">
        <v>2109</v>
      </c>
    </row>
    <row r="159" spans="2:65" s="12" customFormat="1" ht="13.5">
      <c r="B159" s="195"/>
      <c r="D159" s="196" t="s">
        <v>184</v>
      </c>
      <c r="E159" s="197" t="s">
        <v>5</v>
      </c>
      <c r="F159" s="198" t="s">
        <v>2110</v>
      </c>
      <c r="H159" s="199">
        <v>0.15</v>
      </c>
      <c r="I159" s="200"/>
      <c r="L159" s="195"/>
      <c r="M159" s="201"/>
      <c r="N159" s="202"/>
      <c r="O159" s="202"/>
      <c r="P159" s="202"/>
      <c r="Q159" s="202"/>
      <c r="R159" s="202"/>
      <c r="S159" s="202"/>
      <c r="T159" s="203"/>
      <c r="AT159" s="197" t="s">
        <v>184</v>
      </c>
      <c r="AU159" s="197" t="s">
        <v>24</v>
      </c>
      <c r="AV159" s="12" t="s">
        <v>24</v>
      </c>
      <c r="AW159" s="12" t="s">
        <v>44</v>
      </c>
      <c r="AX159" s="12" t="s">
        <v>89</v>
      </c>
      <c r="AY159" s="197" t="s">
        <v>174</v>
      </c>
    </row>
    <row r="160" spans="2:65" s="1" customFormat="1" ht="25.5" customHeight="1">
      <c r="B160" s="182"/>
      <c r="C160" s="183" t="s">
        <v>395</v>
      </c>
      <c r="D160" s="183" t="s">
        <v>177</v>
      </c>
      <c r="E160" s="184" t="s">
        <v>2111</v>
      </c>
      <c r="F160" s="185" t="s">
        <v>2112</v>
      </c>
      <c r="G160" s="186" t="s">
        <v>287</v>
      </c>
      <c r="H160" s="187">
        <v>0.3</v>
      </c>
      <c r="I160" s="188"/>
      <c r="J160" s="189">
        <f>ROUND(I160*H160,2)</f>
        <v>0</v>
      </c>
      <c r="K160" s="185" t="s">
        <v>181</v>
      </c>
      <c r="L160" s="42"/>
      <c r="M160" s="190" t="s">
        <v>5</v>
      </c>
      <c r="N160" s="191" t="s">
        <v>52</v>
      </c>
      <c r="O160" s="43"/>
      <c r="P160" s="192">
        <f>O160*H160</f>
        <v>0</v>
      </c>
      <c r="Q160" s="192">
        <v>6.7200000000000003E-3</v>
      </c>
      <c r="R160" s="192">
        <f>Q160*H160</f>
        <v>2.016E-3</v>
      </c>
      <c r="S160" s="192">
        <v>0.502</v>
      </c>
      <c r="T160" s="193">
        <f>S160*H160</f>
        <v>0.15059999999999998</v>
      </c>
      <c r="AR160" s="24" t="s">
        <v>194</v>
      </c>
      <c r="AT160" s="24" t="s">
        <v>177</v>
      </c>
      <c r="AU160" s="24" t="s">
        <v>24</v>
      </c>
      <c r="AY160" s="24" t="s">
        <v>174</v>
      </c>
      <c r="BE160" s="194">
        <f>IF(N160="základní",J160,0)</f>
        <v>0</v>
      </c>
      <c r="BF160" s="194">
        <f>IF(N160="snížená",J160,0)</f>
        <v>0</v>
      </c>
      <c r="BG160" s="194">
        <f>IF(N160="zákl. přenesená",J160,0)</f>
        <v>0</v>
      </c>
      <c r="BH160" s="194">
        <f>IF(N160="sníž. přenesená",J160,0)</f>
        <v>0</v>
      </c>
      <c r="BI160" s="194">
        <f>IF(N160="nulová",J160,0)</f>
        <v>0</v>
      </c>
      <c r="BJ160" s="24" t="s">
        <v>89</v>
      </c>
      <c r="BK160" s="194">
        <f>ROUND(I160*H160,2)</f>
        <v>0</v>
      </c>
      <c r="BL160" s="24" t="s">
        <v>194</v>
      </c>
      <c r="BM160" s="24" t="s">
        <v>2113</v>
      </c>
    </row>
    <row r="161" spans="2:65" s="12" customFormat="1" ht="13.5">
      <c r="B161" s="195"/>
      <c r="D161" s="196" t="s">
        <v>184</v>
      </c>
      <c r="E161" s="197" t="s">
        <v>5</v>
      </c>
      <c r="F161" s="198" t="s">
        <v>2108</v>
      </c>
      <c r="H161" s="199">
        <v>0.3</v>
      </c>
      <c r="I161" s="200"/>
      <c r="L161" s="195"/>
      <c r="M161" s="201"/>
      <c r="N161" s="202"/>
      <c r="O161" s="202"/>
      <c r="P161" s="202"/>
      <c r="Q161" s="202"/>
      <c r="R161" s="202"/>
      <c r="S161" s="202"/>
      <c r="T161" s="203"/>
      <c r="AT161" s="197" t="s">
        <v>184</v>
      </c>
      <c r="AU161" s="197" t="s">
        <v>24</v>
      </c>
      <c r="AV161" s="12" t="s">
        <v>24</v>
      </c>
      <c r="AW161" s="12" t="s">
        <v>44</v>
      </c>
      <c r="AX161" s="12" t="s">
        <v>89</v>
      </c>
      <c r="AY161" s="197" t="s">
        <v>174</v>
      </c>
    </row>
    <row r="162" spans="2:65" s="11" customFormat="1" ht="29.85" customHeight="1">
      <c r="B162" s="169"/>
      <c r="D162" s="170" t="s">
        <v>80</v>
      </c>
      <c r="E162" s="180" t="s">
        <v>792</v>
      </c>
      <c r="F162" s="180" t="s">
        <v>793</v>
      </c>
      <c r="I162" s="172"/>
      <c r="J162" s="181">
        <f>BK162</f>
        <v>0</v>
      </c>
      <c r="L162" s="169"/>
      <c r="M162" s="174"/>
      <c r="N162" s="175"/>
      <c r="O162" s="175"/>
      <c r="P162" s="176">
        <f>P163</f>
        <v>0</v>
      </c>
      <c r="Q162" s="175"/>
      <c r="R162" s="176">
        <f>R163</f>
        <v>0</v>
      </c>
      <c r="S162" s="175"/>
      <c r="T162" s="177">
        <f>T163</f>
        <v>0</v>
      </c>
      <c r="AR162" s="170" t="s">
        <v>89</v>
      </c>
      <c r="AT162" s="178" t="s">
        <v>80</v>
      </c>
      <c r="AU162" s="178" t="s">
        <v>89</v>
      </c>
      <c r="AY162" s="170" t="s">
        <v>174</v>
      </c>
      <c r="BK162" s="179">
        <f>BK163</f>
        <v>0</v>
      </c>
    </row>
    <row r="163" spans="2:65" s="1" customFormat="1" ht="51" customHeight="1">
      <c r="B163" s="182"/>
      <c r="C163" s="183" t="s">
        <v>401</v>
      </c>
      <c r="D163" s="183" t="s">
        <v>177</v>
      </c>
      <c r="E163" s="184" t="s">
        <v>2114</v>
      </c>
      <c r="F163" s="185" t="s">
        <v>2115</v>
      </c>
      <c r="G163" s="186" t="s">
        <v>421</v>
      </c>
      <c r="H163" s="187">
        <v>7.6349999999999998</v>
      </c>
      <c r="I163" s="188"/>
      <c r="J163" s="189">
        <f>ROUND(I163*H163,2)</f>
        <v>0</v>
      </c>
      <c r="K163" s="185" t="s">
        <v>181</v>
      </c>
      <c r="L163" s="42"/>
      <c r="M163" s="190" t="s">
        <v>5</v>
      </c>
      <c r="N163" s="229" t="s">
        <v>52</v>
      </c>
      <c r="O163" s="230"/>
      <c r="P163" s="231">
        <f>O163*H163</f>
        <v>0</v>
      </c>
      <c r="Q163" s="231">
        <v>0</v>
      </c>
      <c r="R163" s="231">
        <f>Q163*H163</f>
        <v>0</v>
      </c>
      <c r="S163" s="231">
        <v>0</v>
      </c>
      <c r="T163" s="232">
        <f>S163*H163</f>
        <v>0</v>
      </c>
      <c r="AR163" s="24" t="s">
        <v>194</v>
      </c>
      <c r="AT163" s="24" t="s">
        <v>177</v>
      </c>
      <c r="AU163" s="24" t="s">
        <v>24</v>
      </c>
      <c r="AY163" s="24" t="s">
        <v>174</v>
      </c>
      <c r="BE163" s="194">
        <f>IF(N163="základní",J163,0)</f>
        <v>0</v>
      </c>
      <c r="BF163" s="194">
        <f>IF(N163="snížená",J163,0)</f>
        <v>0</v>
      </c>
      <c r="BG163" s="194">
        <f>IF(N163="zákl. přenesená",J163,0)</f>
        <v>0</v>
      </c>
      <c r="BH163" s="194">
        <f>IF(N163="sníž. přenesená",J163,0)</f>
        <v>0</v>
      </c>
      <c r="BI163" s="194">
        <f>IF(N163="nulová",J163,0)</f>
        <v>0</v>
      </c>
      <c r="BJ163" s="24" t="s">
        <v>89</v>
      </c>
      <c r="BK163" s="194">
        <f>ROUND(I163*H163,2)</f>
        <v>0</v>
      </c>
      <c r="BL163" s="24" t="s">
        <v>194</v>
      </c>
      <c r="BM163" s="24" t="s">
        <v>2116</v>
      </c>
    </row>
    <row r="164" spans="2:65" s="1" customFormat="1" ht="6.95" customHeight="1">
      <c r="B164" s="57"/>
      <c r="C164" s="58"/>
      <c r="D164" s="58"/>
      <c r="E164" s="58"/>
      <c r="F164" s="58"/>
      <c r="G164" s="58"/>
      <c r="H164" s="58"/>
      <c r="I164" s="136"/>
      <c r="J164" s="58"/>
      <c r="K164" s="58"/>
      <c r="L164" s="42"/>
    </row>
  </sheetData>
  <autoFilter ref="C88:K163"/>
  <mergeCells count="13">
    <mergeCell ref="E81:H81"/>
    <mergeCell ref="G1:H1"/>
    <mergeCell ref="L2:V2"/>
    <mergeCell ref="E49:H49"/>
    <mergeCell ref="E51:H51"/>
    <mergeCell ref="J55:J56"/>
    <mergeCell ref="E77:H77"/>
    <mergeCell ref="E79:H79"/>
    <mergeCell ref="E7:H7"/>
    <mergeCell ref="E9:H9"/>
    <mergeCell ref="E11:H11"/>
    <mergeCell ref="E26:H26"/>
    <mergeCell ref="E47:H47"/>
  </mergeCells>
  <hyperlinks>
    <hyperlink ref="F1:G1" location="C2" display="1) Krycí list soupisu"/>
    <hyperlink ref="G1:H1" location="C58" display="2) Rekapitulace"/>
    <hyperlink ref="J1" location="C88"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05"/>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7"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1"/>
      <c r="B1" s="108"/>
      <c r="C1" s="108"/>
      <c r="D1" s="109" t="s">
        <v>1</v>
      </c>
      <c r="E1" s="108"/>
      <c r="F1" s="110" t="s">
        <v>140</v>
      </c>
      <c r="G1" s="368" t="s">
        <v>141</v>
      </c>
      <c r="H1" s="368"/>
      <c r="I1" s="111"/>
      <c r="J1" s="110" t="s">
        <v>142</v>
      </c>
      <c r="K1" s="109" t="s">
        <v>143</v>
      </c>
      <c r="L1" s="110" t="s">
        <v>144</v>
      </c>
      <c r="M1" s="110"/>
      <c r="N1" s="110"/>
      <c r="O1" s="110"/>
      <c r="P1" s="110"/>
      <c r="Q1" s="110"/>
      <c r="R1" s="110"/>
      <c r="S1" s="110"/>
      <c r="T1" s="110"/>
      <c r="U1" s="20"/>
      <c r="V1" s="20"/>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58" t="s">
        <v>8</v>
      </c>
      <c r="M2" s="359"/>
      <c r="N2" s="359"/>
      <c r="O2" s="359"/>
      <c r="P2" s="359"/>
      <c r="Q2" s="359"/>
      <c r="R2" s="359"/>
      <c r="S2" s="359"/>
      <c r="T2" s="359"/>
      <c r="U2" s="359"/>
      <c r="V2" s="359"/>
      <c r="AT2" s="24" t="s">
        <v>115</v>
      </c>
    </row>
    <row r="3" spans="1:70" ht="6.95" customHeight="1">
      <c r="B3" s="25"/>
      <c r="C3" s="26"/>
      <c r="D3" s="26"/>
      <c r="E3" s="26"/>
      <c r="F3" s="26"/>
      <c r="G3" s="26"/>
      <c r="H3" s="26"/>
      <c r="I3" s="112"/>
      <c r="J3" s="26"/>
      <c r="K3" s="27"/>
      <c r="AT3" s="24" t="s">
        <v>24</v>
      </c>
    </row>
    <row r="4" spans="1:70" ht="36.950000000000003" customHeight="1">
      <c r="B4" s="28"/>
      <c r="C4" s="29"/>
      <c r="D4" s="30" t="s">
        <v>145</v>
      </c>
      <c r="E4" s="29"/>
      <c r="F4" s="29"/>
      <c r="G4" s="29"/>
      <c r="H4" s="29"/>
      <c r="I4" s="113"/>
      <c r="J4" s="29"/>
      <c r="K4" s="31"/>
      <c r="M4" s="32" t="s">
        <v>13</v>
      </c>
      <c r="AT4" s="24" t="s">
        <v>6</v>
      </c>
    </row>
    <row r="5" spans="1:70" ht="6.95" customHeight="1">
      <c r="B5" s="28"/>
      <c r="C5" s="29"/>
      <c r="D5" s="29"/>
      <c r="E5" s="29"/>
      <c r="F5" s="29"/>
      <c r="G5" s="29"/>
      <c r="H5" s="29"/>
      <c r="I5" s="113"/>
      <c r="J5" s="29"/>
      <c r="K5" s="31"/>
    </row>
    <row r="6" spans="1:70">
      <c r="B6" s="28"/>
      <c r="C6" s="29"/>
      <c r="D6" s="37" t="s">
        <v>19</v>
      </c>
      <c r="E6" s="29"/>
      <c r="F6" s="29"/>
      <c r="G6" s="29"/>
      <c r="H6" s="29"/>
      <c r="I6" s="113"/>
      <c r="J6" s="29"/>
      <c r="K6" s="31"/>
    </row>
    <row r="7" spans="1:70" ht="16.5" customHeight="1">
      <c r="B7" s="28"/>
      <c r="C7" s="29"/>
      <c r="D7" s="29"/>
      <c r="E7" s="360" t="str">
        <f>'Rekapitulace stavby'!K6</f>
        <v>Kanalizace a ČOV Jankov</v>
      </c>
      <c r="F7" s="361"/>
      <c r="G7" s="361"/>
      <c r="H7" s="361"/>
      <c r="I7" s="113"/>
      <c r="J7" s="29"/>
      <c r="K7" s="31"/>
    </row>
    <row r="8" spans="1:70">
      <c r="B8" s="28"/>
      <c r="C8" s="29"/>
      <c r="D8" s="37" t="s">
        <v>146</v>
      </c>
      <c r="E8" s="29"/>
      <c r="F8" s="29"/>
      <c r="G8" s="29"/>
      <c r="H8" s="29"/>
      <c r="I8" s="113"/>
      <c r="J8" s="29"/>
      <c r="K8" s="31"/>
    </row>
    <row r="9" spans="1:70" s="1" customFormat="1" ht="16.5" customHeight="1">
      <c r="B9" s="42"/>
      <c r="C9" s="43"/>
      <c r="D9" s="43"/>
      <c r="E9" s="360" t="s">
        <v>890</v>
      </c>
      <c r="F9" s="363"/>
      <c r="G9" s="363"/>
      <c r="H9" s="363"/>
      <c r="I9" s="114"/>
      <c r="J9" s="43"/>
      <c r="K9" s="46"/>
    </row>
    <row r="10" spans="1:70" s="1" customFormat="1">
      <c r="B10" s="42"/>
      <c r="C10" s="43"/>
      <c r="D10" s="37" t="s">
        <v>891</v>
      </c>
      <c r="E10" s="43"/>
      <c r="F10" s="43"/>
      <c r="G10" s="43"/>
      <c r="H10" s="43"/>
      <c r="I10" s="114"/>
      <c r="J10" s="43"/>
      <c r="K10" s="46"/>
    </row>
    <row r="11" spans="1:70" s="1" customFormat="1" ht="36.950000000000003" customHeight="1">
      <c r="B11" s="42"/>
      <c r="C11" s="43"/>
      <c r="D11" s="43"/>
      <c r="E11" s="362" t="s">
        <v>2117</v>
      </c>
      <c r="F11" s="363"/>
      <c r="G11" s="363"/>
      <c r="H11" s="363"/>
      <c r="I11" s="114"/>
      <c r="J11" s="43"/>
      <c r="K11" s="46"/>
    </row>
    <row r="12" spans="1:70" s="1" customFormat="1" ht="13.5">
      <c r="B12" s="42"/>
      <c r="C12" s="43"/>
      <c r="D12" s="43"/>
      <c r="E12" s="43"/>
      <c r="F12" s="43"/>
      <c r="G12" s="43"/>
      <c r="H12" s="43"/>
      <c r="I12" s="114"/>
      <c r="J12" s="43"/>
      <c r="K12" s="46"/>
    </row>
    <row r="13" spans="1:70" s="1" customFormat="1" ht="14.45" customHeight="1">
      <c r="B13" s="42"/>
      <c r="C13" s="43"/>
      <c r="D13" s="37" t="s">
        <v>21</v>
      </c>
      <c r="E13" s="43"/>
      <c r="F13" s="35" t="s">
        <v>116</v>
      </c>
      <c r="G13" s="43"/>
      <c r="H13" s="43"/>
      <c r="I13" s="115" t="s">
        <v>23</v>
      </c>
      <c r="J13" s="35" t="s">
        <v>1889</v>
      </c>
      <c r="K13" s="46"/>
    </row>
    <row r="14" spans="1:70" s="1" customFormat="1" ht="14.45" customHeight="1">
      <c r="B14" s="42"/>
      <c r="C14" s="43"/>
      <c r="D14" s="37" t="s">
        <v>25</v>
      </c>
      <c r="E14" s="43"/>
      <c r="F14" s="35" t="s">
        <v>26</v>
      </c>
      <c r="G14" s="43"/>
      <c r="H14" s="43"/>
      <c r="I14" s="115" t="s">
        <v>27</v>
      </c>
      <c r="J14" s="116" t="str">
        <f>'Rekapitulace stavby'!AN8</f>
        <v>19. 2. 2018</v>
      </c>
      <c r="K14" s="46"/>
    </row>
    <row r="15" spans="1:70" s="1" customFormat="1" ht="21.75" customHeight="1">
      <c r="B15" s="42"/>
      <c r="C15" s="43"/>
      <c r="D15" s="34" t="s">
        <v>29</v>
      </c>
      <c r="E15" s="43"/>
      <c r="F15" s="39" t="s">
        <v>30</v>
      </c>
      <c r="G15" s="43"/>
      <c r="H15" s="43"/>
      <c r="I15" s="117" t="s">
        <v>31</v>
      </c>
      <c r="J15" s="39" t="s">
        <v>32</v>
      </c>
      <c r="K15" s="46"/>
    </row>
    <row r="16" spans="1:70" s="1" customFormat="1" ht="14.45" customHeight="1">
      <c r="B16" s="42"/>
      <c r="C16" s="43"/>
      <c r="D16" s="37" t="s">
        <v>33</v>
      </c>
      <c r="E16" s="43"/>
      <c r="F16" s="43"/>
      <c r="G16" s="43"/>
      <c r="H16" s="43"/>
      <c r="I16" s="115" t="s">
        <v>34</v>
      </c>
      <c r="J16" s="35" t="s">
        <v>35</v>
      </c>
      <c r="K16" s="46"/>
    </row>
    <row r="17" spans="2:11" s="1" customFormat="1" ht="18" customHeight="1">
      <c r="B17" s="42"/>
      <c r="C17" s="43"/>
      <c r="D17" s="43"/>
      <c r="E17" s="35" t="s">
        <v>36</v>
      </c>
      <c r="F17" s="43"/>
      <c r="G17" s="43"/>
      <c r="H17" s="43"/>
      <c r="I17" s="115" t="s">
        <v>37</v>
      </c>
      <c r="J17" s="35" t="s">
        <v>5</v>
      </c>
      <c r="K17" s="46"/>
    </row>
    <row r="18" spans="2:11" s="1" customFormat="1" ht="6.95" customHeight="1">
      <c r="B18" s="42"/>
      <c r="C18" s="43"/>
      <c r="D18" s="43"/>
      <c r="E18" s="43"/>
      <c r="F18" s="43"/>
      <c r="G18" s="43"/>
      <c r="H18" s="43"/>
      <c r="I18" s="114"/>
      <c r="J18" s="43"/>
      <c r="K18" s="46"/>
    </row>
    <row r="19" spans="2:11" s="1" customFormat="1" ht="14.45" customHeight="1">
      <c r="B19" s="42"/>
      <c r="C19" s="43"/>
      <c r="D19" s="37" t="s">
        <v>38</v>
      </c>
      <c r="E19" s="43"/>
      <c r="F19" s="43"/>
      <c r="G19" s="43"/>
      <c r="H19" s="43"/>
      <c r="I19" s="115" t="s">
        <v>34</v>
      </c>
      <c r="J19" s="35" t="str">
        <f>IF('Rekapitulace stavby'!AN13="Vyplň údaj","",IF('Rekapitulace stavby'!AN13="","",'Rekapitulace stavby'!AN13))</f>
        <v/>
      </c>
      <c r="K19" s="46"/>
    </row>
    <row r="20" spans="2:11" s="1" customFormat="1" ht="18" customHeight="1">
      <c r="B20" s="42"/>
      <c r="C20" s="43"/>
      <c r="D20" s="43"/>
      <c r="E20" s="35" t="str">
        <f>IF('Rekapitulace stavby'!E14="Vyplň údaj","",IF('Rekapitulace stavby'!E14="","",'Rekapitulace stavby'!E14))</f>
        <v/>
      </c>
      <c r="F20" s="43"/>
      <c r="G20" s="43"/>
      <c r="H20" s="43"/>
      <c r="I20" s="115" t="s">
        <v>37</v>
      </c>
      <c r="J20" s="35" t="str">
        <f>IF('Rekapitulace stavby'!AN14="Vyplň údaj","",IF('Rekapitulace stavby'!AN14="","",'Rekapitulace stavby'!AN14))</f>
        <v/>
      </c>
      <c r="K20" s="46"/>
    </row>
    <row r="21" spans="2:11" s="1" customFormat="1" ht="6.95" customHeight="1">
      <c r="B21" s="42"/>
      <c r="C21" s="43"/>
      <c r="D21" s="43"/>
      <c r="E21" s="43"/>
      <c r="F21" s="43"/>
      <c r="G21" s="43"/>
      <c r="H21" s="43"/>
      <c r="I21" s="114"/>
      <c r="J21" s="43"/>
      <c r="K21" s="46"/>
    </row>
    <row r="22" spans="2:11" s="1" customFormat="1" ht="14.45" customHeight="1">
      <c r="B22" s="42"/>
      <c r="C22" s="43"/>
      <c r="D22" s="37" t="s">
        <v>40</v>
      </c>
      <c r="E22" s="43"/>
      <c r="F22" s="43"/>
      <c r="G22" s="43"/>
      <c r="H22" s="43"/>
      <c r="I22" s="115" t="s">
        <v>34</v>
      </c>
      <c r="J22" s="35" t="s">
        <v>41</v>
      </c>
      <c r="K22" s="46"/>
    </row>
    <row r="23" spans="2:11" s="1" customFormat="1" ht="18" customHeight="1">
      <c r="B23" s="42"/>
      <c r="C23" s="43"/>
      <c r="D23" s="43"/>
      <c r="E23" s="35" t="s">
        <v>42</v>
      </c>
      <c r="F23" s="43"/>
      <c r="G23" s="43"/>
      <c r="H23" s="43"/>
      <c r="I23" s="115" t="s">
        <v>37</v>
      </c>
      <c r="J23" s="35" t="s">
        <v>43</v>
      </c>
      <c r="K23" s="46"/>
    </row>
    <row r="24" spans="2:11" s="1" customFormat="1" ht="6.95" customHeight="1">
      <c r="B24" s="42"/>
      <c r="C24" s="43"/>
      <c r="D24" s="43"/>
      <c r="E24" s="43"/>
      <c r="F24" s="43"/>
      <c r="G24" s="43"/>
      <c r="H24" s="43"/>
      <c r="I24" s="114"/>
      <c r="J24" s="43"/>
      <c r="K24" s="46"/>
    </row>
    <row r="25" spans="2:11" s="1" customFormat="1" ht="14.45" customHeight="1">
      <c r="B25" s="42"/>
      <c r="C25" s="43"/>
      <c r="D25" s="37" t="s">
        <v>45</v>
      </c>
      <c r="E25" s="43"/>
      <c r="F25" s="43"/>
      <c r="G25" s="43"/>
      <c r="H25" s="43"/>
      <c r="I25" s="114"/>
      <c r="J25" s="43"/>
      <c r="K25" s="46"/>
    </row>
    <row r="26" spans="2:11" s="7" customFormat="1" ht="16.5" customHeight="1">
      <c r="B26" s="118"/>
      <c r="C26" s="119"/>
      <c r="D26" s="119"/>
      <c r="E26" s="326" t="s">
        <v>5</v>
      </c>
      <c r="F26" s="326"/>
      <c r="G26" s="326"/>
      <c r="H26" s="326"/>
      <c r="I26" s="120"/>
      <c r="J26" s="119"/>
      <c r="K26" s="121"/>
    </row>
    <row r="27" spans="2:11" s="1" customFormat="1" ht="6.95" customHeight="1">
      <c r="B27" s="42"/>
      <c r="C27" s="43"/>
      <c r="D27" s="43"/>
      <c r="E27" s="43"/>
      <c r="F27" s="43"/>
      <c r="G27" s="43"/>
      <c r="H27" s="43"/>
      <c r="I27" s="114"/>
      <c r="J27" s="43"/>
      <c r="K27" s="46"/>
    </row>
    <row r="28" spans="2:11" s="1" customFormat="1" ht="6.95" customHeight="1">
      <c r="B28" s="42"/>
      <c r="C28" s="43"/>
      <c r="D28" s="69"/>
      <c r="E28" s="69"/>
      <c r="F28" s="69"/>
      <c r="G28" s="69"/>
      <c r="H28" s="69"/>
      <c r="I28" s="122"/>
      <c r="J28" s="69"/>
      <c r="K28" s="123"/>
    </row>
    <row r="29" spans="2:11" s="1" customFormat="1" ht="25.35" customHeight="1">
      <c r="B29" s="42"/>
      <c r="C29" s="43"/>
      <c r="D29" s="124" t="s">
        <v>47</v>
      </c>
      <c r="E29" s="43"/>
      <c r="F29" s="43"/>
      <c r="G29" s="43"/>
      <c r="H29" s="43"/>
      <c r="I29" s="114"/>
      <c r="J29" s="125">
        <f>ROUND(J84,2)</f>
        <v>0</v>
      </c>
      <c r="K29" s="46"/>
    </row>
    <row r="30" spans="2:11" s="1" customFormat="1" ht="6.95" customHeight="1">
      <c r="B30" s="42"/>
      <c r="C30" s="43"/>
      <c r="D30" s="69"/>
      <c r="E30" s="69"/>
      <c r="F30" s="69"/>
      <c r="G30" s="69"/>
      <c r="H30" s="69"/>
      <c r="I30" s="122"/>
      <c r="J30" s="69"/>
      <c r="K30" s="123"/>
    </row>
    <row r="31" spans="2:11" s="1" customFormat="1" ht="14.45" customHeight="1">
      <c r="B31" s="42"/>
      <c r="C31" s="43"/>
      <c r="D31" s="43"/>
      <c r="E31" s="43"/>
      <c r="F31" s="47" t="s">
        <v>49</v>
      </c>
      <c r="G31" s="43"/>
      <c r="H31" s="43"/>
      <c r="I31" s="126" t="s">
        <v>48</v>
      </c>
      <c r="J31" s="47" t="s">
        <v>50</v>
      </c>
      <c r="K31" s="46"/>
    </row>
    <row r="32" spans="2:11" s="1" customFormat="1" ht="14.45" customHeight="1">
      <c r="B32" s="42"/>
      <c r="C32" s="43"/>
      <c r="D32" s="50" t="s">
        <v>51</v>
      </c>
      <c r="E32" s="50" t="s">
        <v>52</v>
      </c>
      <c r="F32" s="127">
        <f>ROUND(SUM(BE84:BE104), 2)</f>
        <v>0</v>
      </c>
      <c r="G32" s="43"/>
      <c r="H32" s="43"/>
      <c r="I32" s="128">
        <v>0.21</v>
      </c>
      <c r="J32" s="127">
        <f>ROUND(ROUND((SUM(BE84:BE104)), 2)*I32, 2)</f>
        <v>0</v>
      </c>
      <c r="K32" s="46"/>
    </row>
    <row r="33" spans="2:11" s="1" customFormat="1" ht="14.45" customHeight="1">
      <c r="B33" s="42"/>
      <c r="C33" s="43"/>
      <c r="D33" s="43"/>
      <c r="E33" s="50" t="s">
        <v>53</v>
      </c>
      <c r="F33" s="127">
        <f>ROUND(SUM(BF84:BF104), 2)</f>
        <v>0</v>
      </c>
      <c r="G33" s="43"/>
      <c r="H33" s="43"/>
      <c r="I33" s="128">
        <v>0.15</v>
      </c>
      <c r="J33" s="127">
        <f>ROUND(ROUND((SUM(BF84:BF104)), 2)*I33, 2)</f>
        <v>0</v>
      </c>
      <c r="K33" s="46"/>
    </row>
    <row r="34" spans="2:11" s="1" customFormat="1" ht="14.45" hidden="1" customHeight="1">
      <c r="B34" s="42"/>
      <c r="C34" s="43"/>
      <c r="D34" s="43"/>
      <c r="E34" s="50" t="s">
        <v>54</v>
      </c>
      <c r="F34" s="127">
        <f>ROUND(SUM(BG84:BG104), 2)</f>
        <v>0</v>
      </c>
      <c r="G34" s="43"/>
      <c r="H34" s="43"/>
      <c r="I34" s="128">
        <v>0.21</v>
      </c>
      <c r="J34" s="127">
        <v>0</v>
      </c>
      <c r="K34" s="46"/>
    </row>
    <row r="35" spans="2:11" s="1" customFormat="1" ht="14.45" hidden="1" customHeight="1">
      <c r="B35" s="42"/>
      <c r="C35" s="43"/>
      <c r="D35" s="43"/>
      <c r="E35" s="50" t="s">
        <v>55</v>
      </c>
      <c r="F35" s="127">
        <f>ROUND(SUM(BH84:BH104), 2)</f>
        <v>0</v>
      </c>
      <c r="G35" s="43"/>
      <c r="H35" s="43"/>
      <c r="I35" s="128">
        <v>0.15</v>
      </c>
      <c r="J35" s="127">
        <v>0</v>
      </c>
      <c r="K35" s="46"/>
    </row>
    <row r="36" spans="2:11" s="1" customFormat="1" ht="14.45" hidden="1" customHeight="1">
      <c r="B36" s="42"/>
      <c r="C36" s="43"/>
      <c r="D36" s="43"/>
      <c r="E36" s="50" t="s">
        <v>56</v>
      </c>
      <c r="F36" s="127">
        <f>ROUND(SUM(BI84:BI104), 2)</f>
        <v>0</v>
      </c>
      <c r="G36" s="43"/>
      <c r="H36" s="43"/>
      <c r="I36" s="128">
        <v>0</v>
      </c>
      <c r="J36" s="127">
        <v>0</v>
      </c>
      <c r="K36" s="46"/>
    </row>
    <row r="37" spans="2:11" s="1" customFormat="1" ht="6.95" customHeight="1">
      <c r="B37" s="42"/>
      <c r="C37" s="43"/>
      <c r="D37" s="43"/>
      <c r="E37" s="43"/>
      <c r="F37" s="43"/>
      <c r="G37" s="43"/>
      <c r="H37" s="43"/>
      <c r="I37" s="114"/>
      <c r="J37" s="43"/>
      <c r="K37" s="46"/>
    </row>
    <row r="38" spans="2:11" s="1" customFormat="1" ht="25.35" customHeight="1">
      <c r="B38" s="42"/>
      <c r="C38" s="129"/>
      <c r="D38" s="130" t="s">
        <v>57</v>
      </c>
      <c r="E38" s="72"/>
      <c r="F38" s="72"/>
      <c r="G38" s="131" t="s">
        <v>58</v>
      </c>
      <c r="H38" s="132" t="s">
        <v>59</v>
      </c>
      <c r="I38" s="133"/>
      <c r="J38" s="134">
        <f>SUM(J29:J36)</f>
        <v>0</v>
      </c>
      <c r="K38" s="135"/>
    </row>
    <row r="39" spans="2:11" s="1" customFormat="1" ht="14.45" customHeight="1">
      <c r="B39" s="57"/>
      <c r="C39" s="58"/>
      <c r="D39" s="58"/>
      <c r="E39" s="58"/>
      <c r="F39" s="58"/>
      <c r="G39" s="58"/>
      <c r="H39" s="58"/>
      <c r="I39" s="136"/>
      <c r="J39" s="58"/>
      <c r="K39" s="59"/>
    </row>
    <row r="43" spans="2:11" s="1" customFormat="1" ht="6.95" customHeight="1">
      <c r="B43" s="60"/>
      <c r="C43" s="61"/>
      <c r="D43" s="61"/>
      <c r="E43" s="61"/>
      <c r="F43" s="61"/>
      <c r="G43" s="61"/>
      <c r="H43" s="61"/>
      <c r="I43" s="137"/>
      <c r="J43" s="61"/>
      <c r="K43" s="138"/>
    </row>
    <row r="44" spans="2:11" s="1" customFormat="1" ht="36.950000000000003" customHeight="1">
      <c r="B44" s="42"/>
      <c r="C44" s="30" t="s">
        <v>149</v>
      </c>
      <c r="D44" s="43"/>
      <c r="E44" s="43"/>
      <c r="F44" s="43"/>
      <c r="G44" s="43"/>
      <c r="H44" s="43"/>
      <c r="I44" s="114"/>
      <c r="J44" s="43"/>
      <c r="K44" s="46"/>
    </row>
    <row r="45" spans="2:11" s="1" customFormat="1" ht="6.95" customHeight="1">
      <c r="B45" s="42"/>
      <c r="C45" s="43"/>
      <c r="D45" s="43"/>
      <c r="E45" s="43"/>
      <c r="F45" s="43"/>
      <c r="G45" s="43"/>
      <c r="H45" s="43"/>
      <c r="I45" s="114"/>
      <c r="J45" s="43"/>
      <c r="K45" s="46"/>
    </row>
    <row r="46" spans="2:11" s="1" customFormat="1" ht="14.45" customHeight="1">
      <c r="B46" s="42"/>
      <c r="C46" s="37" t="s">
        <v>19</v>
      </c>
      <c r="D46" s="43"/>
      <c r="E46" s="43"/>
      <c r="F46" s="43"/>
      <c r="G46" s="43"/>
      <c r="H46" s="43"/>
      <c r="I46" s="114"/>
      <c r="J46" s="43"/>
      <c r="K46" s="46"/>
    </row>
    <row r="47" spans="2:11" s="1" customFormat="1" ht="16.5" customHeight="1">
      <c r="B47" s="42"/>
      <c r="C47" s="43"/>
      <c r="D47" s="43"/>
      <c r="E47" s="360" t="str">
        <f>E7</f>
        <v>Kanalizace a ČOV Jankov</v>
      </c>
      <c r="F47" s="361"/>
      <c r="G47" s="361"/>
      <c r="H47" s="361"/>
      <c r="I47" s="114"/>
      <c r="J47" s="43"/>
      <c r="K47" s="46"/>
    </row>
    <row r="48" spans="2:11">
      <c r="B48" s="28"/>
      <c r="C48" s="37" t="s">
        <v>146</v>
      </c>
      <c r="D48" s="29"/>
      <c r="E48" s="29"/>
      <c r="F48" s="29"/>
      <c r="G48" s="29"/>
      <c r="H48" s="29"/>
      <c r="I48" s="113"/>
      <c r="J48" s="29"/>
      <c r="K48" s="31"/>
    </row>
    <row r="49" spans="2:47" s="1" customFormat="1" ht="16.5" customHeight="1">
      <c r="B49" s="42"/>
      <c r="C49" s="43"/>
      <c r="D49" s="43"/>
      <c r="E49" s="360" t="s">
        <v>890</v>
      </c>
      <c r="F49" s="363"/>
      <c r="G49" s="363"/>
      <c r="H49" s="363"/>
      <c r="I49" s="114"/>
      <c r="J49" s="43"/>
      <c r="K49" s="46"/>
    </row>
    <row r="50" spans="2:47" s="1" customFormat="1" ht="14.45" customHeight="1">
      <c r="B50" s="42"/>
      <c r="C50" s="37" t="s">
        <v>891</v>
      </c>
      <c r="D50" s="43"/>
      <c r="E50" s="43"/>
      <c r="F50" s="43"/>
      <c r="G50" s="43"/>
      <c r="H50" s="43"/>
      <c r="I50" s="114"/>
      <c r="J50" s="43"/>
      <c r="K50" s="46"/>
    </row>
    <row r="51" spans="2:47" s="1" customFormat="1" ht="17.25" customHeight="1">
      <c r="B51" s="42"/>
      <c r="C51" s="43"/>
      <c r="D51" s="43"/>
      <c r="E51" s="362" t="str">
        <f>E11</f>
        <v>SO-03.3 - Přeložka metalického kabelu</v>
      </c>
      <c r="F51" s="363"/>
      <c r="G51" s="363"/>
      <c r="H51" s="363"/>
      <c r="I51" s="114"/>
      <c r="J51" s="43"/>
      <c r="K51" s="46"/>
    </row>
    <row r="52" spans="2:47" s="1" customFormat="1" ht="6.95" customHeight="1">
      <c r="B52" s="42"/>
      <c r="C52" s="43"/>
      <c r="D52" s="43"/>
      <c r="E52" s="43"/>
      <c r="F52" s="43"/>
      <c r="G52" s="43"/>
      <c r="H52" s="43"/>
      <c r="I52" s="114"/>
      <c r="J52" s="43"/>
      <c r="K52" s="46"/>
    </row>
    <row r="53" spans="2:47" s="1" customFormat="1" ht="18" customHeight="1">
      <c r="B53" s="42"/>
      <c r="C53" s="37" t="s">
        <v>25</v>
      </c>
      <c r="D53" s="43"/>
      <c r="E53" s="43"/>
      <c r="F53" s="35" t="str">
        <f>F14</f>
        <v>Jankov u Českých Budějovic</v>
      </c>
      <c r="G53" s="43"/>
      <c r="H53" s="43"/>
      <c r="I53" s="115" t="s">
        <v>27</v>
      </c>
      <c r="J53" s="116" t="str">
        <f>IF(J14="","",J14)</f>
        <v>19. 2. 2018</v>
      </c>
      <c r="K53" s="46"/>
    </row>
    <row r="54" spans="2:47" s="1" customFormat="1" ht="6.95" customHeight="1">
      <c r="B54" s="42"/>
      <c r="C54" s="43"/>
      <c r="D54" s="43"/>
      <c r="E54" s="43"/>
      <c r="F54" s="43"/>
      <c r="G54" s="43"/>
      <c r="H54" s="43"/>
      <c r="I54" s="114"/>
      <c r="J54" s="43"/>
      <c r="K54" s="46"/>
    </row>
    <row r="55" spans="2:47" s="1" customFormat="1">
      <c r="B55" s="42"/>
      <c r="C55" s="37" t="s">
        <v>33</v>
      </c>
      <c r="D55" s="43"/>
      <c r="E55" s="43"/>
      <c r="F55" s="35" t="str">
        <f>E17</f>
        <v>Obec Jankov</v>
      </c>
      <c r="G55" s="43"/>
      <c r="H55" s="43"/>
      <c r="I55" s="115" t="s">
        <v>40</v>
      </c>
      <c r="J55" s="326" t="str">
        <f>E23</f>
        <v>VAK projekt s.r.o.</v>
      </c>
      <c r="K55" s="46"/>
    </row>
    <row r="56" spans="2:47" s="1" customFormat="1" ht="14.45" customHeight="1">
      <c r="B56" s="42"/>
      <c r="C56" s="37" t="s">
        <v>38</v>
      </c>
      <c r="D56" s="43"/>
      <c r="E56" s="43"/>
      <c r="F56" s="35" t="str">
        <f>IF(E20="","",E20)</f>
        <v/>
      </c>
      <c r="G56" s="43"/>
      <c r="H56" s="43"/>
      <c r="I56" s="114"/>
      <c r="J56" s="364"/>
      <c r="K56" s="46"/>
    </row>
    <row r="57" spans="2:47" s="1" customFormat="1" ht="10.35" customHeight="1">
      <c r="B57" s="42"/>
      <c r="C57" s="43"/>
      <c r="D57" s="43"/>
      <c r="E57" s="43"/>
      <c r="F57" s="43"/>
      <c r="G57" s="43"/>
      <c r="H57" s="43"/>
      <c r="I57" s="114"/>
      <c r="J57" s="43"/>
      <c r="K57" s="46"/>
    </row>
    <row r="58" spans="2:47" s="1" customFormat="1" ht="29.25" customHeight="1">
      <c r="B58" s="42"/>
      <c r="C58" s="139" t="s">
        <v>150</v>
      </c>
      <c r="D58" s="129"/>
      <c r="E58" s="129"/>
      <c r="F58" s="129"/>
      <c r="G58" s="129"/>
      <c r="H58" s="129"/>
      <c r="I58" s="140"/>
      <c r="J58" s="141" t="s">
        <v>151</v>
      </c>
      <c r="K58" s="142"/>
    </row>
    <row r="59" spans="2:47" s="1" customFormat="1" ht="10.35" customHeight="1">
      <c r="B59" s="42"/>
      <c r="C59" s="43"/>
      <c r="D59" s="43"/>
      <c r="E59" s="43"/>
      <c r="F59" s="43"/>
      <c r="G59" s="43"/>
      <c r="H59" s="43"/>
      <c r="I59" s="114"/>
      <c r="J59" s="43"/>
      <c r="K59" s="46"/>
    </row>
    <row r="60" spans="2:47" s="1" customFormat="1" ht="29.25" customHeight="1">
      <c r="B60" s="42"/>
      <c r="C60" s="143" t="s">
        <v>152</v>
      </c>
      <c r="D60" s="43"/>
      <c r="E60" s="43"/>
      <c r="F60" s="43"/>
      <c r="G60" s="43"/>
      <c r="H60" s="43"/>
      <c r="I60" s="114"/>
      <c r="J60" s="125">
        <f>J84</f>
        <v>0</v>
      </c>
      <c r="K60" s="46"/>
      <c r="AU60" s="24" t="s">
        <v>153</v>
      </c>
    </row>
    <row r="61" spans="2:47" s="8" customFormat="1" ht="24.95" customHeight="1">
      <c r="B61" s="144"/>
      <c r="C61" s="145"/>
      <c r="D61" s="146" t="s">
        <v>914</v>
      </c>
      <c r="E61" s="147"/>
      <c r="F61" s="147"/>
      <c r="G61" s="147"/>
      <c r="H61" s="147"/>
      <c r="I61" s="148"/>
      <c r="J61" s="149">
        <f>J85</f>
        <v>0</v>
      </c>
      <c r="K61" s="150"/>
    </row>
    <row r="62" spans="2:47" s="9" customFormat="1" ht="19.899999999999999" customHeight="1">
      <c r="B62" s="151"/>
      <c r="C62" s="152"/>
      <c r="D62" s="153" t="s">
        <v>917</v>
      </c>
      <c r="E62" s="154"/>
      <c r="F62" s="154"/>
      <c r="G62" s="154"/>
      <c r="H62" s="154"/>
      <c r="I62" s="155"/>
      <c r="J62" s="156">
        <f>J86</f>
        <v>0</v>
      </c>
      <c r="K62" s="157"/>
    </row>
    <row r="63" spans="2:47" s="1" customFormat="1" ht="21.75" customHeight="1">
      <c r="B63" s="42"/>
      <c r="C63" s="43"/>
      <c r="D63" s="43"/>
      <c r="E63" s="43"/>
      <c r="F63" s="43"/>
      <c r="G63" s="43"/>
      <c r="H63" s="43"/>
      <c r="I63" s="114"/>
      <c r="J63" s="43"/>
      <c r="K63" s="46"/>
    </row>
    <row r="64" spans="2:47" s="1" customFormat="1" ht="6.95" customHeight="1">
      <c r="B64" s="57"/>
      <c r="C64" s="58"/>
      <c r="D64" s="58"/>
      <c r="E64" s="58"/>
      <c r="F64" s="58"/>
      <c r="G64" s="58"/>
      <c r="H64" s="58"/>
      <c r="I64" s="136"/>
      <c r="J64" s="58"/>
      <c r="K64" s="59"/>
    </row>
    <row r="68" spans="2:12" s="1" customFormat="1" ht="6.95" customHeight="1">
      <c r="B68" s="60"/>
      <c r="C68" s="61"/>
      <c r="D68" s="61"/>
      <c r="E68" s="61"/>
      <c r="F68" s="61"/>
      <c r="G68" s="61"/>
      <c r="H68" s="61"/>
      <c r="I68" s="137"/>
      <c r="J68" s="61"/>
      <c r="K68" s="61"/>
      <c r="L68" s="42"/>
    </row>
    <row r="69" spans="2:12" s="1" customFormat="1" ht="36.950000000000003" customHeight="1">
      <c r="B69" s="42"/>
      <c r="C69" s="62" t="s">
        <v>158</v>
      </c>
      <c r="L69" s="42"/>
    </row>
    <row r="70" spans="2:12" s="1" customFormat="1" ht="6.95" customHeight="1">
      <c r="B70" s="42"/>
      <c r="L70" s="42"/>
    </row>
    <row r="71" spans="2:12" s="1" customFormat="1" ht="14.45" customHeight="1">
      <c r="B71" s="42"/>
      <c r="C71" s="64" t="s">
        <v>19</v>
      </c>
      <c r="L71" s="42"/>
    </row>
    <row r="72" spans="2:12" s="1" customFormat="1" ht="16.5" customHeight="1">
      <c r="B72" s="42"/>
      <c r="E72" s="365" t="str">
        <f>E7</f>
        <v>Kanalizace a ČOV Jankov</v>
      </c>
      <c r="F72" s="366"/>
      <c r="G72" s="366"/>
      <c r="H72" s="366"/>
      <c r="L72" s="42"/>
    </row>
    <row r="73" spans="2:12">
      <c r="B73" s="28"/>
      <c r="C73" s="64" t="s">
        <v>146</v>
      </c>
      <c r="L73" s="28"/>
    </row>
    <row r="74" spans="2:12" s="1" customFormat="1" ht="16.5" customHeight="1">
      <c r="B74" s="42"/>
      <c r="E74" s="365" t="s">
        <v>890</v>
      </c>
      <c r="F74" s="367"/>
      <c r="G74" s="367"/>
      <c r="H74" s="367"/>
      <c r="L74" s="42"/>
    </row>
    <row r="75" spans="2:12" s="1" customFormat="1" ht="14.45" customHeight="1">
      <c r="B75" s="42"/>
      <c r="C75" s="64" t="s">
        <v>891</v>
      </c>
      <c r="L75" s="42"/>
    </row>
    <row r="76" spans="2:12" s="1" customFormat="1" ht="17.25" customHeight="1">
      <c r="B76" s="42"/>
      <c r="E76" s="337" t="str">
        <f>E11</f>
        <v>SO-03.3 - Přeložka metalického kabelu</v>
      </c>
      <c r="F76" s="367"/>
      <c r="G76" s="367"/>
      <c r="H76" s="367"/>
      <c r="L76" s="42"/>
    </row>
    <row r="77" spans="2:12" s="1" customFormat="1" ht="6.95" customHeight="1">
      <c r="B77" s="42"/>
      <c r="L77" s="42"/>
    </row>
    <row r="78" spans="2:12" s="1" customFormat="1" ht="18" customHeight="1">
      <c r="B78" s="42"/>
      <c r="C78" s="64" t="s">
        <v>25</v>
      </c>
      <c r="F78" s="158" t="str">
        <f>F14</f>
        <v>Jankov u Českých Budějovic</v>
      </c>
      <c r="I78" s="159" t="s">
        <v>27</v>
      </c>
      <c r="J78" s="68" t="str">
        <f>IF(J14="","",J14)</f>
        <v>19. 2. 2018</v>
      </c>
      <c r="L78" s="42"/>
    </row>
    <row r="79" spans="2:12" s="1" customFormat="1" ht="6.95" customHeight="1">
      <c r="B79" s="42"/>
      <c r="L79" s="42"/>
    </row>
    <row r="80" spans="2:12" s="1" customFormat="1">
      <c r="B80" s="42"/>
      <c r="C80" s="64" t="s">
        <v>33</v>
      </c>
      <c r="F80" s="158" t="str">
        <f>E17</f>
        <v>Obec Jankov</v>
      </c>
      <c r="I80" s="159" t="s">
        <v>40</v>
      </c>
      <c r="J80" s="158" t="str">
        <f>E23</f>
        <v>VAK projekt s.r.o.</v>
      </c>
      <c r="L80" s="42"/>
    </row>
    <row r="81" spans="2:65" s="1" customFormat="1" ht="14.45" customHeight="1">
      <c r="B81" s="42"/>
      <c r="C81" s="64" t="s">
        <v>38</v>
      </c>
      <c r="F81" s="158" t="str">
        <f>IF(E20="","",E20)</f>
        <v/>
      </c>
      <c r="L81" s="42"/>
    </row>
    <row r="82" spans="2:65" s="1" customFormat="1" ht="10.35" customHeight="1">
      <c r="B82" s="42"/>
      <c r="L82" s="42"/>
    </row>
    <row r="83" spans="2:65" s="10" customFormat="1" ht="29.25" customHeight="1">
      <c r="B83" s="160"/>
      <c r="C83" s="161" t="s">
        <v>159</v>
      </c>
      <c r="D83" s="162" t="s">
        <v>66</v>
      </c>
      <c r="E83" s="162" t="s">
        <v>62</v>
      </c>
      <c r="F83" s="162" t="s">
        <v>160</v>
      </c>
      <c r="G83" s="162" t="s">
        <v>161</v>
      </c>
      <c r="H83" s="162" t="s">
        <v>162</v>
      </c>
      <c r="I83" s="163" t="s">
        <v>163</v>
      </c>
      <c r="J83" s="162" t="s">
        <v>151</v>
      </c>
      <c r="K83" s="164" t="s">
        <v>164</v>
      </c>
      <c r="L83" s="160"/>
      <c r="M83" s="74" t="s">
        <v>165</v>
      </c>
      <c r="N83" s="75" t="s">
        <v>51</v>
      </c>
      <c r="O83" s="75" t="s">
        <v>166</v>
      </c>
      <c r="P83" s="75" t="s">
        <v>167</v>
      </c>
      <c r="Q83" s="75" t="s">
        <v>168</v>
      </c>
      <c r="R83" s="75" t="s">
        <v>169</v>
      </c>
      <c r="S83" s="75" t="s">
        <v>170</v>
      </c>
      <c r="T83" s="76" t="s">
        <v>171</v>
      </c>
    </row>
    <row r="84" spans="2:65" s="1" customFormat="1" ht="29.25" customHeight="1">
      <c r="B84" s="42"/>
      <c r="C84" s="78" t="s">
        <v>152</v>
      </c>
      <c r="J84" s="165">
        <f>BK84</f>
        <v>0</v>
      </c>
      <c r="L84" s="42"/>
      <c r="M84" s="77"/>
      <c r="N84" s="69"/>
      <c r="O84" s="69"/>
      <c r="P84" s="166">
        <f>P85</f>
        <v>0</v>
      </c>
      <c r="Q84" s="69"/>
      <c r="R84" s="166">
        <f>R85</f>
        <v>8.8969018000000002</v>
      </c>
      <c r="S84" s="69"/>
      <c r="T84" s="167">
        <f>T85</f>
        <v>0</v>
      </c>
      <c r="AT84" s="24" t="s">
        <v>80</v>
      </c>
      <c r="AU84" s="24" t="s">
        <v>153</v>
      </c>
      <c r="BK84" s="168">
        <f>BK85</f>
        <v>0</v>
      </c>
    </row>
    <row r="85" spans="2:65" s="11" customFormat="1" ht="37.35" customHeight="1">
      <c r="B85" s="169"/>
      <c r="D85" s="170" t="s">
        <v>80</v>
      </c>
      <c r="E85" s="171" t="s">
        <v>447</v>
      </c>
      <c r="F85" s="171" t="s">
        <v>1992</v>
      </c>
      <c r="I85" s="172"/>
      <c r="J85" s="173">
        <f>BK85</f>
        <v>0</v>
      </c>
      <c r="L85" s="169"/>
      <c r="M85" s="174"/>
      <c r="N85" s="175"/>
      <c r="O85" s="175"/>
      <c r="P85" s="176">
        <f>P86</f>
        <v>0</v>
      </c>
      <c r="Q85" s="175"/>
      <c r="R85" s="176">
        <f>R86</f>
        <v>8.8969018000000002</v>
      </c>
      <c r="S85" s="175"/>
      <c r="T85" s="177">
        <f>T86</f>
        <v>0</v>
      </c>
      <c r="AR85" s="170" t="s">
        <v>190</v>
      </c>
      <c r="AT85" s="178" t="s">
        <v>80</v>
      </c>
      <c r="AU85" s="178" t="s">
        <v>81</v>
      </c>
      <c r="AY85" s="170" t="s">
        <v>174</v>
      </c>
      <c r="BK85" s="179">
        <f>BK86</f>
        <v>0</v>
      </c>
    </row>
    <row r="86" spans="2:65" s="11" customFormat="1" ht="19.899999999999999" customHeight="1">
      <c r="B86" s="169"/>
      <c r="D86" s="170" t="s">
        <v>80</v>
      </c>
      <c r="E86" s="180" t="s">
        <v>2013</v>
      </c>
      <c r="F86" s="180" t="s">
        <v>2014</v>
      </c>
      <c r="I86" s="172"/>
      <c r="J86" s="181">
        <f>BK86</f>
        <v>0</v>
      </c>
      <c r="L86" s="169"/>
      <c r="M86" s="174"/>
      <c r="N86" s="175"/>
      <c r="O86" s="175"/>
      <c r="P86" s="176">
        <f>SUM(P87:P104)</f>
        <v>0</v>
      </c>
      <c r="Q86" s="175"/>
      <c r="R86" s="176">
        <f>SUM(R87:R104)</f>
        <v>8.8969018000000002</v>
      </c>
      <c r="S86" s="175"/>
      <c r="T86" s="177">
        <f>SUM(T87:T104)</f>
        <v>0</v>
      </c>
      <c r="AR86" s="170" t="s">
        <v>190</v>
      </c>
      <c r="AT86" s="178" t="s">
        <v>80</v>
      </c>
      <c r="AU86" s="178" t="s">
        <v>89</v>
      </c>
      <c r="AY86" s="170" t="s">
        <v>174</v>
      </c>
      <c r="BK86" s="179">
        <f>SUM(BK87:BK104)</f>
        <v>0</v>
      </c>
    </row>
    <row r="87" spans="2:65" s="1" customFormat="1" ht="38.25" customHeight="1">
      <c r="B87" s="182"/>
      <c r="C87" s="183" t="s">
        <v>89</v>
      </c>
      <c r="D87" s="183" t="s">
        <v>177</v>
      </c>
      <c r="E87" s="184" t="s">
        <v>2118</v>
      </c>
      <c r="F87" s="185" t="s">
        <v>2119</v>
      </c>
      <c r="G87" s="186" t="s">
        <v>287</v>
      </c>
      <c r="H87" s="187">
        <v>22.7</v>
      </c>
      <c r="I87" s="188"/>
      <c r="J87" s="189">
        <f>ROUND(I87*H87,2)</f>
        <v>0</v>
      </c>
      <c r="K87" s="185" t="s">
        <v>181</v>
      </c>
      <c r="L87" s="42"/>
      <c r="M87" s="190" t="s">
        <v>5</v>
      </c>
      <c r="N87" s="191" t="s">
        <v>52</v>
      </c>
      <c r="O87" s="43"/>
      <c r="P87" s="192">
        <f>O87*H87</f>
        <v>0</v>
      </c>
      <c r="Q87" s="192">
        <v>0</v>
      </c>
      <c r="R87" s="192">
        <f>Q87*H87</f>
        <v>0</v>
      </c>
      <c r="S87" s="192">
        <v>0</v>
      </c>
      <c r="T87" s="193">
        <f>S87*H87</f>
        <v>0</v>
      </c>
      <c r="AR87" s="24" t="s">
        <v>606</v>
      </c>
      <c r="AT87" s="24" t="s">
        <v>177</v>
      </c>
      <c r="AU87" s="24" t="s">
        <v>24</v>
      </c>
      <c r="AY87" s="24" t="s">
        <v>174</v>
      </c>
      <c r="BE87" s="194">
        <f>IF(N87="základní",J87,0)</f>
        <v>0</v>
      </c>
      <c r="BF87" s="194">
        <f>IF(N87="snížená",J87,0)</f>
        <v>0</v>
      </c>
      <c r="BG87" s="194">
        <f>IF(N87="zákl. přenesená",J87,0)</f>
        <v>0</v>
      </c>
      <c r="BH87" s="194">
        <f>IF(N87="sníž. přenesená",J87,0)</f>
        <v>0</v>
      </c>
      <c r="BI87" s="194">
        <f>IF(N87="nulová",J87,0)</f>
        <v>0</v>
      </c>
      <c r="BJ87" s="24" t="s">
        <v>89</v>
      </c>
      <c r="BK87" s="194">
        <f>ROUND(I87*H87,2)</f>
        <v>0</v>
      </c>
      <c r="BL87" s="24" t="s">
        <v>606</v>
      </c>
      <c r="BM87" s="24" t="s">
        <v>2120</v>
      </c>
    </row>
    <row r="88" spans="2:65" s="12" customFormat="1" ht="13.5">
      <c r="B88" s="195"/>
      <c r="D88" s="196" t="s">
        <v>184</v>
      </c>
      <c r="E88" s="197" t="s">
        <v>5</v>
      </c>
      <c r="F88" s="198" t="s">
        <v>2121</v>
      </c>
      <c r="H88" s="199">
        <v>22.7</v>
      </c>
      <c r="I88" s="200"/>
      <c r="L88" s="195"/>
      <c r="M88" s="201"/>
      <c r="N88" s="202"/>
      <c r="O88" s="202"/>
      <c r="P88" s="202"/>
      <c r="Q88" s="202"/>
      <c r="R88" s="202"/>
      <c r="S88" s="202"/>
      <c r="T88" s="203"/>
      <c r="AT88" s="197" t="s">
        <v>184</v>
      </c>
      <c r="AU88" s="197" t="s">
        <v>24</v>
      </c>
      <c r="AV88" s="12" t="s">
        <v>24</v>
      </c>
      <c r="AW88" s="12" t="s">
        <v>44</v>
      </c>
      <c r="AX88" s="12" t="s">
        <v>89</v>
      </c>
      <c r="AY88" s="197" t="s">
        <v>174</v>
      </c>
    </row>
    <row r="89" spans="2:65" s="1" customFormat="1" ht="38.25" customHeight="1">
      <c r="B89" s="182"/>
      <c r="C89" s="183" t="s">
        <v>24</v>
      </c>
      <c r="D89" s="183" t="s">
        <v>177</v>
      </c>
      <c r="E89" s="184" t="s">
        <v>2020</v>
      </c>
      <c r="F89" s="185" t="s">
        <v>2021</v>
      </c>
      <c r="G89" s="186" t="s">
        <v>287</v>
      </c>
      <c r="H89" s="187">
        <v>22.7</v>
      </c>
      <c r="I89" s="188"/>
      <c r="J89" s="189">
        <f>ROUND(I89*H89,2)</f>
        <v>0</v>
      </c>
      <c r="K89" s="185" t="s">
        <v>181</v>
      </c>
      <c r="L89" s="42"/>
      <c r="M89" s="190" t="s">
        <v>5</v>
      </c>
      <c r="N89" s="191" t="s">
        <v>52</v>
      </c>
      <c r="O89" s="43"/>
      <c r="P89" s="192">
        <f>O89*H89</f>
        <v>0</v>
      </c>
      <c r="Q89" s="192">
        <v>0.32300000000000001</v>
      </c>
      <c r="R89" s="192">
        <f>Q89*H89</f>
        <v>7.3320999999999996</v>
      </c>
      <c r="S89" s="192">
        <v>0</v>
      </c>
      <c r="T89" s="193">
        <f>S89*H89</f>
        <v>0</v>
      </c>
      <c r="AR89" s="24" t="s">
        <v>606</v>
      </c>
      <c r="AT89" s="24" t="s">
        <v>177</v>
      </c>
      <c r="AU89" s="24" t="s">
        <v>24</v>
      </c>
      <c r="AY89" s="24" t="s">
        <v>174</v>
      </c>
      <c r="BE89" s="194">
        <f>IF(N89="základní",J89,0)</f>
        <v>0</v>
      </c>
      <c r="BF89" s="194">
        <f>IF(N89="snížená",J89,0)</f>
        <v>0</v>
      </c>
      <c r="BG89" s="194">
        <f>IF(N89="zákl. přenesená",J89,0)</f>
        <v>0</v>
      </c>
      <c r="BH89" s="194">
        <f>IF(N89="sníž. přenesená",J89,0)</f>
        <v>0</v>
      </c>
      <c r="BI89" s="194">
        <f>IF(N89="nulová",J89,0)</f>
        <v>0</v>
      </c>
      <c r="BJ89" s="24" t="s">
        <v>89</v>
      </c>
      <c r="BK89" s="194">
        <f>ROUND(I89*H89,2)</f>
        <v>0</v>
      </c>
      <c r="BL89" s="24" t="s">
        <v>606</v>
      </c>
      <c r="BM89" s="24" t="s">
        <v>2122</v>
      </c>
    </row>
    <row r="90" spans="2:65" s="12" customFormat="1" ht="13.5">
      <c r="B90" s="195"/>
      <c r="D90" s="196" t="s">
        <v>184</v>
      </c>
      <c r="E90" s="197" t="s">
        <v>5</v>
      </c>
      <c r="F90" s="198" t="s">
        <v>2121</v>
      </c>
      <c r="H90" s="199">
        <v>22.7</v>
      </c>
      <c r="I90" s="200"/>
      <c r="L90" s="195"/>
      <c r="M90" s="201"/>
      <c r="N90" s="202"/>
      <c r="O90" s="202"/>
      <c r="P90" s="202"/>
      <c r="Q90" s="202"/>
      <c r="R90" s="202"/>
      <c r="S90" s="202"/>
      <c r="T90" s="203"/>
      <c r="AT90" s="197" t="s">
        <v>184</v>
      </c>
      <c r="AU90" s="197" t="s">
        <v>24</v>
      </c>
      <c r="AV90" s="12" t="s">
        <v>24</v>
      </c>
      <c r="AW90" s="12" t="s">
        <v>44</v>
      </c>
      <c r="AX90" s="12" t="s">
        <v>89</v>
      </c>
      <c r="AY90" s="197" t="s">
        <v>174</v>
      </c>
    </row>
    <row r="91" spans="2:65" s="1" customFormat="1" ht="38.25" customHeight="1">
      <c r="B91" s="182"/>
      <c r="C91" s="183" t="s">
        <v>190</v>
      </c>
      <c r="D91" s="183" t="s">
        <v>177</v>
      </c>
      <c r="E91" s="184" t="s">
        <v>2024</v>
      </c>
      <c r="F91" s="185" t="s">
        <v>2025</v>
      </c>
      <c r="G91" s="186" t="s">
        <v>287</v>
      </c>
      <c r="H91" s="187">
        <v>22.7</v>
      </c>
      <c r="I91" s="188"/>
      <c r="J91" s="189">
        <f>ROUND(I91*H91,2)</f>
        <v>0</v>
      </c>
      <c r="K91" s="185" t="s">
        <v>181</v>
      </c>
      <c r="L91" s="42"/>
      <c r="M91" s="190" t="s">
        <v>5</v>
      </c>
      <c r="N91" s="191" t="s">
        <v>52</v>
      </c>
      <c r="O91" s="43"/>
      <c r="P91" s="192">
        <f>O91*H91</f>
        <v>0</v>
      </c>
      <c r="Q91" s="192">
        <v>6.0000000000000002E-5</v>
      </c>
      <c r="R91" s="192">
        <f>Q91*H91</f>
        <v>1.3619999999999999E-3</v>
      </c>
      <c r="S91" s="192">
        <v>0</v>
      </c>
      <c r="T91" s="193">
        <f>S91*H91</f>
        <v>0</v>
      </c>
      <c r="AR91" s="24" t="s">
        <v>606</v>
      </c>
      <c r="AT91" s="24" t="s">
        <v>177</v>
      </c>
      <c r="AU91" s="24" t="s">
        <v>24</v>
      </c>
      <c r="AY91" s="24" t="s">
        <v>174</v>
      </c>
      <c r="BE91" s="194">
        <f>IF(N91="základní",J91,0)</f>
        <v>0</v>
      </c>
      <c r="BF91" s="194">
        <f>IF(N91="snížená",J91,0)</f>
        <v>0</v>
      </c>
      <c r="BG91" s="194">
        <f>IF(N91="zákl. přenesená",J91,0)</f>
        <v>0</v>
      </c>
      <c r="BH91" s="194">
        <f>IF(N91="sníž. přenesená",J91,0)</f>
        <v>0</v>
      </c>
      <c r="BI91" s="194">
        <f>IF(N91="nulová",J91,0)</f>
        <v>0</v>
      </c>
      <c r="BJ91" s="24" t="s">
        <v>89</v>
      </c>
      <c r="BK91" s="194">
        <f>ROUND(I91*H91,2)</f>
        <v>0</v>
      </c>
      <c r="BL91" s="24" t="s">
        <v>606</v>
      </c>
      <c r="BM91" s="24" t="s">
        <v>2123</v>
      </c>
    </row>
    <row r="92" spans="2:65" s="12" customFormat="1" ht="13.5">
      <c r="B92" s="195"/>
      <c r="D92" s="196" t="s">
        <v>184</v>
      </c>
      <c r="E92" s="197" t="s">
        <v>5</v>
      </c>
      <c r="F92" s="198" t="s">
        <v>2121</v>
      </c>
      <c r="H92" s="199">
        <v>22.7</v>
      </c>
      <c r="I92" s="200"/>
      <c r="L92" s="195"/>
      <c r="M92" s="201"/>
      <c r="N92" s="202"/>
      <c r="O92" s="202"/>
      <c r="P92" s="202"/>
      <c r="Q92" s="202"/>
      <c r="R92" s="202"/>
      <c r="S92" s="202"/>
      <c r="T92" s="203"/>
      <c r="AT92" s="197" t="s">
        <v>184</v>
      </c>
      <c r="AU92" s="197" t="s">
        <v>24</v>
      </c>
      <c r="AV92" s="12" t="s">
        <v>24</v>
      </c>
      <c r="AW92" s="12" t="s">
        <v>44</v>
      </c>
      <c r="AX92" s="12" t="s">
        <v>89</v>
      </c>
      <c r="AY92" s="197" t="s">
        <v>174</v>
      </c>
    </row>
    <row r="93" spans="2:65" s="1" customFormat="1" ht="25.5" customHeight="1">
      <c r="B93" s="182"/>
      <c r="C93" s="183" t="s">
        <v>194</v>
      </c>
      <c r="D93" s="183" t="s">
        <v>177</v>
      </c>
      <c r="E93" s="184" t="s">
        <v>2124</v>
      </c>
      <c r="F93" s="185" t="s">
        <v>2125</v>
      </c>
      <c r="G93" s="186" t="s">
        <v>287</v>
      </c>
      <c r="H93" s="187">
        <v>22.7</v>
      </c>
      <c r="I93" s="188"/>
      <c r="J93" s="189">
        <f>ROUND(I93*H93,2)</f>
        <v>0</v>
      </c>
      <c r="K93" s="185" t="s">
        <v>181</v>
      </c>
      <c r="L93" s="42"/>
      <c r="M93" s="190" t="s">
        <v>5</v>
      </c>
      <c r="N93" s="191" t="s">
        <v>52</v>
      </c>
      <c r="O93" s="43"/>
      <c r="P93" s="192">
        <f>O93*H93</f>
        <v>0</v>
      </c>
      <c r="Q93" s="192">
        <v>1.8350000000000002E-2</v>
      </c>
      <c r="R93" s="192">
        <f>Q93*H93</f>
        <v>0.416545</v>
      </c>
      <c r="S93" s="192">
        <v>0</v>
      </c>
      <c r="T93" s="193">
        <f>S93*H93</f>
        <v>0</v>
      </c>
      <c r="AR93" s="24" t="s">
        <v>606</v>
      </c>
      <c r="AT93" s="24" t="s">
        <v>177</v>
      </c>
      <c r="AU93" s="24" t="s">
        <v>24</v>
      </c>
      <c r="AY93" s="24" t="s">
        <v>174</v>
      </c>
      <c r="BE93" s="194">
        <f>IF(N93="základní",J93,0)</f>
        <v>0</v>
      </c>
      <c r="BF93" s="194">
        <f>IF(N93="snížená",J93,0)</f>
        <v>0</v>
      </c>
      <c r="BG93" s="194">
        <f>IF(N93="zákl. přenesená",J93,0)</f>
        <v>0</v>
      </c>
      <c r="BH93" s="194">
        <f>IF(N93="sníž. přenesená",J93,0)</f>
        <v>0</v>
      </c>
      <c r="BI93" s="194">
        <f>IF(N93="nulová",J93,0)</f>
        <v>0</v>
      </c>
      <c r="BJ93" s="24" t="s">
        <v>89</v>
      </c>
      <c r="BK93" s="194">
        <f>ROUND(I93*H93,2)</f>
        <v>0</v>
      </c>
      <c r="BL93" s="24" t="s">
        <v>606</v>
      </c>
      <c r="BM93" s="24" t="s">
        <v>2126</v>
      </c>
    </row>
    <row r="94" spans="2:65" s="12" customFormat="1" ht="13.5">
      <c r="B94" s="195"/>
      <c r="D94" s="196" t="s">
        <v>184</v>
      </c>
      <c r="E94" s="197" t="s">
        <v>5</v>
      </c>
      <c r="F94" s="198" t="s">
        <v>2121</v>
      </c>
      <c r="H94" s="199">
        <v>22.7</v>
      </c>
      <c r="I94" s="200"/>
      <c r="L94" s="195"/>
      <c r="M94" s="201"/>
      <c r="N94" s="202"/>
      <c r="O94" s="202"/>
      <c r="P94" s="202"/>
      <c r="Q94" s="202"/>
      <c r="R94" s="202"/>
      <c r="S94" s="202"/>
      <c r="T94" s="203"/>
      <c r="AT94" s="197" t="s">
        <v>184</v>
      </c>
      <c r="AU94" s="197" t="s">
        <v>24</v>
      </c>
      <c r="AV94" s="12" t="s">
        <v>24</v>
      </c>
      <c r="AW94" s="12" t="s">
        <v>44</v>
      </c>
      <c r="AX94" s="12" t="s">
        <v>89</v>
      </c>
      <c r="AY94" s="197" t="s">
        <v>174</v>
      </c>
    </row>
    <row r="95" spans="2:65" s="1" customFormat="1" ht="16.5" customHeight="1">
      <c r="B95" s="182"/>
      <c r="C95" s="219" t="s">
        <v>173</v>
      </c>
      <c r="D95" s="219" t="s">
        <v>447</v>
      </c>
      <c r="E95" s="220" t="s">
        <v>2127</v>
      </c>
      <c r="F95" s="221" t="s">
        <v>2128</v>
      </c>
      <c r="G95" s="222" t="s">
        <v>287</v>
      </c>
      <c r="H95" s="223">
        <v>22.927</v>
      </c>
      <c r="I95" s="224"/>
      <c r="J95" s="225">
        <f>ROUND(I95*H95,2)</f>
        <v>0</v>
      </c>
      <c r="K95" s="221" t="s">
        <v>181</v>
      </c>
      <c r="L95" s="226"/>
      <c r="M95" s="227" t="s">
        <v>5</v>
      </c>
      <c r="N95" s="228" t="s">
        <v>52</v>
      </c>
      <c r="O95" s="43"/>
      <c r="P95" s="192">
        <f>O95*H95</f>
        <v>0</v>
      </c>
      <c r="Q95" s="192">
        <v>3.2000000000000001E-2</v>
      </c>
      <c r="R95" s="192">
        <f>Q95*H95</f>
        <v>0.73366399999999998</v>
      </c>
      <c r="S95" s="192">
        <v>0</v>
      </c>
      <c r="T95" s="193">
        <f>S95*H95</f>
        <v>0</v>
      </c>
      <c r="AR95" s="24" t="s">
        <v>1457</v>
      </c>
      <c r="AT95" s="24" t="s">
        <v>447</v>
      </c>
      <c r="AU95" s="24" t="s">
        <v>24</v>
      </c>
      <c r="AY95" s="24" t="s">
        <v>174</v>
      </c>
      <c r="BE95" s="194">
        <f>IF(N95="základní",J95,0)</f>
        <v>0</v>
      </c>
      <c r="BF95" s="194">
        <f>IF(N95="snížená",J95,0)</f>
        <v>0</v>
      </c>
      <c r="BG95" s="194">
        <f>IF(N95="zákl. přenesená",J95,0)</f>
        <v>0</v>
      </c>
      <c r="BH95" s="194">
        <f>IF(N95="sníž. přenesená",J95,0)</f>
        <v>0</v>
      </c>
      <c r="BI95" s="194">
        <f>IF(N95="nulová",J95,0)</f>
        <v>0</v>
      </c>
      <c r="BJ95" s="24" t="s">
        <v>89</v>
      </c>
      <c r="BK95" s="194">
        <f>ROUND(I95*H95,2)</f>
        <v>0</v>
      </c>
      <c r="BL95" s="24" t="s">
        <v>1457</v>
      </c>
      <c r="BM95" s="24" t="s">
        <v>2129</v>
      </c>
    </row>
    <row r="96" spans="2:65" s="12" customFormat="1" ht="13.5">
      <c r="B96" s="195"/>
      <c r="D96" s="196" t="s">
        <v>184</v>
      </c>
      <c r="E96" s="197" t="s">
        <v>5</v>
      </c>
      <c r="F96" s="198" t="s">
        <v>2130</v>
      </c>
      <c r="H96" s="199">
        <v>22.927</v>
      </c>
      <c r="I96" s="200"/>
      <c r="L96" s="195"/>
      <c r="M96" s="201"/>
      <c r="N96" s="202"/>
      <c r="O96" s="202"/>
      <c r="P96" s="202"/>
      <c r="Q96" s="202"/>
      <c r="R96" s="202"/>
      <c r="S96" s="202"/>
      <c r="T96" s="203"/>
      <c r="AT96" s="197" t="s">
        <v>184</v>
      </c>
      <c r="AU96" s="197" t="s">
        <v>24</v>
      </c>
      <c r="AV96" s="12" t="s">
        <v>24</v>
      </c>
      <c r="AW96" s="12" t="s">
        <v>44</v>
      </c>
      <c r="AX96" s="12" t="s">
        <v>89</v>
      </c>
      <c r="AY96" s="197" t="s">
        <v>174</v>
      </c>
    </row>
    <row r="97" spans="2:65" s="1" customFormat="1" ht="16.5" customHeight="1">
      <c r="B97" s="182"/>
      <c r="C97" s="219" t="s">
        <v>201</v>
      </c>
      <c r="D97" s="219" t="s">
        <v>447</v>
      </c>
      <c r="E97" s="220" t="s">
        <v>2131</v>
      </c>
      <c r="F97" s="221" t="s">
        <v>2132</v>
      </c>
      <c r="G97" s="222" t="s">
        <v>287</v>
      </c>
      <c r="H97" s="223">
        <v>22.927</v>
      </c>
      <c r="I97" s="224"/>
      <c r="J97" s="225">
        <f>ROUND(I97*H97,2)</f>
        <v>0</v>
      </c>
      <c r="K97" s="221" t="s">
        <v>181</v>
      </c>
      <c r="L97" s="226"/>
      <c r="M97" s="227" t="s">
        <v>5</v>
      </c>
      <c r="N97" s="228" t="s">
        <v>52</v>
      </c>
      <c r="O97" s="43"/>
      <c r="P97" s="192">
        <f>O97*H97</f>
        <v>0</v>
      </c>
      <c r="Q97" s="192">
        <v>1.7999999999999999E-2</v>
      </c>
      <c r="R97" s="192">
        <f>Q97*H97</f>
        <v>0.41268599999999994</v>
      </c>
      <c r="S97" s="192">
        <v>0</v>
      </c>
      <c r="T97" s="193">
        <f>S97*H97</f>
        <v>0</v>
      </c>
      <c r="AR97" s="24" t="s">
        <v>1457</v>
      </c>
      <c r="AT97" s="24" t="s">
        <v>447</v>
      </c>
      <c r="AU97" s="24" t="s">
        <v>24</v>
      </c>
      <c r="AY97" s="24" t="s">
        <v>174</v>
      </c>
      <c r="BE97" s="194">
        <f>IF(N97="základní",J97,0)</f>
        <v>0</v>
      </c>
      <c r="BF97" s="194">
        <f>IF(N97="snížená",J97,0)</f>
        <v>0</v>
      </c>
      <c r="BG97" s="194">
        <f>IF(N97="zákl. přenesená",J97,0)</f>
        <v>0</v>
      </c>
      <c r="BH97" s="194">
        <f>IF(N97="sníž. přenesená",J97,0)</f>
        <v>0</v>
      </c>
      <c r="BI97" s="194">
        <f>IF(N97="nulová",J97,0)</f>
        <v>0</v>
      </c>
      <c r="BJ97" s="24" t="s">
        <v>89</v>
      </c>
      <c r="BK97" s="194">
        <f>ROUND(I97*H97,2)</f>
        <v>0</v>
      </c>
      <c r="BL97" s="24" t="s">
        <v>1457</v>
      </c>
      <c r="BM97" s="24" t="s">
        <v>2133</v>
      </c>
    </row>
    <row r="98" spans="2:65" s="12" customFormat="1" ht="13.5">
      <c r="B98" s="195"/>
      <c r="D98" s="196" t="s">
        <v>184</v>
      </c>
      <c r="E98" s="197" t="s">
        <v>5</v>
      </c>
      <c r="F98" s="198" t="s">
        <v>2130</v>
      </c>
      <c r="H98" s="199">
        <v>22.927</v>
      </c>
      <c r="I98" s="200"/>
      <c r="L98" s="195"/>
      <c r="M98" s="201"/>
      <c r="N98" s="202"/>
      <c r="O98" s="202"/>
      <c r="P98" s="202"/>
      <c r="Q98" s="202"/>
      <c r="R98" s="202"/>
      <c r="S98" s="202"/>
      <c r="T98" s="203"/>
      <c r="AT98" s="197" t="s">
        <v>184</v>
      </c>
      <c r="AU98" s="197" t="s">
        <v>24</v>
      </c>
      <c r="AV98" s="12" t="s">
        <v>24</v>
      </c>
      <c r="AW98" s="12" t="s">
        <v>44</v>
      </c>
      <c r="AX98" s="12" t="s">
        <v>89</v>
      </c>
      <c r="AY98" s="197" t="s">
        <v>174</v>
      </c>
    </row>
    <row r="99" spans="2:65" s="1" customFormat="1" ht="38.25" customHeight="1">
      <c r="B99" s="182"/>
      <c r="C99" s="183" t="s">
        <v>206</v>
      </c>
      <c r="D99" s="183" t="s">
        <v>177</v>
      </c>
      <c r="E99" s="184" t="s">
        <v>2134</v>
      </c>
      <c r="F99" s="185" t="s">
        <v>2135</v>
      </c>
      <c r="G99" s="186" t="s">
        <v>287</v>
      </c>
      <c r="H99" s="187">
        <v>22.7</v>
      </c>
      <c r="I99" s="188"/>
      <c r="J99" s="189">
        <f>ROUND(I99*H99,2)</f>
        <v>0</v>
      </c>
      <c r="K99" s="185" t="s">
        <v>181</v>
      </c>
      <c r="L99" s="42"/>
      <c r="M99" s="190" t="s">
        <v>5</v>
      </c>
      <c r="N99" s="191" t="s">
        <v>52</v>
      </c>
      <c r="O99" s="43"/>
      <c r="P99" s="192">
        <f>O99*H99</f>
        <v>0</v>
      </c>
      <c r="Q99" s="192">
        <v>0</v>
      </c>
      <c r="R99" s="192">
        <f>Q99*H99</f>
        <v>0</v>
      </c>
      <c r="S99" s="192">
        <v>0</v>
      </c>
      <c r="T99" s="193">
        <f>S99*H99</f>
        <v>0</v>
      </c>
      <c r="AR99" s="24" t="s">
        <v>606</v>
      </c>
      <c r="AT99" s="24" t="s">
        <v>177</v>
      </c>
      <c r="AU99" s="24" t="s">
        <v>24</v>
      </c>
      <c r="AY99" s="24" t="s">
        <v>174</v>
      </c>
      <c r="BE99" s="194">
        <f>IF(N99="základní",J99,0)</f>
        <v>0</v>
      </c>
      <c r="BF99" s="194">
        <f>IF(N99="snížená",J99,0)</f>
        <v>0</v>
      </c>
      <c r="BG99" s="194">
        <f>IF(N99="zákl. přenesená",J99,0)</f>
        <v>0</v>
      </c>
      <c r="BH99" s="194">
        <f>IF(N99="sníž. přenesená",J99,0)</f>
        <v>0</v>
      </c>
      <c r="BI99" s="194">
        <f>IF(N99="nulová",J99,0)</f>
        <v>0</v>
      </c>
      <c r="BJ99" s="24" t="s">
        <v>89</v>
      </c>
      <c r="BK99" s="194">
        <f>ROUND(I99*H99,2)</f>
        <v>0</v>
      </c>
      <c r="BL99" s="24" t="s">
        <v>606</v>
      </c>
      <c r="BM99" s="24" t="s">
        <v>2136</v>
      </c>
    </row>
    <row r="100" spans="2:65" s="12" customFormat="1" ht="13.5">
      <c r="B100" s="195"/>
      <c r="D100" s="196" t="s">
        <v>184</v>
      </c>
      <c r="E100" s="197" t="s">
        <v>5</v>
      </c>
      <c r="F100" s="198" t="s">
        <v>2121</v>
      </c>
      <c r="H100" s="199">
        <v>22.7</v>
      </c>
      <c r="I100" s="200"/>
      <c r="L100" s="195"/>
      <c r="M100" s="201"/>
      <c r="N100" s="202"/>
      <c r="O100" s="202"/>
      <c r="P100" s="202"/>
      <c r="Q100" s="202"/>
      <c r="R100" s="202"/>
      <c r="S100" s="202"/>
      <c r="T100" s="203"/>
      <c r="AT100" s="197" t="s">
        <v>184</v>
      </c>
      <c r="AU100" s="197" t="s">
        <v>24</v>
      </c>
      <c r="AV100" s="12" t="s">
        <v>24</v>
      </c>
      <c r="AW100" s="12" t="s">
        <v>44</v>
      </c>
      <c r="AX100" s="12" t="s">
        <v>89</v>
      </c>
      <c r="AY100" s="197" t="s">
        <v>174</v>
      </c>
    </row>
    <row r="101" spans="2:65" s="1" customFormat="1" ht="16.5" customHeight="1">
      <c r="B101" s="182"/>
      <c r="C101" s="183" t="s">
        <v>211</v>
      </c>
      <c r="D101" s="183" t="s">
        <v>177</v>
      </c>
      <c r="E101" s="184" t="s">
        <v>2137</v>
      </c>
      <c r="F101" s="185" t="s">
        <v>2138</v>
      </c>
      <c r="G101" s="186" t="s">
        <v>262</v>
      </c>
      <c r="H101" s="187">
        <v>18.16</v>
      </c>
      <c r="I101" s="188"/>
      <c r="J101" s="189">
        <f>ROUND(I101*H101,2)</f>
        <v>0</v>
      </c>
      <c r="K101" s="185" t="s">
        <v>181</v>
      </c>
      <c r="L101" s="42"/>
      <c r="M101" s="190" t="s">
        <v>5</v>
      </c>
      <c r="N101" s="191" t="s">
        <v>52</v>
      </c>
      <c r="O101" s="43"/>
      <c r="P101" s="192">
        <f>O101*H101</f>
        <v>0</v>
      </c>
      <c r="Q101" s="192">
        <v>3.0000000000000001E-5</v>
      </c>
      <c r="R101" s="192">
        <f>Q101*H101</f>
        <v>5.4480000000000002E-4</v>
      </c>
      <c r="S101" s="192">
        <v>0</v>
      </c>
      <c r="T101" s="193">
        <f>S101*H101</f>
        <v>0</v>
      </c>
      <c r="AR101" s="24" t="s">
        <v>606</v>
      </c>
      <c r="AT101" s="24" t="s">
        <v>177</v>
      </c>
      <c r="AU101" s="24" t="s">
        <v>24</v>
      </c>
      <c r="AY101" s="24" t="s">
        <v>174</v>
      </c>
      <c r="BE101" s="194">
        <f>IF(N101="základní",J101,0)</f>
        <v>0</v>
      </c>
      <c r="BF101" s="194">
        <f>IF(N101="snížená",J101,0)</f>
        <v>0</v>
      </c>
      <c r="BG101" s="194">
        <f>IF(N101="zákl. přenesená",J101,0)</f>
        <v>0</v>
      </c>
      <c r="BH101" s="194">
        <f>IF(N101="sníž. přenesená",J101,0)</f>
        <v>0</v>
      </c>
      <c r="BI101" s="194">
        <f>IF(N101="nulová",J101,0)</f>
        <v>0</v>
      </c>
      <c r="BJ101" s="24" t="s">
        <v>89</v>
      </c>
      <c r="BK101" s="194">
        <f>ROUND(I101*H101,2)</f>
        <v>0</v>
      </c>
      <c r="BL101" s="24" t="s">
        <v>606</v>
      </c>
      <c r="BM101" s="24" t="s">
        <v>2139</v>
      </c>
    </row>
    <row r="102" spans="2:65" s="12" customFormat="1" ht="13.5">
      <c r="B102" s="195"/>
      <c r="D102" s="196" t="s">
        <v>184</v>
      </c>
      <c r="E102" s="197" t="s">
        <v>5</v>
      </c>
      <c r="F102" s="198" t="s">
        <v>2140</v>
      </c>
      <c r="H102" s="199">
        <v>18.16</v>
      </c>
      <c r="I102" s="200"/>
      <c r="L102" s="195"/>
      <c r="M102" s="201"/>
      <c r="N102" s="202"/>
      <c r="O102" s="202"/>
      <c r="P102" s="202"/>
      <c r="Q102" s="202"/>
      <c r="R102" s="202"/>
      <c r="S102" s="202"/>
      <c r="T102" s="203"/>
      <c r="AT102" s="197" t="s">
        <v>184</v>
      </c>
      <c r="AU102" s="197" t="s">
        <v>24</v>
      </c>
      <c r="AV102" s="12" t="s">
        <v>24</v>
      </c>
      <c r="AW102" s="12" t="s">
        <v>44</v>
      </c>
      <c r="AX102" s="12" t="s">
        <v>89</v>
      </c>
      <c r="AY102" s="197" t="s">
        <v>174</v>
      </c>
    </row>
    <row r="103" spans="2:65" s="1" customFormat="1" ht="25.5" customHeight="1">
      <c r="B103" s="182"/>
      <c r="C103" s="183" t="s">
        <v>215</v>
      </c>
      <c r="D103" s="183" t="s">
        <v>177</v>
      </c>
      <c r="E103" s="184" t="s">
        <v>2032</v>
      </c>
      <c r="F103" s="185" t="s">
        <v>2033</v>
      </c>
      <c r="G103" s="186" t="s">
        <v>262</v>
      </c>
      <c r="H103" s="187">
        <v>18.16</v>
      </c>
      <c r="I103" s="188"/>
      <c r="J103" s="189">
        <f>ROUND(I103*H103,2)</f>
        <v>0</v>
      </c>
      <c r="K103" s="185" t="s">
        <v>181</v>
      </c>
      <c r="L103" s="42"/>
      <c r="M103" s="190" t="s">
        <v>5</v>
      </c>
      <c r="N103" s="191" t="s">
        <v>52</v>
      </c>
      <c r="O103" s="43"/>
      <c r="P103" s="192">
        <f>O103*H103</f>
        <v>0</v>
      </c>
      <c r="Q103" s="192">
        <v>0</v>
      </c>
      <c r="R103" s="192">
        <f>Q103*H103</f>
        <v>0</v>
      </c>
      <c r="S103" s="192">
        <v>0</v>
      </c>
      <c r="T103" s="193">
        <f>S103*H103</f>
        <v>0</v>
      </c>
      <c r="AR103" s="24" t="s">
        <v>606</v>
      </c>
      <c r="AT103" s="24" t="s">
        <v>177</v>
      </c>
      <c r="AU103" s="24" t="s">
        <v>24</v>
      </c>
      <c r="AY103" s="24" t="s">
        <v>174</v>
      </c>
      <c r="BE103" s="194">
        <f>IF(N103="základní",J103,0)</f>
        <v>0</v>
      </c>
      <c r="BF103" s="194">
        <f>IF(N103="snížená",J103,0)</f>
        <v>0</v>
      </c>
      <c r="BG103" s="194">
        <f>IF(N103="zákl. přenesená",J103,0)</f>
        <v>0</v>
      </c>
      <c r="BH103" s="194">
        <f>IF(N103="sníž. přenesená",J103,0)</f>
        <v>0</v>
      </c>
      <c r="BI103" s="194">
        <f>IF(N103="nulová",J103,0)</f>
        <v>0</v>
      </c>
      <c r="BJ103" s="24" t="s">
        <v>89</v>
      </c>
      <c r="BK103" s="194">
        <f>ROUND(I103*H103,2)</f>
        <v>0</v>
      </c>
      <c r="BL103" s="24" t="s">
        <v>606</v>
      </c>
      <c r="BM103" s="24" t="s">
        <v>2141</v>
      </c>
    </row>
    <row r="104" spans="2:65" s="12" customFormat="1" ht="13.5">
      <c r="B104" s="195"/>
      <c r="D104" s="196" t="s">
        <v>184</v>
      </c>
      <c r="E104" s="197" t="s">
        <v>5</v>
      </c>
      <c r="F104" s="198" t="s">
        <v>2140</v>
      </c>
      <c r="H104" s="199">
        <v>18.16</v>
      </c>
      <c r="I104" s="200"/>
      <c r="L104" s="195"/>
      <c r="M104" s="207"/>
      <c r="N104" s="208"/>
      <c r="O104" s="208"/>
      <c r="P104" s="208"/>
      <c r="Q104" s="208"/>
      <c r="R104" s="208"/>
      <c r="S104" s="208"/>
      <c r="T104" s="209"/>
      <c r="AT104" s="197" t="s">
        <v>184</v>
      </c>
      <c r="AU104" s="197" t="s">
        <v>24</v>
      </c>
      <c r="AV104" s="12" t="s">
        <v>24</v>
      </c>
      <c r="AW104" s="12" t="s">
        <v>44</v>
      </c>
      <c r="AX104" s="12" t="s">
        <v>89</v>
      </c>
      <c r="AY104" s="197" t="s">
        <v>174</v>
      </c>
    </row>
    <row r="105" spans="2:65" s="1" customFormat="1" ht="6.95" customHeight="1">
      <c r="B105" s="57"/>
      <c r="C105" s="58"/>
      <c r="D105" s="58"/>
      <c r="E105" s="58"/>
      <c r="F105" s="58"/>
      <c r="G105" s="58"/>
      <c r="H105" s="58"/>
      <c r="I105" s="136"/>
      <c r="J105" s="58"/>
      <c r="K105" s="58"/>
      <c r="L105" s="42"/>
    </row>
  </sheetData>
  <autoFilter ref="C83:K104"/>
  <mergeCells count="13">
    <mergeCell ref="E76:H76"/>
    <mergeCell ref="G1:H1"/>
    <mergeCell ref="L2:V2"/>
    <mergeCell ref="E49:H49"/>
    <mergeCell ref="E51:H51"/>
    <mergeCell ref="J55:J56"/>
    <mergeCell ref="E72:H72"/>
    <mergeCell ref="E74:H74"/>
    <mergeCell ref="E7:H7"/>
    <mergeCell ref="E9:H9"/>
    <mergeCell ref="E11:H11"/>
    <mergeCell ref="E26:H26"/>
    <mergeCell ref="E47:H47"/>
  </mergeCells>
  <hyperlinks>
    <hyperlink ref="F1:G1" location="C2" display="1) Krycí list soupisu"/>
    <hyperlink ref="G1:H1" location="C58" display="2) Rekapitulace"/>
    <hyperlink ref="J1" location="C83"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01"/>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7"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1"/>
      <c r="B1" s="108"/>
      <c r="C1" s="108"/>
      <c r="D1" s="109" t="s">
        <v>1</v>
      </c>
      <c r="E1" s="108"/>
      <c r="F1" s="110" t="s">
        <v>140</v>
      </c>
      <c r="G1" s="368" t="s">
        <v>141</v>
      </c>
      <c r="H1" s="368"/>
      <c r="I1" s="111"/>
      <c r="J1" s="110" t="s">
        <v>142</v>
      </c>
      <c r="K1" s="109" t="s">
        <v>143</v>
      </c>
      <c r="L1" s="110" t="s">
        <v>144</v>
      </c>
      <c r="M1" s="110"/>
      <c r="N1" s="110"/>
      <c r="O1" s="110"/>
      <c r="P1" s="110"/>
      <c r="Q1" s="110"/>
      <c r="R1" s="110"/>
      <c r="S1" s="110"/>
      <c r="T1" s="110"/>
      <c r="U1" s="20"/>
      <c r="V1" s="20"/>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58" t="s">
        <v>8</v>
      </c>
      <c r="M2" s="359"/>
      <c r="N2" s="359"/>
      <c r="O2" s="359"/>
      <c r="P2" s="359"/>
      <c r="Q2" s="359"/>
      <c r="R2" s="359"/>
      <c r="S2" s="359"/>
      <c r="T2" s="359"/>
      <c r="U2" s="359"/>
      <c r="V2" s="359"/>
      <c r="AT2" s="24" t="s">
        <v>119</v>
      </c>
    </row>
    <row r="3" spans="1:70" ht="6.95" customHeight="1">
      <c r="B3" s="25"/>
      <c r="C3" s="26"/>
      <c r="D3" s="26"/>
      <c r="E3" s="26"/>
      <c r="F3" s="26"/>
      <c r="G3" s="26"/>
      <c r="H3" s="26"/>
      <c r="I3" s="112"/>
      <c r="J3" s="26"/>
      <c r="K3" s="27"/>
      <c r="AT3" s="24" t="s">
        <v>24</v>
      </c>
    </row>
    <row r="4" spans="1:70" ht="36.950000000000003" customHeight="1">
      <c r="B4" s="28"/>
      <c r="C4" s="29"/>
      <c r="D4" s="30" t="s">
        <v>145</v>
      </c>
      <c r="E4" s="29"/>
      <c r="F4" s="29"/>
      <c r="G4" s="29"/>
      <c r="H4" s="29"/>
      <c r="I4" s="113"/>
      <c r="J4" s="29"/>
      <c r="K4" s="31"/>
      <c r="M4" s="32" t="s">
        <v>13</v>
      </c>
      <c r="AT4" s="24" t="s">
        <v>6</v>
      </c>
    </row>
    <row r="5" spans="1:70" ht="6.95" customHeight="1">
      <c r="B5" s="28"/>
      <c r="C5" s="29"/>
      <c r="D5" s="29"/>
      <c r="E5" s="29"/>
      <c r="F5" s="29"/>
      <c r="G5" s="29"/>
      <c r="H5" s="29"/>
      <c r="I5" s="113"/>
      <c r="J5" s="29"/>
      <c r="K5" s="31"/>
    </row>
    <row r="6" spans="1:70">
      <c r="B6" s="28"/>
      <c r="C6" s="29"/>
      <c r="D6" s="37" t="s">
        <v>19</v>
      </c>
      <c r="E6" s="29"/>
      <c r="F6" s="29"/>
      <c r="G6" s="29"/>
      <c r="H6" s="29"/>
      <c r="I6" s="113"/>
      <c r="J6" s="29"/>
      <c r="K6" s="31"/>
    </row>
    <row r="7" spans="1:70" ht="16.5" customHeight="1">
      <c r="B7" s="28"/>
      <c r="C7" s="29"/>
      <c r="D7" s="29"/>
      <c r="E7" s="360" t="str">
        <f>'Rekapitulace stavby'!K6</f>
        <v>Kanalizace a ČOV Jankov</v>
      </c>
      <c r="F7" s="361"/>
      <c r="G7" s="361"/>
      <c r="H7" s="361"/>
      <c r="I7" s="113"/>
      <c r="J7" s="29"/>
      <c r="K7" s="31"/>
    </row>
    <row r="8" spans="1:70" s="1" customFormat="1">
      <c r="B8" s="42"/>
      <c r="C8" s="43"/>
      <c r="D8" s="37" t="s">
        <v>146</v>
      </c>
      <c r="E8" s="43"/>
      <c r="F8" s="43"/>
      <c r="G8" s="43"/>
      <c r="H8" s="43"/>
      <c r="I8" s="114"/>
      <c r="J8" s="43"/>
      <c r="K8" s="46"/>
    </row>
    <row r="9" spans="1:70" s="1" customFormat="1" ht="36.950000000000003" customHeight="1">
      <c r="B9" s="42"/>
      <c r="C9" s="43"/>
      <c r="D9" s="43"/>
      <c r="E9" s="362" t="s">
        <v>2142</v>
      </c>
      <c r="F9" s="363"/>
      <c r="G9" s="363"/>
      <c r="H9" s="363"/>
      <c r="I9" s="114"/>
      <c r="J9" s="43"/>
      <c r="K9" s="46"/>
    </row>
    <row r="10" spans="1:70" s="1" customFormat="1" ht="13.5">
      <c r="B10" s="42"/>
      <c r="C10" s="43"/>
      <c r="D10" s="43"/>
      <c r="E10" s="43"/>
      <c r="F10" s="43"/>
      <c r="G10" s="43"/>
      <c r="H10" s="43"/>
      <c r="I10" s="114"/>
      <c r="J10" s="43"/>
      <c r="K10" s="46"/>
    </row>
    <row r="11" spans="1:70" s="1" customFormat="1" ht="14.45" customHeight="1">
      <c r="B11" s="42"/>
      <c r="C11" s="43"/>
      <c r="D11" s="37" t="s">
        <v>21</v>
      </c>
      <c r="E11" s="43"/>
      <c r="F11" s="35" t="s">
        <v>120</v>
      </c>
      <c r="G11" s="43"/>
      <c r="H11" s="43"/>
      <c r="I11" s="115" t="s">
        <v>23</v>
      </c>
      <c r="J11" s="35" t="s">
        <v>2143</v>
      </c>
      <c r="K11" s="46"/>
    </row>
    <row r="12" spans="1:70" s="1" customFormat="1" ht="14.45" customHeight="1">
      <c r="B12" s="42"/>
      <c r="C12" s="43"/>
      <c r="D12" s="37" t="s">
        <v>25</v>
      </c>
      <c r="E12" s="43"/>
      <c r="F12" s="35" t="s">
        <v>26</v>
      </c>
      <c r="G12" s="43"/>
      <c r="H12" s="43"/>
      <c r="I12" s="115" t="s">
        <v>27</v>
      </c>
      <c r="J12" s="116" t="str">
        <f>'Rekapitulace stavby'!AN8</f>
        <v>19. 2. 2018</v>
      </c>
      <c r="K12" s="46"/>
    </row>
    <row r="13" spans="1:70" s="1" customFormat="1" ht="21.75" customHeight="1">
      <c r="B13" s="42"/>
      <c r="C13" s="43"/>
      <c r="D13" s="34" t="s">
        <v>29</v>
      </c>
      <c r="E13" s="43"/>
      <c r="F13" s="39" t="s">
        <v>30</v>
      </c>
      <c r="G13" s="43"/>
      <c r="H13" s="43"/>
      <c r="I13" s="117" t="s">
        <v>31</v>
      </c>
      <c r="J13" s="39" t="s">
        <v>2144</v>
      </c>
      <c r="K13" s="46"/>
    </row>
    <row r="14" spans="1:70" s="1" customFormat="1" ht="14.45" customHeight="1">
      <c r="B14" s="42"/>
      <c r="C14" s="43"/>
      <c r="D14" s="37" t="s">
        <v>33</v>
      </c>
      <c r="E14" s="43"/>
      <c r="F14" s="43"/>
      <c r="G14" s="43"/>
      <c r="H14" s="43"/>
      <c r="I14" s="115" t="s">
        <v>34</v>
      </c>
      <c r="J14" s="35" t="s">
        <v>35</v>
      </c>
      <c r="K14" s="46"/>
    </row>
    <row r="15" spans="1:70" s="1" customFormat="1" ht="18" customHeight="1">
      <c r="B15" s="42"/>
      <c r="C15" s="43"/>
      <c r="D15" s="43"/>
      <c r="E15" s="35" t="s">
        <v>36</v>
      </c>
      <c r="F15" s="43"/>
      <c r="G15" s="43"/>
      <c r="H15" s="43"/>
      <c r="I15" s="115" t="s">
        <v>37</v>
      </c>
      <c r="J15" s="35" t="s">
        <v>5</v>
      </c>
      <c r="K15" s="46"/>
    </row>
    <row r="16" spans="1:70" s="1" customFormat="1" ht="6.95" customHeight="1">
      <c r="B16" s="42"/>
      <c r="C16" s="43"/>
      <c r="D16" s="43"/>
      <c r="E16" s="43"/>
      <c r="F16" s="43"/>
      <c r="G16" s="43"/>
      <c r="H16" s="43"/>
      <c r="I16" s="114"/>
      <c r="J16" s="43"/>
      <c r="K16" s="46"/>
    </row>
    <row r="17" spans="2:11" s="1" customFormat="1" ht="14.45" customHeight="1">
      <c r="B17" s="42"/>
      <c r="C17" s="43"/>
      <c r="D17" s="37" t="s">
        <v>38</v>
      </c>
      <c r="E17" s="43"/>
      <c r="F17" s="43"/>
      <c r="G17" s="43"/>
      <c r="H17" s="43"/>
      <c r="I17" s="115" t="s">
        <v>34</v>
      </c>
      <c r="J17" s="35" t="str">
        <f>IF('Rekapitulace stavby'!AN13="Vyplň údaj","",IF('Rekapitulace stavby'!AN13="","",'Rekapitulace stavby'!AN13))</f>
        <v/>
      </c>
      <c r="K17" s="46"/>
    </row>
    <row r="18" spans="2:11" s="1" customFormat="1" ht="18" customHeight="1">
      <c r="B18" s="42"/>
      <c r="C18" s="43"/>
      <c r="D18" s="43"/>
      <c r="E18" s="35" t="str">
        <f>IF('Rekapitulace stavby'!E14="Vyplň údaj","",IF('Rekapitulace stavby'!E14="","",'Rekapitulace stavby'!E14))</f>
        <v/>
      </c>
      <c r="F18" s="43"/>
      <c r="G18" s="43"/>
      <c r="H18" s="43"/>
      <c r="I18" s="115" t="s">
        <v>37</v>
      </c>
      <c r="J18" s="35" t="str">
        <f>IF('Rekapitulace stavby'!AN14="Vyplň údaj","",IF('Rekapitulace stavby'!AN14="","",'Rekapitulace stavby'!AN14))</f>
        <v/>
      </c>
      <c r="K18" s="46"/>
    </row>
    <row r="19" spans="2:11" s="1" customFormat="1" ht="6.95" customHeight="1">
      <c r="B19" s="42"/>
      <c r="C19" s="43"/>
      <c r="D19" s="43"/>
      <c r="E19" s="43"/>
      <c r="F19" s="43"/>
      <c r="G19" s="43"/>
      <c r="H19" s="43"/>
      <c r="I19" s="114"/>
      <c r="J19" s="43"/>
      <c r="K19" s="46"/>
    </row>
    <row r="20" spans="2:11" s="1" customFormat="1" ht="14.45" customHeight="1">
      <c r="B20" s="42"/>
      <c r="C20" s="43"/>
      <c r="D20" s="37" t="s">
        <v>40</v>
      </c>
      <c r="E20" s="43"/>
      <c r="F20" s="43"/>
      <c r="G20" s="43"/>
      <c r="H20" s="43"/>
      <c r="I20" s="115" t="s">
        <v>34</v>
      </c>
      <c r="J20" s="35" t="s">
        <v>41</v>
      </c>
      <c r="K20" s="46"/>
    </row>
    <row r="21" spans="2:11" s="1" customFormat="1" ht="18" customHeight="1">
      <c r="B21" s="42"/>
      <c r="C21" s="43"/>
      <c r="D21" s="43"/>
      <c r="E21" s="35" t="s">
        <v>42</v>
      </c>
      <c r="F21" s="43"/>
      <c r="G21" s="43"/>
      <c r="H21" s="43"/>
      <c r="I21" s="115" t="s">
        <v>37</v>
      </c>
      <c r="J21" s="35" t="s">
        <v>43</v>
      </c>
      <c r="K21" s="46"/>
    </row>
    <row r="22" spans="2:11" s="1" customFormat="1" ht="6.95" customHeight="1">
      <c r="B22" s="42"/>
      <c r="C22" s="43"/>
      <c r="D22" s="43"/>
      <c r="E22" s="43"/>
      <c r="F22" s="43"/>
      <c r="G22" s="43"/>
      <c r="H22" s="43"/>
      <c r="I22" s="114"/>
      <c r="J22" s="43"/>
      <c r="K22" s="46"/>
    </row>
    <row r="23" spans="2:11" s="1" customFormat="1" ht="14.45" customHeight="1">
      <c r="B23" s="42"/>
      <c r="C23" s="43"/>
      <c r="D23" s="37" t="s">
        <v>45</v>
      </c>
      <c r="E23" s="43"/>
      <c r="F23" s="43"/>
      <c r="G23" s="43"/>
      <c r="H23" s="43"/>
      <c r="I23" s="114"/>
      <c r="J23" s="43"/>
      <c r="K23" s="46"/>
    </row>
    <row r="24" spans="2:11" s="7" customFormat="1" ht="16.5" customHeight="1">
      <c r="B24" s="118"/>
      <c r="C24" s="119"/>
      <c r="D24" s="119"/>
      <c r="E24" s="326" t="s">
        <v>5</v>
      </c>
      <c r="F24" s="326"/>
      <c r="G24" s="326"/>
      <c r="H24" s="326"/>
      <c r="I24" s="120"/>
      <c r="J24" s="119"/>
      <c r="K24" s="121"/>
    </row>
    <row r="25" spans="2:11" s="1" customFormat="1" ht="6.95" customHeight="1">
      <c r="B25" s="42"/>
      <c r="C25" s="43"/>
      <c r="D25" s="43"/>
      <c r="E25" s="43"/>
      <c r="F25" s="43"/>
      <c r="G25" s="43"/>
      <c r="H25" s="43"/>
      <c r="I25" s="114"/>
      <c r="J25" s="43"/>
      <c r="K25" s="46"/>
    </row>
    <row r="26" spans="2:11" s="1" customFormat="1" ht="6.95" customHeight="1">
      <c r="B26" s="42"/>
      <c r="C26" s="43"/>
      <c r="D26" s="69"/>
      <c r="E26" s="69"/>
      <c r="F26" s="69"/>
      <c r="G26" s="69"/>
      <c r="H26" s="69"/>
      <c r="I26" s="122"/>
      <c r="J26" s="69"/>
      <c r="K26" s="123"/>
    </row>
    <row r="27" spans="2:11" s="1" customFormat="1" ht="25.35" customHeight="1">
      <c r="B27" s="42"/>
      <c r="C27" s="43"/>
      <c r="D27" s="124" t="s">
        <v>47</v>
      </c>
      <c r="E27" s="43"/>
      <c r="F27" s="43"/>
      <c r="G27" s="43"/>
      <c r="H27" s="43"/>
      <c r="I27" s="114"/>
      <c r="J27" s="125">
        <f>ROUND(J84,2)</f>
        <v>0</v>
      </c>
      <c r="K27" s="46"/>
    </row>
    <row r="28" spans="2:11" s="1" customFormat="1" ht="6.95" customHeight="1">
      <c r="B28" s="42"/>
      <c r="C28" s="43"/>
      <c r="D28" s="69"/>
      <c r="E28" s="69"/>
      <c r="F28" s="69"/>
      <c r="G28" s="69"/>
      <c r="H28" s="69"/>
      <c r="I28" s="122"/>
      <c r="J28" s="69"/>
      <c r="K28" s="123"/>
    </row>
    <row r="29" spans="2:11" s="1" customFormat="1" ht="14.45" customHeight="1">
      <c r="B29" s="42"/>
      <c r="C29" s="43"/>
      <c r="D29" s="43"/>
      <c r="E29" s="43"/>
      <c r="F29" s="47" t="s">
        <v>49</v>
      </c>
      <c r="G29" s="43"/>
      <c r="H29" s="43"/>
      <c r="I29" s="126" t="s">
        <v>48</v>
      </c>
      <c r="J29" s="47" t="s">
        <v>50</v>
      </c>
      <c r="K29" s="46"/>
    </row>
    <row r="30" spans="2:11" s="1" customFormat="1" ht="14.45" customHeight="1">
      <c r="B30" s="42"/>
      <c r="C30" s="43"/>
      <c r="D30" s="50" t="s">
        <v>51</v>
      </c>
      <c r="E30" s="50" t="s">
        <v>52</v>
      </c>
      <c r="F30" s="127">
        <f>ROUND(SUM(BE84:BE200), 2)</f>
        <v>0</v>
      </c>
      <c r="G30" s="43"/>
      <c r="H30" s="43"/>
      <c r="I30" s="128">
        <v>0.21</v>
      </c>
      <c r="J30" s="127">
        <f>ROUND(ROUND((SUM(BE84:BE200)), 2)*I30, 2)</f>
        <v>0</v>
      </c>
      <c r="K30" s="46"/>
    </row>
    <row r="31" spans="2:11" s="1" customFormat="1" ht="14.45" customHeight="1">
      <c r="B31" s="42"/>
      <c r="C31" s="43"/>
      <c r="D31" s="43"/>
      <c r="E31" s="50" t="s">
        <v>53</v>
      </c>
      <c r="F31" s="127">
        <f>ROUND(SUM(BF84:BF200), 2)</f>
        <v>0</v>
      </c>
      <c r="G31" s="43"/>
      <c r="H31" s="43"/>
      <c r="I31" s="128">
        <v>0.15</v>
      </c>
      <c r="J31" s="127">
        <f>ROUND(ROUND((SUM(BF84:BF200)), 2)*I31, 2)</f>
        <v>0</v>
      </c>
      <c r="K31" s="46"/>
    </row>
    <row r="32" spans="2:11" s="1" customFormat="1" ht="14.45" hidden="1" customHeight="1">
      <c r="B32" s="42"/>
      <c r="C32" s="43"/>
      <c r="D32" s="43"/>
      <c r="E32" s="50" t="s">
        <v>54</v>
      </c>
      <c r="F32" s="127">
        <f>ROUND(SUM(BG84:BG200), 2)</f>
        <v>0</v>
      </c>
      <c r="G32" s="43"/>
      <c r="H32" s="43"/>
      <c r="I32" s="128">
        <v>0.21</v>
      </c>
      <c r="J32" s="127">
        <v>0</v>
      </c>
      <c r="K32" s="46"/>
    </row>
    <row r="33" spans="2:11" s="1" customFormat="1" ht="14.45" hidden="1" customHeight="1">
      <c r="B33" s="42"/>
      <c r="C33" s="43"/>
      <c r="D33" s="43"/>
      <c r="E33" s="50" t="s">
        <v>55</v>
      </c>
      <c r="F33" s="127">
        <f>ROUND(SUM(BH84:BH200), 2)</f>
        <v>0</v>
      </c>
      <c r="G33" s="43"/>
      <c r="H33" s="43"/>
      <c r="I33" s="128">
        <v>0.15</v>
      </c>
      <c r="J33" s="127">
        <v>0</v>
      </c>
      <c r="K33" s="46"/>
    </row>
    <row r="34" spans="2:11" s="1" customFormat="1" ht="14.45" hidden="1" customHeight="1">
      <c r="B34" s="42"/>
      <c r="C34" s="43"/>
      <c r="D34" s="43"/>
      <c r="E34" s="50" t="s">
        <v>56</v>
      </c>
      <c r="F34" s="127">
        <f>ROUND(SUM(BI84:BI200), 2)</f>
        <v>0</v>
      </c>
      <c r="G34" s="43"/>
      <c r="H34" s="43"/>
      <c r="I34" s="128">
        <v>0</v>
      </c>
      <c r="J34" s="127">
        <v>0</v>
      </c>
      <c r="K34" s="46"/>
    </row>
    <row r="35" spans="2:11" s="1" customFormat="1" ht="6.95" customHeight="1">
      <c r="B35" s="42"/>
      <c r="C35" s="43"/>
      <c r="D35" s="43"/>
      <c r="E35" s="43"/>
      <c r="F35" s="43"/>
      <c r="G35" s="43"/>
      <c r="H35" s="43"/>
      <c r="I35" s="114"/>
      <c r="J35" s="43"/>
      <c r="K35" s="46"/>
    </row>
    <row r="36" spans="2:11" s="1" customFormat="1" ht="25.35" customHeight="1">
      <c r="B36" s="42"/>
      <c r="C36" s="129"/>
      <c r="D36" s="130" t="s">
        <v>57</v>
      </c>
      <c r="E36" s="72"/>
      <c r="F36" s="72"/>
      <c r="G36" s="131" t="s">
        <v>58</v>
      </c>
      <c r="H36" s="132" t="s">
        <v>59</v>
      </c>
      <c r="I36" s="133"/>
      <c r="J36" s="134">
        <f>SUM(J27:J34)</f>
        <v>0</v>
      </c>
      <c r="K36" s="135"/>
    </row>
    <row r="37" spans="2:11" s="1" customFormat="1" ht="14.45" customHeight="1">
      <c r="B37" s="57"/>
      <c r="C37" s="58"/>
      <c r="D37" s="58"/>
      <c r="E37" s="58"/>
      <c r="F37" s="58"/>
      <c r="G37" s="58"/>
      <c r="H37" s="58"/>
      <c r="I37" s="136"/>
      <c r="J37" s="58"/>
      <c r="K37" s="59"/>
    </row>
    <row r="41" spans="2:11" s="1" customFormat="1" ht="6.95" customHeight="1">
      <c r="B41" s="60"/>
      <c r="C41" s="61"/>
      <c r="D41" s="61"/>
      <c r="E41" s="61"/>
      <c r="F41" s="61"/>
      <c r="G41" s="61"/>
      <c r="H41" s="61"/>
      <c r="I41" s="137"/>
      <c r="J41" s="61"/>
      <c r="K41" s="138"/>
    </row>
    <row r="42" spans="2:11" s="1" customFormat="1" ht="36.950000000000003" customHeight="1">
      <c r="B42" s="42"/>
      <c r="C42" s="30" t="s">
        <v>149</v>
      </c>
      <c r="D42" s="43"/>
      <c r="E42" s="43"/>
      <c r="F42" s="43"/>
      <c r="G42" s="43"/>
      <c r="H42" s="43"/>
      <c r="I42" s="114"/>
      <c r="J42" s="43"/>
      <c r="K42" s="46"/>
    </row>
    <row r="43" spans="2:11" s="1" customFormat="1" ht="6.95" customHeight="1">
      <c r="B43" s="42"/>
      <c r="C43" s="43"/>
      <c r="D43" s="43"/>
      <c r="E43" s="43"/>
      <c r="F43" s="43"/>
      <c r="G43" s="43"/>
      <c r="H43" s="43"/>
      <c r="I43" s="114"/>
      <c r="J43" s="43"/>
      <c r="K43" s="46"/>
    </row>
    <row r="44" spans="2:11" s="1" customFormat="1" ht="14.45" customHeight="1">
      <c r="B44" s="42"/>
      <c r="C44" s="37" t="s">
        <v>19</v>
      </c>
      <c r="D44" s="43"/>
      <c r="E44" s="43"/>
      <c r="F44" s="43"/>
      <c r="G44" s="43"/>
      <c r="H44" s="43"/>
      <c r="I44" s="114"/>
      <c r="J44" s="43"/>
      <c r="K44" s="46"/>
    </row>
    <row r="45" spans="2:11" s="1" customFormat="1" ht="16.5" customHeight="1">
      <c r="B45" s="42"/>
      <c r="C45" s="43"/>
      <c r="D45" s="43"/>
      <c r="E45" s="360" t="str">
        <f>E7</f>
        <v>Kanalizace a ČOV Jankov</v>
      </c>
      <c r="F45" s="361"/>
      <c r="G45" s="361"/>
      <c r="H45" s="361"/>
      <c r="I45" s="114"/>
      <c r="J45" s="43"/>
      <c r="K45" s="46"/>
    </row>
    <row r="46" spans="2:11" s="1" customFormat="1" ht="14.45" customHeight="1">
      <c r="B46" s="42"/>
      <c r="C46" s="37" t="s">
        <v>146</v>
      </c>
      <c r="D46" s="43"/>
      <c r="E46" s="43"/>
      <c r="F46" s="43"/>
      <c r="G46" s="43"/>
      <c r="H46" s="43"/>
      <c r="I46" s="114"/>
      <c r="J46" s="43"/>
      <c r="K46" s="46"/>
    </row>
    <row r="47" spans="2:11" s="1" customFormat="1" ht="17.25" customHeight="1">
      <c r="B47" s="42"/>
      <c r="C47" s="43"/>
      <c r="D47" s="43"/>
      <c r="E47" s="362" t="str">
        <f>E9</f>
        <v>SO-04 - Příjezdová komunikace ČOV</v>
      </c>
      <c r="F47" s="363"/>
      <c r="G47" s="363"/>
      <c r="H47" s="363"/>
      <c r="I47" s="114"/>
      <c r="J47" s="43"/>
      <c r="K47" s="46"/>
    </row>
    <row r="48" spans="2:11" s="1" customFormat="1" ht="6.95" customHeight="1">
      <c r="B48" s="42"/>
      <c r="C48" s="43"/>
      <c r="D48" s="43"/>
      <c r="E48" s="43"/>
      <c r="F48" s="43"/>
      <c r="G48" s="43"/>
      <c r="H48" s="43"/>
      <c r="I48" s="114"/>
      <c r="J48" s="43"/>
      <c r="K48" s="46"/>
    </row>
    <row r="49" spans="2:47" s="1" customFormat="1" ht="18" customHeight="1">
      <c r="B49" s="42"/>
      <c r="C49" s="37" t="s">
        <v>25</v>
      </c>
      <c r="D49" s="43"/>
      <c r="E49" s="43"/>
      <c r="F49" s="35" t="str">
        <f>F12</f>
        <v>Jankov u Českých Budějovic</v>
      </c>
      <c r="G49" s="43"/>
      <c r="H49" s="43"/>
      <c r="I49" s="115" t="s">
        <v>27</v>
      </c>
      <c r="J49" s="116" t="str">
        <f>IF(J12="","",J12)</f>
        <v>19. 2. 2018</v>
      </c>
      <c r="K49" s="46"/>
    </row>
    <row r="50" spans="2:47" s="1" customFormat="1" ht="6.95" customHeight="1">
      <c r="B50" s="42"/>
      <c r="C50" s="43"/>
      <c r="D50" s="43"/>
      <c r="E50" s="43"/>
      <c r="F50" s="43"/>
      <c r="G50" s="43"/>
      <c r="H50" s="43"/>
      <c r="I50" s="114"/>
      <c r="J50" s="43"/>
      <c r="K50" s="46"/>
    </row>
    <row r="51" spans="2:47" s="1" customFormat="1">
      <c r="B51" s="42"/>
      <c r="C51" s="37" t="s">
        <v>33</v>
      </c>
      <c r="D51" s="43"/>
      <c r="E51" s="43"/>
      <c r="F51" s="35" t="str">
        <f>E15</f>
        <v>Obec Jankov</v>
      </c>
      <c r="G51" s="43"/>
      <c r="H51" s="43"/>
      <c r="I51" s="115" t="s">
        <v>40</v>
      </c>
      <c r="J51" s="326" t="str">
        <f>E21</f>
        <v>VAK projekt s.r.o.</v>
      </c>
      <c r="K51" s="46"/>
    </row>
    <row r="52" spans="2:47" s="1" customFormat="1" ht="14.45" customHeight="1">
      <c r="B52" s="42"/>
      <c r="C52" s="37" t="s">
        <v>38</v>
      </c>
      <c r="D52" s="43"/>
      <c r="E52" s="43"/>
      <c r="F52" s="35" t="str">
        <f>IF(E18="","",E18)</f>
        <v/>
      </c>
      <c r="G52" s="43"/>
      <c r="H52" s="43"/>
      <c r="I52" s="114"/>
      <c r="J52" s="364"/>
      <c r="K52" s="46"/>
    </row>
    <row r="53" spans="2:47" s="1" customFormat="1" ht="10.35" customHeight="1">
      <c r="B53" s="42"/>
      <c r="C53" s="43"/>
      <c r="D53" s="43"/>
      <c r="E53" s="43"/>
      <c r="F53" s="43"/>
      <c r="G53" s="43"/>
      <c r="H53" s="43"/>
      <c r="I53" s="114"/>
      <c r="J53" s="43"/>
      <c r="K53" s="46"/>
    </row>
    <row r="54" spans="2:47" s="1" customFormat="1" ht="29.25" customHeight="1">
      <c r="B54" s="42"/>
      <c r="C54" s="139" t="s">
        <v>150</v>
      </c>
      <c r="D54" s="129"/>
      <c r="E54" s="129"/>
      <c r="F54" s="129"/>
      <c r="G54" s="129"/>
      <c r="H54" s="129"/>
      <c r="I54" s="140"/>
      <c r="J54" s="141" t="s">
        <v>151</v>
      </c>
      <c r="K54" s="142"/>
    </row>
    <row r="55" spans="2:47" s="1" customFormat="1" ht="10.35" customHeight="1">
      <c r="B55" s="42"/>
      <c r="C55" s="43"/>
      <c r="D55" s="43"/>
      <c r="E55" s="43"/>
      <c r="F55" s="43"/>
      <c r="G55" s="43"/>
      <c r="H55" s="43"/>
      <c r="I55" s="114"/>
      <c r="J55" s="43"/>
      <c r="K55" s="46"/>
    </row>
    <row r="56" spans="2:47" s="1" customFormat="1" ht="29.25" customHeight="1">
      <c r="B56" s="42"/>
      <c r="C56" s="143" t="s">
        <v>152</v>
      </c>
      <c r="D56" s="43"/>
      <c r="E56" s="43"/>
      <c r="F56" s="43"/>
      <c r="G56" s="43"/>
      <c r="H56" s="43"/>
      <c r="I56" s="114"/>
      <c r="J56" s="125">
        <f>J84</f>
        <v>0</v>
      </c>
      <c r="K56" s="46"/>
      <c r="AU56" s="24" t="s">
        <v>153</v>
      </c>
    </row>
    <row r="57" spans="2:47" s="8" customFormat="1" ht="24.95" customHeight="1">
      <c r="B57" s="144"/>
      <c r="C57" s="145"/>
      <c r="D57" s="146" t="s">
        <v>247</v>
      </c>
      <c r="E57" s="147"/>
      <c r="F57" s="147"/>
      <c r="G57" s="147"/>
      <c r="H57" s="147"/>
      <c r="I57" s="148"/>
      <c r="J57" s="149">
        <f>J85</f>
        <v>0</v>
      </c>
      <c r="K57" s="150"/>
    </row>
    <row r="58" spans="2:47" s="9" customFormat="1" ht="19.899999999999999" customHeight="1">
      <c r="B58" s="151"/>
      <c r="C58" s="152"/>
      <c r="D58" s="153" t="s">
        <v>248</v>
      </c>
      <c r="E58" s="154"/>
      <c r="F58" s="154"/>
      <c r="G58" s="154"/>
      <c r="H58" s="154"/>
      <c r="I58" s="155"/>
      <c r="J58" s="156">
        <f>J86</f>
        <v>0</v>
      </c>
      <c r="K58" s="157"/>
    </row>
    <row r="59" spans="2:47" s="9" customFormat="1" ht="19.899999999999999" customHeight="1">
      <c r="B59" s="151"/>
      <c r="C59" s="152"/>
      <c r="D59" s="153" t="s">
        <v>249</v>
      </c>
      <c r="E59" s="154"/>
      <c r="F59" s="154"/>
      <c r="G59" s="154"/>
      <c r="H59" s="154"/>
      <c r="I59" s="155"/>
      <c r="J59" s="156">
        <f>J131</f>
        <v>0</v>
      </c>
      <c r="K59" s="157"/>
    </row>
    <row r="60" spans="2:47" s="9" customFormat="1" ht="19.899999999999999" customHeight="1">
      <c r="B60" s="151"/>
      <c r="C60" s="152"/>
      <c r="D60" s="153" t="s">
        <v>251</v>
      </c>
      <c r="E60" s="154"/>
      <c r="F60" s="154"/>
      <c r="G60" s="154"/>
      <c r="H60" s="154"/>
      <c r="I60" s="155"/>
      <c r="J60" s="156">
        <f>J134</f>
        <v>0</v>
      </c>
      <c r="K60" s="157"/>
    </row>
    <row r="61" spans="2:47" s="9" customFormat="1" ht="19.899999999999999" customHeight="1">
      <c r="B61" s="151"/>
      <c r="C61" s="152"/>
      <c r="D61" s="153" t="s">
        <v>252</v>
      </c>
      <c r="E61" s="154"/>
      <c r="F61" s="154"/>
      <c r="G61" s="154"/>
      <c r="H61" s="154"/>
      <c r="I61" s="155"/>
      <c r="J61" s="156">
        <f>J137</f>
        <v>0</v>
      </c>
      <c r="K61" s="157"/>
    </row>
    <row r="62" spans="2:47" s="9" customFormat="1" ht="19.899999999999999" customHeight="1">
      <c r="B62" s="151"/>
      <c r="C62" s="152"/>
      <c r="D62" s="153" t="s">
        <v>253</v>
      </c>
      <c r="E62" s="154"/>
      <c r="F62" s="154"/>
      <c r="G62" s="154"/>
      <c r="H62" s="154"/>
      <c r="I62" s="155"/>
      <c r="J62" s="156">
        <f>J155</f>
        <v>0</v>
      </c>
      <c r="K62" s="157"/>
    </row>
    <row r="63" spans="2:47" s="9" customFormat="1" ht="19.899999999999999" customHeight="1">
      <c r="B63" s="151"/>
      <c r="C63" s="152"/>
      <c r="D63" s="153" t="s">
        <v>254</v>
      </c>
      <c r="E63" s="154"/>
      <c r="F63" s="154"/>
      <c r="G63" s="154"/>
      <c r="H63" s="154"/>
      <c r="I63" s="155"/>
      <c r="J63" s="156">
        <f>J179</f>
        <v>0</v>
      </c>
      <c r="K63" s="157"/>
    </row>
    <row r="64" spans="2:47" s="9" customFormat="1" ht="19.899999999999999" customHeight="1">
      <c r="B64" s="151"/>
      <c r="C64" s="152"/>
      <c r="D64" s="153" t="s">
        <v>256</v>
      </c>
      <c r="E64" s="154"/>
      <c r="F64" s="154"/>
      <c r="G64" s="154"/>
      <c r="H64" s="154"/>
      <c r="I64" s="155"/>
      <c r="J64" s="156">
        <f>J199</f>
        <v>0</v>
      </c>
      <c r="K64" s="157"/>
    </row>
    <row r="65" spans="2:12" s="1" customFormat="1" ht="21.75" customHeight="1">
      <c r="B65" s="42"/>
      <c r="C65" s="43"/>
      <c r="D65" s="43"/>
      <c r="E65" s="43"/>
      <c r="F65" s="43"/>
      <c r="G65" s="43"/>
      <c r="H65" s="43"/>
      <c r="I65" s="114"/>
      <c r="J65" s="43"/>
      <c r="K65" s="46"/>
    </row>
    <row r="66" spans="2:12" s="1" customFormat="1" ht="6.95" customHeight="1">
      <c r="B66" s="57"/>
      <c r="C66" s="58"/>
      <c r="D66" s="58"/>
      <c r="E66" s="58"/>
      <c r="F66" s="58"/>
      <c r="G66" s="58"/>
      <c r="H66" s="58"/>
      <c r="I66" s="136"/>
      <c r="J66" s="58"/>
      <c r="K66" s="59"/>
    </row>
    <row r="70" spans="2:12" s="1" customFormat="1" ht="6.95" customHeight="1">
      <c r="B70" s="60"/>
      <c r="C70" s="61"/>
      <c r="D70" s="61"/>
      <c r="E70" s="61"/>
      <c r="F70" s="61"/>
      <c r="G70" s="61"/>
      <c r="H70" s="61"/>
      <c r="I70" s="137"/>
      <c r="J70" s="61"/>
      <c r="K70" s="61"/>
      <c r="L70" s="42"/>
    </row>
    <row r="71" spans="2:12" s="1" customFormat="1" ht="36.950000000000003" customHeight="1">
      <c r="B71" s="42"/>
      <c r="C71" s="62" t="s">
        <v>158</v>
      </c>
      <c r="L71" s="42"/>
    </row>
    <row r="72" spans="2:12" s="1" customFormat="1" ht="6.95" customHeight="1">
      <c r="B72" s="42"/>
      <c r="L72" s="42"/>
    </row>
    <row r="73" spans="2:12" s="1" customFormat="1" ht="14.45" customHeight="1">
      <c r="B73" s="42"/>
      <c r="C73" s="64" t="s">
        <v>19</v>
      </c>
      <c r="L73" s="42"/>
    </row>
    <row r="74" spans="2:12" s="1" customFormat="1" ht="16.5" customHeight="1">
      <c r="B74" s="42"/>
      <c r="E74" s="365" t="str">
        <f>E7</f>
        <v>Kanalizace a ČOV Jankov</v>
      </c>
      <c r="F74" s="366"/>
      <c r="G74" s="366"/>
      <c r="H74" s="366"/>
      <c r="L74" s="42"/>
    </row>
    <row r="75" spans="2:12" s="1" customFormat="1" ht="14.45" customHeight="1">
      <c r="B75" s="42"/>
      <c r="C75" s="64" t="s">
        <v>146</v>
      </c>
      <c r="L75" s="42"/>
    </row>
    <row r="76" spans="2:12" s="1" customFormat="1" ht="17.25" customHeight="1">
      <c r="B76" s="42"/>
      <c r="E76" s="337" t="str">
        <f>E9</f>
        <v>SO-04 - Příjezdová komunikace ČOV</v>
      </c>
      <c r="F76" s="367"/>
      <c r="G76" s="367"/>
      <c r="H76" s="367"/>
      <c r="L76" s="42"/>
    </row>
    <row r="77" spans="2:12" s="1" customFormat="1" ht="6.95" customHeight="1">
      <c r="B77" s="42"/>
      <c r="L77" s="42"/>
    </row>
    <row r="78" spans="2:12" s="1" customFormat="1" ht="18" customHeight="1">
      <c r="B78" s="42"/>
      <c r="C78" s="64" t="s">
        <v>25</v>
      </c>
      <c r="F78" s="158" t="str">
        <f>F12</f>
        <v>Jankov u Českých Budějovic</v>
      </c>
      <c r="I78" s="159" t="s">
        <v>27</v>
      </c>
      <c r="J78" s="68" t="str">
        <f>IF(J12="","",J12)</f>
        <v>19. 2. 2018</v>
      </c>
      <c r="L78" s="42"/>
    </row>
    <row r="79" spans="2:12" s="1" customFormat="1" ht="6.95" customHeight="1">
      <c r="B79" s="42"/>
      <c r="L79" s="42"/>
    </row>
    <row r="80" spans="2:12" s="1" customFormat="1">
      <c r="B80" s="42"/>
      <c r="C80" s="64" t="s">
        <v>33</v>
      </c>
      <c r="F80" s="158" t="str">
        <f>E15</f>
        <v>Obec Jankov</v>
      </c>
      <c r="I80" s="159" t="s">
        <v>40</v>
      </c>
      <c r="J80" s="158" t="str">
        <f>E21</f>
        <v>VAK projekt s.r.o.</v>
      </c>
      <c r="L80" s="42"/>
    </row>
    <row r="81" spans="2:65" s="1" customFormat="1" ht="14.45" customHeight="1">
      <c r="B81" s="42"/>
      <c r="C81" s="64" t="s">
        <v>38</v>
      </c>
      <c r="F81" s="158" t="str">
        <f>IF(E18="","",E18)</f>
        <v/>
      </c>
      <c r="L81" s="42"/>
    </row>
    <row r="82" spans="2:65" s="1" customFormat="1" ht="10.35" customHeight="1">
      <c r="B82" s="42"/>
      <c r="L82" s="42"/>
    </row>
    <row r="83" spans="2:65" s="10" customFormat="1" ht="29.25" customHeight="1">
      <c r="B83" s="160"/>
      <c r="C83" s="161" t="s">
        <v>159</v>
      </c>
      <c r="D83" s="162" t="s">
        <v>66</v>
      </c>
      <c r="E83" s="162" t="s">
        <v>62</v>
      </c>
      <c r="F83" s="162" t="s">
        <v>160</v>
      </c>
      <c r="G83" s="162" t="s">
        <v>161</v>
      </c>
      <c r="H83" s="162" t="s">
        <v>162</v>
      </c>
      <c r="I83" s="163" t="s">
        <v>163</v>
      </c>
      <c r="J83" s="162" t="s">
        <v>151</v>
      </c>
      <c r="K83" s="164" t="s">
        <v>164</v>
      </c>
      <c r="L83" s="160"/>
      <c r="M83" s="74" t="s">
        <v>165</v>
      </c>
      <c r="N83" s="75" t="s">
        <v>51</v>
      </c>
      <c r="O83" s="75" t="s">
        <v>166</v>
      </c>
      <c r="P83" s="75" t="s">
        <v>167</v>
      </c>
      <c r="Q83" s="75" t="s">
        <v>168</v>
      </c>
      <c r="R83" s="75" t="s">
        <v>169</v>
      </c>
      <c r="S83" s="75" t="s">
        <v>170</v>
      </c>
      <c r="T83" s="76" t="s">
        <v>171</v>
      </c>
    </row>
    <row r="84" spans="2:65" s="1" customFormat="1" ht="29.25" customHeight="1">
      <c r="B84" s="42"/>
      <c r="C84" s="78" t="s">
        <v>152</v>
      </c>
      <c r="J84" s="165">
        <f>BK84</f>
        <v>0</v>
      </c>
      <c r="L84" s="42"/>
      <c r="M84" s="77"/>
      <c r="N84" s="69"/>
      <c r="O84" s="69"/>
      <c r="P84" s="166">
        <f>P85</f>
        <v>0</v>
      </c>
      <c r="Q84" s="69"/>
      <c r="R84" s="166">
        <f>R85</f>
        <v>657.46882560000006</v>
      </c>
      <c r="S84" s="69"/>
      <c r="T84" s="167">
        <f>T85</f>
        <v>2E-3</v>
      </c>
      <c r="AT84" s="24" t="s">
        <v>80</v>
      </c>
      <c r="AU84" s="24" t="s">
        <v>153</v>
      </c>
      <c r="BK84" s="168">
        <f>BK85</f>
        <v>0</v>
      </c>
    </row>
    <row r="85" spans="2:65" s="11" customFormat="1" ht="37.35" customHeight="1">
      <c r="B85" s="169"/>
      <c r="D85" s="170" t="s">
        <v>80</v>
      </c>
      <c r="E85" s="171" t="s">
        <v>257</v>
      </c>
      <c r="F85" s="171" t="s">
        <v>258</v>
      </c>
      <c r="I85" s="172"/>
      <c r="J85" s="173">
        <f>BK85</f>
        <v>0</v>
      </c>
      <c r="L85" s="169"/>
      <c r="M85" s="174"/>
      <c r="N85" s="175"/>
      <c r="O85" s="175"/>
      <c r="P85" s="176">
        <f>P86+P131+P134+P137+P155+P179+P199</f>
        <v>0</v>
      </c>
      <c r="Q85" s="175"/>
      <c r="R85" s="176">
        <f>R86+R131+R134+R137+R155+R179+R199</f>
        <v>657.46882560000006</v>
      </c>
      <c r="S85" s="175"/>
      <c r="T85" s="177">
        <f>T86+T131+T134+T137+T155+T179+T199</f>
        <v>2E-3</v>
      </c>
      <c r="AR85" s="170" t="s">
        <v>89</v>
      </c>
      <c r="AT85" s="178" t="s">
        <v>80</v>
      </c>
      <c r="AU85" s="178" t="s">
        <v>81</v>
      </c>
      <c r="AY85" s="170" t="s">
        <v>174</v>
      </c>
      <c r="BK85" s="179">
        <f>BK86+BK131+BK134+BK137+BK155+BK179+BK199</f>
        <v>0</v>
      </c>
    </row>
    <row r="86" spans="2:65" s="11" customFormat="1" ht="19.899999999999999" customHeight="1">
      <c r="B86" s="169"/>
      <c r="D86" s="170" t="s">
        <v>80</v>
      </c>
      <c r="E86" s="180" t="s">
        <v>89</v>
      </c>
      <c r="F86" s="180" t="s">
        <v>259</v>
      </c>
      <c r="I86" s="172"/>
      <c r="J86" s="181">
        <f>BK86</f>
        <v>0</v>
      </c>
      <c r="L86" s="169"/>
      <c r="M86" s="174"/>
      <c r="N86" s="175"/>
      <c r="O86" s="175"/>
      <c r="P86" s="176">
        <f>SUM(P87:P130)</f>
        <v>0</v>
      </c>
      <c r="Q86" s="175"/>
      <c r="R86" s="176">
        <f>SUM(R87:R130)</f>
        <v>267.34587500000004</v>
      </c>
      <c r="S86" s="175"/>
      <c r="T86" s="177">
        <f>SUM(T87:T130)</f>
        <v>0</v>
      </c>
      <c r="AR86" s="170" t="s">
        <v>89</v>
      </c>
      <c r="AT86" s="178" t="s">
        <v>80</v>
      </c>
      <c r="AU86" s="178" t="s">
        <v>89</v>
      </c>
      <c r="AY86" s="170" t="s">
        <v>174</v>
      </c>
      <c r="BK86" s="179">
        <f>SUM(BK87:BK130)</f>
        <v>0</v>
      </c>
    </row>
    <row r="87" spans="2:65" s="1" customFormat="1" ht="38.25" customHeight="1">
      <c r="B87" s="182"/>
      <c r="C87" s="183" t="s">
        <v>89</v>
      </c>
      <c r="D87" s="183" t="s">
        <v>177</v>
      </c>
      <c r="E87" s="184" t="s">
        <v>309</v>
      </c>
      <c r="F87" s="185" t="s">
        <v>310</v>
      </c>
      <c r="G87" s="186" t="s">
        <v>311</v>
      </c>
      <c r="H87" s="187">
        <v>172.5</v>
      </c>
      <c r="I87" s="188"/>
      <c r="J87" s="189">
        <f>ROUND(I87*H87,2)</f>
        <v>0</v>
      </c>
      <c r="K87" s="185" t="s">
        <v>181</v>
      </c>
      <c r="L87" s="42"/>
      <c r="M87" s="190" t="s">
        <v>5</v>
      </c>
      <c r="N87" s="191" t="s">
        <v>52</v>
      </c>
      <c r="O87" s="43"/>
      <c r="P87" s="192">
        <f>O87*H87</f>
        <v>0</v>
      </c>
      <c r="Q87" s="192">
        <v>0</v>
      </c>
      <c r="R87" s="192">
        <f>Q87*H87</f>
        <v>0</v>
      </c>
      <c r="S87" s="192">
        <v>0</v>
      </c>
      <c r="T87" s="193">
        <f>S87*H87</f>
        <v>0</v>
      </c>
      <c r="AR87" s="24" t="s">
        <v>194</v>
      </c>
      <c r="AT87" s="24" t="s">
        <v>177</v>
      </c>
      <c r="AU87" s="24" t="s">
        <v>24</v>
      </c>
      <c r="AY87" s="24" t="s">
        <v>174</v>
      </c>
      <c r="BE87" s="194">
        <f>IF(N87="základní",J87,0)</f>
        <v>0</v>
      </c>
      <c r="BF87" s="194">
        <f>IF(N87="snížená",J87,0)</f>
        <v>0</v>
      </c>
      <c r="BG87" s="194">
        <f>IF(N87="zákl. přenesená",J87,0)</f>
        <v>0</v>
      </c>
      <c r="BH87" s="194">
        <f>IF(N87="sníž. přenesená",J87,0)</f>
        <v>0</v>
      </c>
      <c r="BI87" s="194">
        <f>IF(N87="nulová",J87,0)</f>
        <v>0</v>
      </c>
      <c r="BJ87" s="24" t="s">
        <v>89</v>
      </c>
      <c r="BK87" s="194">
        <f>ROUND(I87*H87,2)</f>
        <v>0</v>
      </c>
      <c r="BL87" s="24" t="s">
        <v>194</v>
      </c>
      <c r="BM87" s="24" t="s">
        <v>2145</v>
      </c>
    </row>
    <row r="88" spans="2:65" s="12" customFormat="1" ht="13.5">
      <c r="B88" s="195"/>
      <c r="D88" s="196" t="s">
        <v>184</v>
      </c>
      <c r="E88" s="197" t="s">
        <v>5</v>
      </c>
      <c r="F88" s="198" t="s">
        <v>2146</v>
      </c>
      <c r="H88" s="199">
        <v>172.5</v>
      </c>
      <c r="I88" s="200"/>
      <c r="L88" s="195"/>
      <c r="M88" s="201"/>
      <c r="N88" s="202"/>
      <c r="O88" s="202"/>
      <c r="P88" s="202"/>
      <c r="Q88" s="202"/>
      <c r="R88" s="202"/>
      <c r="S88" s="202"/>
      <c r="T88" s="203"/>
      <c r="AT88" s="197" t="s">
        <v>184</v>
      </c>
      <c r="AU88" s="197" t="s">
        <v>24</v>
      </c>
      <c r="AV88" s="12" t="s">
        <v>24</v>
      </c>
      <c r="AW88" s="12" t="s">
        <v>44</v>
      </c>
      <c r="AX88" s="12" t="s">
        <v>89</v>
      </c>
      <c r="AY88" s="197" t="s">
        <v>174</v>
      </c>
    </row>
    <row r="89" spans="2:65" s="1" customFormat="1" ht="38.25" customHeight="1">
      <c r="B89" s="182"/>
      <c r="C89" s="183" t="s">
        <v>24</v>
      </c>
      <c r="D89" s="183" t="s">
        <v>177</v>
      </c>
      <c r="E89" s="184" t="s">
        <v>2147</v>
      </c>
      <c r="F89" s="185" t="s">
        <v>2148</v>
      </c>
      <c r="G89" s="186" t="s">
        <v>311</v>
      </c>
      <c r="H89" s="187">
        <v>133.32</v>
      </c>
      <c r="I89" s="188"/>
      <c r="J89" s="189">
        <f>ROUND(I89*H89,2)</f>
        <v>0</v>
      </c>
      <c r="K89" s="185" t="s">
        <v>181</v>
      </c>
      <c r="L89" s="42"/>
      <c r="M89" s="190" t="s">
        <v>5</v>
      </c>
      <c r="N89" s="191" t="s">
        <v>52</v>
      </c>
      <c r="O89" s="43"/>
      <c r="P89" s="192">
        <f>O89*H89</f>
        <v>0</v>
      </c>
      <c r="Q89" s="192">
        <v>0</v>
      </c>
      <c r="R89" s="192">
        <f>Q89*H89</f>
        <v>0</v>
      </c>
      <c r="S89" s="192">
        <v>0</v>
      </c>
      <c r="T89" s="193">
        <f>S89*H89</f>
        <v>0</v>
      </c>
      <c r="AR89" s="24" t="s">
        <v>194</v>
      </c>
      <c r="AT89" s="24" t="s">
        <v>177</v>
      </c>
      <c r="AU89" s="24" t="s">
        <v>24</v>
      </c>
      <c r="AY89" s="24" t="s">
        <v>174</v>
      </c>
      <c r="BE89" s="194">
        <f>IF(N89="základní",J89,0)</f>
        <v>0</v>
      </c>
      <c r="BF89" s="194">
        <f>IF(N89="snížená",J89,0)</f>
        <v>0</v>
      </c>
      <c r="BG89" s="194">
        <f>IF(N89="zákl. přenesená",J89,0)</f>
        <v>0</v>
      </c>
      <c r="BH89" s="194">
        <f>IF(N89="sníž. přenesená",J89,0)</f>
        <v>0</v>
      </c>
      <c r="BI89" s="194">
        <f>IF(N89="nulová",J89,0)</f>
        <v>0</v>
      </c>
      <c r="BJ89" s="24" t="s">
        <v>89</v>
      </c>
      <c r="BK89" s="194">
        <f>ROUND(I89*H89,2)</f>
        <v>0</v>
      </c>
      <c r="BL89" s="24" t="s">
        <v>194</v>
      </c>
      <c r="BM89" s="24" t="s">
        <v>2149</v>
      </c>
    </row>
    <row r="90" spans="2:65" s="12" customFormat="1" ht="13.5">
      <c r="B90" s="195"/>
      <c r="D90" s="196" t="s">
        <v>184</v>
      </c>
      <c r="E90" s="197" t="s">
        <v>5</v>
      </c>
      <c r="F90" s="198" t="s">
        <v>2150</v>
      </c>
      <c r="H90" s="199">
        <v>133.32</v>
      </c>
      <c r="I90" s="200"/>
      <c r="L90" s="195"/>
      <c r="M90" s="201"/>
      <c r="N90" s="202"/>
      <c r="O90" s="202"/>
      <c r="P90" s="202"/>
      <c r="Q90" s="202"/>
      <c r="R90" s="202"/>
      <c r="S90" s="202"/>
      <c r="T90" s="203"/>
      <c r="AT90" s="197" t="s">
        <v>184</v>
      </c>
      <c r="AU90" s="197" t="s">
        <v>24</v>
      </c>
      <c r="AV90" s="12" t="s">
        <v>24</v>
      </c>
      <c r="AW90" s="12" t="s">
        <v>44</v>
      </c>
      <c r="AX90" s="12" t="s">
        <v>89</v>
      </c>
      <c r="AY90" s="197" t="s">
        <v>174</v>
      </c>
    </row>
    <row r="91" spans="2:65" s="1" customFormat="1" ht="38.25" customHeight="1">
      <c r="B91" s="182"/>
      <c r="C91" s="183" t="s">
        <v>190</v>
      </c>
      <c r="D91" s="183" t="s">
        <v>177</v>
      </c>
      <c r="E91" s="184" t="s">
        <v>2151</v>
      </c>
      <c r="F91" s="185" t="s">
        <v>2152</v>
      </c>
      <c r="G91" s="186" t="s">
        <v>311</v>
      </c>
      <c r="H91" s="187">
        <v>26.664000000000001</v>
      </c>
      <c r="I91" s="188"/>
      <c r="J91" s="189">
        <f>ROUND(I91*H91,2)</f>
        <v>0</v>
      </c>
      <c r="K91" s="185" t="s">
        <v>181</v>
      </c>
      <c r="L91" s="42"/>
      <c r="M91" s="190" t="s">
        <v>5</v>
      </c>
      <c r="N91" s="191" t="s">
        <v>52</v>
      </c>
      <c r="O91" s="43"/>
      <c r="P91" s="192">
        <f>O91*H91</f>
        <v>0</v>
      </c>
      <c r="Q91" s="192">
        <v>0</v>
      </c>
      <c r="R91" s="192">
        <f>Q91*H91</f>
        <v>0</v>
      </c>
      <c r="S91" s="192">
        <v>0</v>
      </c>
      <c r="T91" s="193">
        <f>S91*H91</f>
        <v>0</v>
      </c>
      <c r="AR91" s="24" t="s">
        <v>194</v>
      </c>
      <c r="AT91" s="24" t="s">
        <v>177</v>
      </c>
      <c r="AU91" s="24" t="s">
        <v>24</v>
      </c>
      <c r="AY91" s="24" t="s">
        <v>174</v>
      </c>
      <c r="BE91" s="194">
        <f>IF(N91="základní",J91,0)</f>
        <v>0</v>
      </c>
      <c r="BF91" s="194">
        <f>IF(N91="snížená",J91,0)</f>
        <v>0</v>
      </c>
      <c r="BG91" s="194">
        <f>IF(N91="zákl. přenesená",J91,0)</f>
        <v>0</v>
      </c>
      <c r="BH91" s="194">
        <f>IF(N91="sníž. přenesená",J91,0)</f>
        <v>0</v>
      </c>
      <c r="BI91" s="194">
        <f>IF(N91="nulová",J91,0)</f>
        <v>0</v>
      </c>
      <c r="BJ91" s="24" t="s">
        <v>89</v>
      </c>
      <c r="BK91" s="194">
        <f>ROUND(I91*H91,2)</f>
        <v>0</v>
      </c>
      <c r="BL91" s="24" t="s">
        <v>194</v>
      </c>
      <c r="BM91" s="24" t="s">
        <v>2153</v>
      </c>
    </row>
    <row r="92" spans="2:65" s="12" customFormat="1" ht="13.5">
      <c r="B92" s="195"/>
      <c r="D92" s="196" t="s">
        <v>184</v>
      </c>
      <c r="F92" s="198" t="s">
        <v>2154</v>
      </c>
      <c r="H92" s="199">
        <v>26.664000000000001</v>
      </c>
      <c r="I92" s="200"/>
      <c r="L92" s="195"/>
      <c r="M92" s="201"/>
      <c r="N92" s="202"/>
      <c r="O92" s="202"/>
      <c r="P92" s="202"/>
      <c r="Q92" s="202"/>
      <c r="R92" s="202"/>
      <c r="S92" s="202"/>
      <c r="T92" s="203"/>
      <c r="AT92" s="197" t="s">
        <v>184</v>
      </c>
      <c r="AU92" s="197" t="s">
        <v>24</v>
      </c>
      <c r="AV92" s="12" t="s">
        <v>24</v>
      </c>
      <c r="AW92" s="12" t="s">
        <v>6</v>
      </c>
      <c r="AX92" s="12" t="s">
        <v>89</v>
      </c>
      <c r="AY92" s="197" t="s">
        <v>174</v>
      </c>
    </row>
    <row r="93" spans="2:65" s="1" customFormat="1" ht="38.25" customHeight="1">
      <c r="B93" s="182"/>
      <c r="C93" s="183" t="s">
        <v>194</v>
      </c>
      <c r="D93" s="183" t="s">
        <v>177</v>
      </c>
      <c r="E93" s="184" t="s">
        <v>333</v>
      </c>
      <c r="F93" s="185" t="s">
        <v>334</v>
      </c>
      <c r="G93" s="186" t="s">
        <v>311</v>
      </c>
      <c r="H93" s="187">
        <v>1.35</v>
      </c>
      <c r="I93" s="188"/>
      <c r="J93" s="189">
        <f>ROUND(I93*H93,2)</f>
        <v>0</v>
      </c>
      <c r="K93" s="185" t="s">
        <v>181</v>
      </c>
      <c r="L93" s="42"/>
      <c r="M93" s="190" t="s">
        <v>5</v>
      </c>
      <c r="N93" s="191" t="s">
        <v>52</v>
      </c>
      <c r="O93" s="43"/>
      <c r="P93" s="192">
        <f>O93*H93</f>
        <v>0</v>
      </c>
      <c r="Q93" s="192">
        <v>0</v>
      </c>
      <c r="R93" s="192">
        <f>Q93*H93</f>
        <v>0</v>
      </c>
      <c r="S93" s="192">
        <v>0</v>
      </c>
      <c r="T93" s="193">
        <f>S93*H93</f>
        <v>0</v>
      </c>
      <c r="AR93" s="24" t="s">
        <v>194</v>
      </c>
      <c r="AT93" s="24" t="s">
        <v>177</v>
      </c>
      <c r="AU93" s="24" t="s">
        <v>24</v>
      </c>
      <c r="AY93" s="24" t="s">
        <v>174</v>
      </c>
      <c r="BE93" s="194">
        <f>IF(N93="základní",J93,0)</f>
        <v>0</v>
      </c>
      <c r="BF93" s="194">
        <f>IF(N93="snížená",J93,0)</f>
        <v>0</v>
      </c>
      <c r="BG93" s="194">
        <f>IF(N93="zákl. přenesená",J93,0)</f>
        <v>0</v>
      </c>
      <c r="BH93" s="194">
        <f>IF(N93="sníž. přenesená",J93,0)</f>
        <v>0</v>
      </c>
      <c r="BI93" s="194">
        <f>IF(N93="nulová",J93,0)</f>
        <v>0</v>
      </c>
      <c r="BJ93" s="24" t="s">
        <v>89</v>
      </c>
      <c r="BK93" s="194">
        <f>ROUND(I93*H93,2)</f>
        <v>0</v>
      </c>
      <c r="BL93" s="24" t="s">
        <v>194</v>
      </c>
      <c r="BM93" s="24" t="s">
        <v>2155</v>
      </c>
    </row>
    <row r="94" spans="2:65" s="12" customFormat="1" ht="13.5">
      <c r="B94" s="195"/>
      <c r="D94" s="196" t="s">
        <v>184</v>
      </c>
      <c r="E94" s="197" t="s">
        <v>5</v>
      </c>
      <c r="F94" s="198" t="s">
        <v>2156</v>
      </c>
      <c r="H94" s="199">
        <v>1.35</v>
      </c>
      <c r="I94" s="200"/>
      <c r="L94" s="195"/>
      <c r="M94" s="201"/>
      <c r="N94" s="202"/>
      <c r="O94" s="202"/>
      <c r="P94" s="202"/>
      <c r="Q94" s="202"/>
      <c r="R94" s="202"/>
      <c r="S94" s="202"/>
      <c r="T94" s="203"/>
      <c r="AT94" s="197" t="s">
        <v>184</v>
      </c>
      <c r="AU94" s="197" t="s">
        <v>24</v>
      </c>
      <c r="AV94" s="12" t="s">
        <v>24</v>
      </c>
      <c r="AW94" s="12" t="s">
        <v>44</v>
      </c>
      <c r="AX94" s="12" t="s">
        <v>89</v>
      </c>
      <c r="AY94" s="197" t="s">
        <v>174</v>
      </c>
    </row>
    <row r="95" spans="2:65" s="1" customFormat="1" ht="38.25" customHeight="1">
      <c r="B95" s="182"/>
      <c r="C95" s="183" t="s">
        <v>173</v>
      </c>
      <c r="D95" s="183" t="s">
        <v>177</v>
      </c>
      <c r="E95" s="184" t="s">
        <v>338</v>
      </c>
      <c r="F95" s="185" t="s">
        <v>339</v>
      </c>
      <c r="G95" s="186" t="s">
        <v>311</v>
      </c>
      <c r="H95" s="187">
        <v>0.27</v>
      </c>
      <c r="I95" s="188"/>
      <c r="J95" s="189">
        <f>ROUND(I95*H95,2)</f>
        <v>0</v>
      </c>
      <c r="K95" s="185" t="s">
        <v>181</v>
      </c>
      <c r="L95" s="42"/>
      <c r="M95" s="190" t="s">
        <v>5</v>
      </c>
      <c r="N95" s="191" t="s">
        <v>52</v>
      </c>
      <c r="O95" s="43"/>
      <c r="P95" s="192">
        <f>O95*H95</f>
        <v>0</v>
      </c>
      <c r="Q95" s="192">
        <v>0</v>
      </c>
      <c r="R95" s="192">
        <f>Q95*H95</f>
        <v>0</v>
      </c>
      <c r="S95" s="192">
        <v>0</v>
      </c>
      <c r="T95" s="193">
        <f>S95*H95</f>
        <v>0</v>
      </c>
      <c r="AR95" s="24" t="s">
        <v>194</v>
      </c>
      <c r="AT95" s="24" t="s">
        <v>177</v>
      </c>
      <c r="AU95" s="24" t="s">
        <v>24</v>
      </c>
      <c r="AY95" s="24" t="s">
        <v>174</v>
      </c>
      <c r="BE95" s="194">
        <f>IF(N95="základní",J95,0)</f>
        <v>0</v>
      </c>
      <c r="BF95" s="194">
        <f>IF(N95="snížená",J95,0)</f>
        <v>0</v>
      </c>
      <c r="BG95" s="194">
        <f>IF(N95="zákl. přenesená",J95,0)</f>
        <v>0</v>
      </c>
      <c r="BH95" s="194">
        <f>IF(N95="sníž. přenesená",J95,0)</f>
        <v>0</v>
      </c>
      <c r="BI95" s="194">
        <f>IF(N95="nulová",J95,0)</f>
        <v>0</v>
      </c>
      <c r="BJ95" s="24" t="s">
        <v>89</v>
      </c>
      <c r="BK95" s="194">
        <f>ROUND(I95*H95,2)</f>
        <v>0</v>
      </c>
      <c r="BL95" s="24" t="s">
        <v>194</v>
      </c>
      <c r="BM95" s="24" t="s">
        <v>2157</v>
      </c>
    </row>
    <row r="96" spans="2:65" s="12" customFormat="1" ht="13.5">
      <c r="B96" s="195"/>
      <c r="D96" s="196" t="s">
        <v>184</v>
      </c>
      <c r="F96" s="198" t="s">
        <v>2158</v>
      </c>
      <c r="H96" s="199">
        <v>0.27</v>
      </c>
      <c r="I96" s="200"/>
      <c r="L96" s="195"/>
      <c r="M96" s="201"/>
      <c r="N96" s="202"/>
      <c r="O96" s="202"/>
      <c r="P96" s="202"/>
      <c r="Q96" s="202"/>
      <c r="R96" s="202"/>
      <c r="S96" s="202"/>
      <c r="T96" s="203"/>
      <c r="AT96" s="197" t="s">
        <v>184</v>
      </c>
      <c r="AU96" s="197" t="s">
        <v>24</v>
      </c>
      <c r="AV96" s="12" t="s">
        <v>24</v>
      </c>
      <c r="AW96" s="12" t="s">
        <v>6</v>
      </c>
      <c r="AX96" s="12" t="s">
        <v>89</v>
      </c>
      <c r="AY96" s="197" t="s">
        <v>174</v>
      </c>
    </row>
    <row r="97" spans="2:65" s="1" customFormat="1" ht="38.25" customHeight="1">
      <c r="B97" s="182"/>
      <c r="C97" s="183" t="s">
        <v>201</v>
      </c>
      <c r="D97" s="183" t="s">
        <v>177</v>
      </c>
      <c r="E97" s="184" t="s">
        <v>342</v>
      </c>
      <c r="F97" s="185" t="s">
        <v>343</v>
      </c>
      <c r="G97" s="186" t="s">
        <v>311</v>
      </c>
      <c r="H97" s="187">
        <v>0.9</v>
      </c>
      <c r="I97" s="188"/>
      <c r="J97" s="189">
        <f>ROUND(I97*H97,2)</f>
        <v>0</v>
      </c>
      <c r="K97" s="185" t="s">
        <v>181</v>
      </c>
      <c r="L97" s="42"/>
      <c r="M97" s="190" t="s">
        <v>5</v>
      </c>
      <c r="N97" s="191" t="s">
        <v>52</v>
      </c>
      <c r="O97" s="43"/>
      <c r="P97" s="192">
        <f>O97*H97</f>
        <v>0</v>
      </c>
      <c r="Q97" s="192">
        <v>0</v>
      </c>
      <c r="R97" s="192">
        <f>Q97*H97</f>
        <v>0</v>
      </c>
      <c r="S97" s="192">
        <v>0</v>
      </c>
      <c r="T97" s="193">
        <f>S97*H97</f>
        <v>0</v>
      </c>
      <c r="AR97" s="24" t="s">
        <v>194</v>
      </c>
      <c r="AT97" s="24" t="s">
        <v>177</v>
      </c>
      <c r="AU97" s="24" t="s">
        <v>24</v>
      </c>
      <c r="AY97" s="24" t="s">
        <v>174</v>
      </c>
      <c r="BE97" s="194">
        <f>IF(N97="základní",J97,0)</f>
        <v>0</v>
      </c>
      <c r="BF97" s="194">
        <f>IF(N97="snížená",J97,0)</f>
        <v>0</v>
      </c>
      <c r="BG97" s="194">
        <f>IF(N97="zákl. přenesená",J97,0)</f>
        <v>0</v>
      </c>
      <c r="BH97" s="194">
        <f>IF(N97="sníž. přenesená",J97,0)</f>
        <v>0</v>
      </c>
      <c r="BI97" s="194">
        <f>IF(N97="nulová",J97,0)</f>
        <v>0</v>
      </c>
      <c r="BJ97" s="24" t="s">
        <v>89</v>
      </c>
      <c r="BK97" s="194">
        <f>ROUND(I97*H97,2)</f>
        <v>0</v>
      </c>
      <c r="BL97" s="24" t="s">
        <v>194</v>
      </c>
      <c r="BM97" s="24" t="s">
        <v>2159</v>
      </c>
    </row>
    <row r="98" spans="2:65" s="12" customFormat="1" ht="13.5">
      <c r="B98" s="195"/>
      <c r="D98" s="196" t="s">
        <v>184</v>
      </c>
      <c r="E98" s="197" t="s">
        <v>5</v>
      </c>
      <c r="F98" s="198" t="s">
        <v>2160</v>
      </c>
      <c r="H98" s="199">
        <v>0.9</v>
      </c>
      <c r="I98" s="200"/>
      <c r="L98" s="195"/>
      <c r="M98" s="201"/>
      <c r="N98" s="202"/>
      <c r="O98" s="202"/>
      <c r="P98" s="202"/>
      <c r="Q98" s="202"/>
      <c r="R98" s="202"/>
      <c r="S98" s="202"/>
      <c r="T98" s="203"/>
      <c r="AT98" s="197" t="s">
        <v>184</v>
      </c>
      <c r="AU98" s="197" t="s">
        <v>24</v>
      </c>
      <c r="AV98" s="12" t="s">
        <v>24</v>
      </c>
      <c r="AW98" s="12" t="s">
        <v>44</v>
      </c>
      <c r="AX98" s="12" t="s">
        <v>89</v>
      </c>
      <c r="AY98" s="197" t="s">
        <v>174</v>
      </c>
    </row>
    <row r="99" spans="2:65" s="1" customFormat="1" ht="38.25" customHeight="1">
      <c r="B99" s="182"/>
      <c r="C99" s="183" t="s">
        <v>206</v>
      </c>
      <c r="D99" s="183" t="s">
        <v>177</v>
      </c>
      <c r="E99" s="184" t="s">
        <v>346</v>
      </c>
      <c r="F99" s="185" t="s">
        <v>347</v>
      </c>
      <c r="G99" s="186" t="s">
        <v>311</v>
      </c>
      <c r="H99" s="187">
        <v>0.18</v>
      </c>
      <c r="I99" s="188"/>
      <c r="J99" s="189">
        <f>ROUND(I99*H99,2)</f>
        <v>0</v>
      </c>
      <c r="K99" s="185" t="s">
        <v>181</v>
      </c>
      <c r="L99" s="42"/>
      <c r="M99" s="190" t="s">
        <v>5</v>
      </c>
      <c r="N99" s="191" t="s">
        <v>52</v>
      </c>
      <c r="O99" s="43"/>
      <c r="P99" s="192">
        <f>O99*H99</f>
        <v>0</v>
      </c>
      <c r="Q99" s="192">
        <v>0</v>
      </c>
      <c r="R99" s="192">
        <f>Q99*H99</f>
        <v>0</v>
      </c>
      <c r="S99" s="192">
        <v>0</v>
      </c>
      <c r="T99" s="193">
        <f>S99*H99</f>
        <v>0</v>
      </c>
      <c r="AR99" s="24" t="s">
        <v>194</v>
      </c>
      <c r="AT99" s="24" t="s">
        <v>177</v>
      </c>
      <c r="AU99" s="24" t="s">
        <v>24</v>
      </c>
      <c r="AY99" s="24" t="s">
        <v>174</v>
      </c>
      <c r="BE99" s="194">
        <f>IF(N99="základní",J99,0)</f>
        <v>0</v>
      </c>
      <c r="BF99" s="194">
        <f>IF(N99="snížená",J99,0)</f>
        <v>0</v>
      </c>
      <c r="BG99" s="194">
        <f>IF(N99="zákl. přenesená",J99,0)</f>
        <v>0</v>
      </c>
      <c r="BH99" s="194">
        <f>IF(N99="sníž. přenesená",J99,0)</f>
        <v>0</v>
      </c>
      <c r="BI99" s="194">
        <f>IF(N99="nulová",J99,0)</f>
        <v>0</v>
      </c>
      <c r="BJ99" s="24" t="s">
        <v>89</v>
      </c>
      <c r="BK99" s="194">
        <f>ROUND(I99*H99,2)</f>
        <v>0</v>
      </c>
      <c r="BL99" s="24" t="s">
        <v>194</v>
      </c>
      <c r="BM99" s="24" t="s">
        <v>2161</v>
      </c>
    </row>
    <row r="100" spans="2:65" s="12" customFormat="1" ht="13.5">
      <c r="B100" s="195"/>
      <c r="D100" s="196" t="s">
        <v>184</v>
      </c>
      <c r="F100" s="198" t="s">
        <v>2162</v>
      </c>
      <c r="H100" s="199">
        <v>0.18</v>
      </c>
      <c r="I100" s="200"/>
      <c r="L100" s="195"/>
      <c r="M100" s="201"/>
      <c r="N100" s="202"/>
      <c r="O100" s="202"/>
      <c r="P100" s="202"/>
      <c r="Q100" s="202"/>
      <c r="R100" s="202"/>
      <c r="S100" s="202"/>
      <c r="T100" s="203"/>
      <c r="AT100" s="197" t="s">
        <v>184</v>
      </c>
      <c r="AU100" s="197" t="s">
        <v>24</v>
      </c>
      <c r="AV100" s="12" t="s">
        <v>24</v>
      </c>
      <c r="AW100" s="12" t="s">
        <v>6</v>
      </c>
      <c r="AX100" s="12" t="s">
        <v>89</v>
      </c>
      <c r="AY100" s="197" t="s">
        <v>174</v>
      </c>
    </row>
    <row r="101" spans="2:65" s="1" customFormat="1" ht="38.25" customHeight="1">
      <c r="B101" s="182"/>
      <c r="C101" s="183" t="s">
        <v>211</v>
      </c>
      <c r="D101" s="183" t="s">
        <v>177</v>
      </c>
      <c r="E101" s="184" t="s">
        <v>381</v>
      </c>
      <c r="F101" s="185" t="s">
        <v>382</v>
      </c>
      <c r="G101" s="186" t="s">
        <v>311</v>
      </c>
      <c r="H101" s="187">
        <v>2.25</v>
      </c>
      <c r="I101" s="188"/>
      <c r="J101" s="189">
        <f>ROUND(I101*H101,2)</f>
        <v>0</v>
      </c>
      <c r="K101" s="185" t="s">
        <v>181</v>
      </c>
      <c r="L101" s="42"/>
      <c r="M101" s="190" t="s">
        <v>5</v>
      </c>
      <c r="N101" s="191" t="s">
        <v>52</v>
      </c>
      <c r="O101" s="43"/>
      <c r="P101" s="192">
        <f>O101*H101</f>
        <v>0</v>
      </c>
      <c r="Q101" s="192">
        <v>0</v>
      </c>
      <c r="R101" s="192">
        <f>Q101*H101</f>
        <v>0</v>
      </c>
      <c r="S101" s="192">
        <v>0</v>
      </c>
      <c r="T101" s="193">
        <f>S101*H101</f>
        <v>0</v>
      </c>
      <c r="AR101" s="24" t="s">
        <v>194</v>
      </c>
      <c r="AT101" s="24" t="s">
        <v>177</v>
      </c>
      <c r="AU101" s="24" t="s">
        <v>24</v>
      </c>
      <c r="AY101" s="24" t="s">
        <v>174</v>
      </c>
      <c r="BE101" s="194">
        <f>IF(N101="základní",J101,0)</f>
        <v>0</v>
      </c>
      <c r="BF101" s="194">
        <f>IF(N101="snížená",J101,0)</f>
        <v>0</v>
      </c>
      <c r="BG101" s="194">
        <f>IF(N101="zákl. přenesená",J101,0)</f>
        <v>0</v>
      </c>
      <c r="BH101" s="194">
        <f>IF(N101="sníž. přenesená",J101,0)</f>
        <v>0</v>
      </c>
      <c r="BI101" s="194">
        <f>IF(N101="nulová",J101,0)</f>
        <v>0</v>
      </c>
      <c r="BJ101" s="24" t="s">
        <v>89</v>
      </c>
      <c r="BK101" s="194">
        <f>ROUND(I101*H101,2)</f>
        <v>0</v>
      </c>
      <c r="BL101" s="24" t="s">
        <v>194</v>
      </c>
      <c r="BM101" s="24" t="s">
        <v>2163</v>
      </c>
    </row>
    <row r="102" spans="2:65" s="12" customFormat="1" ht="13.5">
      <c r="B102" s="195"/>
      <c r="D102" s="196" t="s">
        <v>184</v>
      </c>
      <c r="E102" s="197" t="s">
        <v>5</v>
      </c>
      <c r="F102" s="198" t="s">
        <v>2164</v>
      </c>
      <c r="H102" s="199">
        <v>2.25</v>
      </c>
      <c r="I102" s="200"/>
      <c r="L102" s="195"/>
      <c r="M102" s="201"/>
      <c r="N102" s="202"/>
      <c r="O102" s="202"/>
      <c r="P102" s="202"/>
      <c r="Q102" s="202"/>
      <c r="R102" s="202"/>
      <c r="S102" s="202"/>
      <c r="T102" s="203"/>
      <c r="AT102" s="197" t="s">
        <v>184</v>
      </c>
      <c r="AU102" s="197" t="s">
        <v>24</v>
      </c>
      <c r="AV102" s="12" t="s">
        <v>24</v>
      </c>
      <c r="AW102" s="12" t="s">
        <v>44</v>
      </c>
      <c r="AX102" s="12" t="s">
        <v>89</v>
      </c>
      <c r="AY102" s="197" t="s">
        <v>174</v>
      </c>
    </row>
    <row r="103" spans="2:65" s="1" customFormat="1" ht="38.25" customHeight="1">
      <c r="B103" s="182"/>
      <c r="C103" s="183" t="s">
        <v>215</v>
      </c>
      <c r="D103" s="183" t="s">
        <v>177</v>
      </c>
      <c r="E103" s="184" t="s">
        <v>396</v>
      </c>
      <c r="F103" s="185" t="s">
        <v>397</v>
      </c>
      <c r="G103" s="186" t="s">
        <v>311</v>
      </c>
      <c r="H103" s="187">
        <v>134.05199999999999</v>
      </c>
      <c r="I103" s="188"/>
      <c r="J103" s="189">
        <f>ROUND(I103*H103,2)</f>
        <v>0</v>
      </c>
      <c r="K103" s="185" t="s">
        <v>181</v>
      </c>
      <c r="L103" s="42"/>
      <c r="M103" s="190" t="s">
        <v>5</v>
      </c>
      <c r="N103" s="191" t="s">
        <v>52</v>
      </c>
      <c r="O103" s="43"/>
      <c r="P103" s="192">
        <f>O103*H103</f>
        <v>0</v>
      </c>
      <c r="Q103" s="192">
        <v>0</v>
      </c>
      <c r="R103" s="192">
        <f>Q103*H103</f>
        <v>0</v>
      </c>
      <c r="S103" s="192">
        <v>0</v>
      </c>
      <c r="T103" s="193">
        <f>S103*H103</f>
        <v>0</v>
      </c>
      <c r="AR103" s="24" t="s">
        <v>194</v>
      </c>
      <c r="AT103" s="24" t="s">
        <v>177</v>
      </c>
      <c r="AU103" s="24" t="s">
        <v>24</v>
      </c>
      <c r="AY103" s="24" t="s">
        <v>174</v>
      </c>
      <c r="BE103" s="194">
        <f>IF(N103="základní",J103,0)</f>
        <v>0</v>
      </c>
      <c r="BF103" s="194">
        <f>IF(N103="snížená",J103,0)</f>
        <v>0</v>
      </c>
      <c r="BG103" s="194">
        <f>IF(N103="zákl. přenesená",J103,0)</f>
        <v>0</v>
      </c>
      <c r="BH103" s="194">
        <f>IF(N103="sníž. přenesená",J103,0)</f>
        <v>0</v>
      </c>
      <c r="BI103" s="194">
        <f>IF(N103="nulová",J103,0)</f>
        <v>0</v>
      </c>
      <c r="BJ103" s="24" t="s">
        <v>89</v>
      </c>
      <c r="BK103" s="194">
        <f>ROUND(I103*H103,2)</f>
        <v>0</v>
      </c>
      <c r="BL103" s="24" t="s">
        <v>194</v>
      </c>
      <c r="BM103" s="24" t="s">
        <v>2165</v>
      </c>
    </row>
    <row r="104" spans="2:65" s="12" customFormat="1" ht="13.5">
      <c r="B104" s="195"/>
      <c r="D104" s="196" t="s">
        <v>184</v>
      </c>
      <c r="E104" s="197" t="s">
        <v>5</v>
      </c>
      <c r="F104" s="198" t="s">
        <v>2166</v>
      </c>
      <c r="H104" s="199">
        <v>134.05199999999999</v>
      </c>
      <c r="I104" s="200"/>
      <c r="L104" s="195"/>
      <c r="M104" s="201"/>
      <c r="N104" s="202"/>
      <c r="O104" s="202"/>
      <c r="P104" s="202"/>
      <c r="Q104" s="202"/>
      <c r="R104" s="202"/>
      <c r="S104" s="202"/>
      <c r="T104" s="203"/>
      <c r="AT104" s="197" t="s">
        <v>184</v>
      </c>
      <c r="AU104" s="197" t="s">
        <v>24</v>
      </c>
      <c r="AV104" s="12" t="s">
        <v>24</v>
      </c>
      <c r="AW104" s="12" t="s">
        <v>44</v>
      </c>
      <c r="AX104" s="12" t="s">
        <v>89</v>
      </c>
      <c r="AY104" s="197" t="s">
        <v>174</v>
      </c>
    </row>
    <row r="105" spans="2:65" s="1" customFormat="1" ht="25.5" customHeight="1">
      <c r="B105" s="182"/>
      <c r="C105" s="183" t="s">
        <v>219</v>
      </c>
      <c r="D105" s="183" t="s">
        <v>177</v>
      </c>
      <c r="E105" s="184" t="s">
        <v>406</v>
      </c>
      <c r="F105" s="185" t="s">
        <v>407</v>
      </c>
      <c r="G105" s="186" t="s">
        <v>311</v>
      </c>
      <c r="H105" s="187">
        <v>134.05199999999999</v>
      </c>
      <c r="I105" s="188"/>
      <c r="J105" s="189">
        <f>ROUND(I105*H105,2)</f>
        <v>0</v>
      </c>
      <c r="K105" s="185" t="s">
        <v>181</v>
      </c>
      <c r="L105" s="42"/>
      <c r="M105" s="190" t="s">
        <v>5</v>
      </c>
      <c r="N105" s="191" t="s">
        <v>52</v>
      </c>
      <c r="O105" s="43"/>
      <c r="P105" s="192">
        <f>O105*H105</f>
        <v>0</v>
      </c>
      <c r="Q105" s="192">
        <v>0</v>
      </c>
      <c r="R105" s="192">
        <f>Q105*H105</f>
        <v>0</v>
      </c>
      <c r="S105" s="192">
        <v>0</v>
      </c>
      <c r="T105" s="193">
        <f>S105*H105</f>
        <v>0</v>
      </c>
      <c r="AR105" s="24" t="s">
        <v>194</v>
      </c>
      <c r="AT105" s="24" t="s">
        <v>177</v>
      </c>
      <c r="AU105" s="24" t="s">
        <v>24</v>
      </c>
      <c r="AY105" s="24" t="s">
        <v>174</v>
      </c>
      <c r="BE105" s="194">
        <f>IF(N105="základní",J105,0)</f>
        <v>0</v>
      </c>
      <c r="BF105" s="194">
        <f>IF(N105="snížená",J105,0)</f>
        <v>0</v>
      </c>
      <c r="BG105" s="194">
        <f>IF(N105="zákl. přenesená",J105,0)</f>
        <v>0</v>
      </c>
      <c r="BH105" s="194">
        <f>IF(N105="sníž. přenesená",J105,0)</f>
        <v>0</v>
      </c>
      <c r="BI105" s="194">
        <f>IF(N105="nulová",J105,0)</f>
        <v>0</v>
      </c>
      <c r="BJ105" s="24" t="s">
        <v>89</v>
      </c>
      <c r="BK105" s="194">
        <f>ROUND(I105*H105,2)</f>
        <v>0</v>
      </c>
      <c r="BL105" s="24" t="s">
        <v>194</v>
      </c>
      <c r="BM105" s="24" t="s">
        <v>2167</v>
      </c>
    </row>
    <row r="106" spans="2:65" s="12" customFormat="1" ht="13.5">
      <c r="B106" s="195"/>
      <c r="D106" s="196" t="s">
        <v>184</v>
      </c>
      <c r="E106" s="197" t="s">
        <v>5</v>
      </c>
      <c r="F106" s="198" t="s">
        <v>2168</v>
      </c>
      <c r="H106" s="199">
        <v>134.05199999999999</v>
      </c>
      <c r="I106" s="200"/>
      <c r="L106" s="195"/>
      <c r="M106" s="201"/>
      <c r="N106" s="202"/>
      <c r="O106" s="202"/>
      <c r="P106" s="202"/>
      <c r="Q106" s="202"/>
      <c r="R106" s="202"/>
      <c r="S106" s="202"/>
      <c r="T106" s="203"/>
      <c r="AT106" s="197" t="s">
        <v>184</v>
      </c>
      <c r="AU106" s="197" t="s">
        <v>24</v>
      </c>
      <c r="AV106" s="12" t="s">
        <v>24</v>
      </c>
      <c r="AW106" s="12" t="s">
        <v>44</v>
      </c>
      <c r="AX106" s="12" t="s">
        <v>89</v>
      </c>
      <c r="AY106" s="197" t="s">
        <v>174</v>
      </c>
    </row>
    <row r="107" spans="2:65" s="1" customFormat="1" ht="38.25" customHeight="1">
      <c r="B107" s="182"/>
      <c r="C107" s="183" t="s">
        <v>223</v>
      </c>
      <c r="D107" s="183" t="s">
        <v>177</v>
      </c>
      <c r="E107" s="184" t="s">
        <v>2169</v>
      </c>
      <c r="F107" s="185" t="s">
        <v>2170</v>
      </c>
      <c r="G107" s="186" t="s">
        <v>311</v>
      </c>
      <c r="H107" s="187">
        <v>133.32</v>
      </c>
      <c r="I107" s="188"/>
      <c r="J107" s="189">
        <f>ROUND(I107*H107,2)</f>
        <v>0</v>
      </c>
      <c r="K107" s="185" t="s">
        <v>181</v>
      </c>
      <c r="L107" s="42"/>
      <c r="M107" s="190" t="s">
        <v>5</v>
      </c>
      <c r="N107" s="191" t="s">
        <v>52</v>
      </c>
      <c r="O107" s="43"/>
      <c r="P107" s="192">
        <f>O107*H107</f>
        <v>0</v>
      </c>
      <c r="Q107" s="192">
        <v>0</v>
      </c>
      <c r="R107" s="192">
        <f>Q107*H107</f>
        <v>0</v>
      </c>
      <c r="S107" s="192">
        <v>0</v>
      </c>
      <c r="T107" s="193">
        <f>S107*H107</f>
        <v>0</v>
      </c>
      <c r="AR107" s="24" t="s">
        <v>194</v>
      </c>
      <c r="AT107" s="24" t="s">
        <v>177</v>
      </c>
      <c r="AU107" s="24" t="s">
        <v>24</v>
      </c>
      <c r="AY107" s="24" t="s">
        <v>174</v>
      </c>
      <c r="BE107" s="194">
        <f>IF(N107="základní",J107,0)</f>
        <v>0</v>
      </c>
      <c r="BF107" s="194">
        <f>IF(N107="snížená",J107,0)</f>
        <v>0</v>
      </c>
      <c r="BG107" s="194">
        <f>IF(N107="zákl. přenesená",J107,0)</f>
        <v>0</v>
      </c>
      <c r="BH107" s="194">
        <f>IF(N107="sníž. přenesená",J107,0)</f>
        <v>0</v>
      </c>
      <c r="BI107" s="194">
        <f>IF(N107="nulová",J107,0)</f>
        <v>0</v>
      </c>
      <c r="BJ107" s="24" t="s">
        <v>89</v>
      </c>
      <c r="BK107" s="194">
        <f>ROUND(I107*H107,2)</f>
        <v>0</v>
      </c>
      <c r="BL107" s="24" t="s">
        <v>194</v>
      </c>
      <c r="BM107" s="24" t="s">
        <v>2171</v>
      </c>
    </row>
    <row r="108" spans="2:65" s="12" customFormat="1" ht="13.5">
      <c r="B108" s="195"/>
      <c r="D108" s="196" t="s">
        <v>184</v>
      </c>
      <c r="E108" s="197" t="s">
        <v>5</v>
      </c>
      <c r="F108" s="198" t="s">
        <v>2150</v>
      </c>
      <c r="H108" s="199">
        <v>133.32</v>
      </c>
      <c r="I108" s="200"/>
      <c r="L108" s="195"/>
      <c r="M108" s="201"/>
      <c r="N108" s="202"/>
      <c r="O108" s="202"/>
      <c r="P108" s="202"/>
      <c r="Q108" s="202"/>
      <c r="R108" s="202"/>
      <c r="S108" s="202"/>
      <c r="T108" s="203"/>
      <c r="AT108" s="197" t="s">
        <v>184</v>
      </c>
      <c r="AU108" s="197" t="s">
        <v>24</v>
      </c>
      <c r="AV108" s="12" t="s">
        <v>24</v>
      </c>
      <c r="AW108" s="12" t="s">
        <v>44</v>
      </c>
      <c r="AX108" s="12" t="s">
        <v>89</v>
      </c>
      <c r="AY108" s="197" t="s">
        <v>174</v>
      </c>
    </row>
    <row r="109" spans="2:65" s="1" customFormat="1" ht="16.5" customHeight="1">
      <c r="B109" s="182"/>
      <c r="C109" s="219" t="s">
        <v>322</v>
      </c>
      <c r="D109" s="219" t="s">
        <v>447</v>
      </c>
      <c r="E109" s="220" t="s">
        <v>448</v>
      </c>
      <c r="F109" s="221" t="s">
        <v>449</v>
      </c>
      <c r="G109" s="222" t="s">
        <v>421</v>
      </c>
      <c r="H109" s="223">
        <v>266.64</v>
      </c>
      <c r="I109" s="224"/>
      <c r="J109" s="225">
        <f>ROUND(I109*H109,2)</f>
        <v>0</v>
      </c>
      <c r="K109" s="221" t="s">
        <v>181</v>
      </c>
      <c r="L109" s="226"/>
      <c r="M109" s="227" t="s">
        <v>5</v>
      </c>
      <c r="N109" s="228" t="s">
        <v>52</v>
      </c>
      <c r="O109" s="43"/>
      <c r="P109" s="192">
        <f>O109*H109</f>
        <v>0</v>
      </c>
      <c r="Q109" s="192">
        <v>1</v>
      </c>
      <c r="R109" s="192">
        <f>Q109*H109</f>
        <v>266.64</v>
      </c>
      <c r="S109" s="192">
        <v>0</v>
      </c>
      <c r="T109" s="193">
        <f>S109*H109</f>
        <v>0</v>
      </c>
      <c r="AR109" s="24" t="s">
        <v>211</v>
      </c>
      <c r="AT109" s="24" t="s">
        <v>447</v>
      </c>
      <c r="AU109" s="24" t="s">
        <v>24</v>
      </c>
      <c r="AY109" s="24" t="s">
        <v>174</v>
      </c>
      <c r="BE109" s="194">
        <f>IF(N109="základní",J109,0)</f>
        <v>0</v>
      </c>
      <c r="BF109" s="194">
        <f>IF(N109="snížená",J109,0)</f>
        <v>0</v>
      </c>
      <c r="BG109" s="194">
        <f>IF(N109="zákl. přenesená",J109,0)</f>
        <v>0</v>
      </c>
      <c r="BH109" s="194">
        <f>IF(N109="sníž. přenesená",J109,0)</f>
        <v>0</v>
      </c>
      <c r="BI109" s="194">
        <f>IF(N109="nulová",J109,0)</f>
        <v>0</v>
      </c>
      <c r="BJ109" s="24" t="s">
        <v>89</v>
      </c>
      <c r="BK109" s="194">
        <f>ROUND(I109*H109,2)</f>
        <v>0</v>
      </c>
      <c r="BL109" s="24" t="s">
        <v>194</v>
      </c>
      <c r="BM109" s="24" t="s">
        <v>2172</v>
      </c>
    </row>
    <row r="110" spans="2:65" s="12" customFormat="1" ht="13.5">
      <c r="B110" s="195"/>
      <c r="D110" s="196" t="s">
        <v>184</v>
      </c>
      <c r="F110" s="198" t="s">
        <v>2173</v>
      </c>
      <c r="H110" s="199">
        <v>266.64</v>
      </c>
      <c r="I110" s="200"/>
      <c r="L110" s="195"/>
      <c r="M110" s="201"/>
      <c r="N110" s="202"/>
      <c r="O110" s="202"/>
      <c r="P110" s="202"/>
      <c r="Q110" s="202"/>
      <c r="R110" s="202"/>
      <c r="S110" s="202"/>
      <c r="T110" s="203"/>
      <c r="AT110" s="197" t="s">
        <v>184</v>
      </c>
      <c r="AU110" s="197" t="s">
        <v>24</v>
      </c>
      <c r="AV110" s="12" t="s">
        <v>24</v>
      </c>
      <c r="AW110" s="12" t="s">
        <v>6</v>
      </c>
      <c r="AX110" s="12" t="s">
        <v>89</v>
      </c>
      <c r="AY110" s="197" t="s">
        <v>174</v>
      </c>
    </row>
    <row r="111" spans="2:65" s="1" customFormat="1" ht="16.5" customHeight="1">
      <c r="B111" s="182"/>
      <c r="C111" s="183" t="s">
        <v>332</v>
      </c>
      <c r="D111" s="183" t="s">
        <v>177</v>
      </c>
      <c r="E111" s="184" t="s">
        <v>415</v>
      </c>
      <c r="F111" s="185" t="s">
        <v>416</v>
      </c>
      <c r="G111" s="186" t="s">
        <v>311</v>
      </c>
      <c r="H111" s="187">
        <v>134.05199999999999</v>
      </c>
      <c r="I111" s="188"/>
      <c r="J111" s="189">
        <f>ROUND(I111*H111,2)</f>
        <v>0</v>
      </c>
      <c r="K111" s="185" t="s">
        <v>181</v>
      </c>
      <c r="L111" s="42"/>
      <c r="M111" s="190" t="s">
        <v>5</v>
      </c>
      <c r="N111" s="191" t="s">
        <v>52</v>
      </c>
      <c r="O111" s="43"/>
      <c r="P111" s="192">
        <f>O111*H111</f>
        <v>0</v>
      </c>
      <c r="Q111" s="192">
        <v>0</v>
      </c>
      <c r="R111" s="192">
        <f>Q111*H111</f>
        <v>0</v>
      </c>
      <c r="S111" s="192">
        <v>0</v>
      </c>
      <c r="T111" s="193">
        <f>S111*H111</f>
        <v>0</v>
      </c>
      <c r="AR111" s="24" t="s">
        <v>194</v>
      </c>
      <c r="AT111" s="24" t="s">
        <v>177</v>
      </c>
      <c r="AU111" s="24" t="s">
        <v>24</v>
      </c>
      <c r="AY111" s="24" t="s">
        <v>174</v>
      </c>
      <c r="BE111" s="194">
        <f>IF(N111="základní",J111,0)</f>
        <v>0</v>
      </c>
      <c r="BF111" s="194">
        <f>IF(N111="snížená",J111,0)</f>
        <v>0</v>
      </c>
      <c r="BG111" s="194">
        <f>IF(N111="zákl. přenesená",J111,0)</f>
        <v>0</v>
      </c>
      <c r="BH111" s="194">
        <f>IF(N111="sníž. přenesená",J111,0)</f>
        <v>0</v>
      </c>
      <c r="BI111" s="194">
        <f>IF(N111="nulová",J111,0)</f>
        <v>0</v>
      </c>
      <c r="BJ111" s="24" t="s">
        <v>89</v>
      </c>
      <c r="BK111" s="194">
        <f>ROUND(I111*H111,2)</f>
        <v>0</v>
      </c>
      <c r="BL111" s="24" t="s">
        <v>194</v>
      </c>
      <c r="BM111" s="24" t="s">
        <v>2174</v>
      </c>
    </row>
    <row r="112" spans="2:65" s="12" customFormat="1" ht="13.5">
      <c r="B112" s="195"/>
      <c r="D112" s="196" t="s">
        <v>184</v>
      </c>
      <c r="E112" s="197" t="s">
        <v>5</v>
      </c>
      <c r="F112" s="198" t="s">
        <v>2168</v>
      </c>
      <c r="H112" s="199">
        <v>134.05199999999999</v>
      </c>
      <c r="I112" s="200"/>
      <c r="L112" s="195"/>
      <c r="M112" s="201"/>
      <c r="N112" s="202"/>
      <c r="O112" s="202"/>
      <c r="P112" s="202"/>
      <c r="Q112" s="202"/>
      <c r="R112" s="202"/>
      <c r="S112" s="202"/>
      <c r="T112" s="203"/>
      <c r="AT112" s="197" t="s">
        <v>184</v>
      </c>
      <c r="AU112" s="197" t="s">
        <v>24</v>
      </c>
      <c r="AV112" s="12" t="s">
        <v>24</v>
      </c>
      <c r="AW112" s="12" t="s">
        <v>44</v>
      </c>
      <c r="AX112" s="12" t="s">
        <v>89</v>
      </c>
      <c r="AY112" s="197" t="s">
        <v>174</v>
      </c>
    </row>
    <row r="113" spans="2:65" s="1" customFormat="1" ht="25.5" customHeight="1">
      <c r="B113" s="182"/>
      <c r="C113" s="183" t="s">
        <v>337</v>
      </c>
      <c r="D113" s="183" t="s">
        <v>177</v>
      </c>
      <c r="E113" s="184" t="s">
        <v>419</v>
      </c>
      <c r="F113" s="185" t="s">
        <v>420</v>
      </c>
      <c r="G113" s="186" t="s">
        <v>421</v>
      </c>
      <c r="H113" s="187">
        <v>268.10399999999998</v>
      </c>
      <c r="I113" s="188"/>
      <c r="J113" s="189">
        <f>ROUND(I113*H113,2)</f>
        <v>0</v>
      </c>
      <c r="K113" s="185" t="s">
        <v>181</v>
      </c>
      <c r="L113" s="42"/>
      <c r="M113" s="190" t="s">
        <v>5</v>
      </c>
      <c r="N113" s="191" t="s">
        <v>52</v>
      </c>
      <c r="O113" s="43"/>
      <c r="P113" s="192">
        <f>O113*H113</f>
        <v>0</v>
      </c>
      <c r="Q113" s="192">
        <v>0</v>
      </c>
      <c r="R113" s="192">
        <f>Q113*H113</f>
        <v>0</v>
      </c>
      <c r="S113" s="192">
        <v>0</v>
      </c>
      <c r="T113" s="193">
        <f>S113*H113</f>
        <v>0</v>
      </c>
      <c r="AR113" s="24" t="s">
        <v>194</v>
      </c>
      <c r="AT113" s="24" t="s">
        <v>177</v>
      </c>
      <c r="AU113" s="24" t="s">
        <v>24</v>
      </c>
      <c r="AY113" s="24" t="s">
        <v>174</v>
      </c>
      <c r="BE113" s="194">
        <f>IF(N113="základní",J113,0)</f>
        <v>0</v>
      </c>
      <c r="BF113" s="194">
        <f>IF(N113="snížená",J113,0)</f>
        <v>0</v>
      </c>
      <c r="BG113" s="194">
        <f>IF(N113="zákl. přenesená",J113,0)</f>
        <v>0</v>
      </c>
      <c r="BH113" s="194">
        <f>IF(N113="sníž. přenesená",J113,0)</f>
        <v>0</v>
      </c>
      <c r="BI113" s="194">
        <f>IF(N113="nulová",J113,0)</f>
        <v>0</v>
      </c>
      <c r="BJ113" s="24" t="s">
        <v>89</v>
      </c>
      <c r="BK113" s="194">
        <f>ROUND(I113*H113,2)</f>
        <v>0</v>
      </c>
      <c r="BL113" s="24" t="s">
        <v>194</v>
      </c>
      <c r="BM113" s="24" t="s">
        <v>2175</v>
      </c>
    </row>
    <row r="114" spans="2:65" s="12" customFormat="1" ht="13.5">
      <c r="B114" s="195"/>
      <c r="D114" s="196" t="s">
        <v>184</v>
      </c>
      <c r="E114" s="197" t="s">
        <v>5</v>
      </c>
      <c r="F114" s="198" t="s">
        <v>2168</v>
      </c>
      <c r="H114" s="199">
        <v>134.05199999999999</v>
      </c>
      <c r="I114" s="200"/>
      <c r="L114" s="195"/>
      <c r="M114" s="201"/>
      <c r="N114" s="202"/>
      <c r="O114" s="202"/>
      <c r="P114" s="202"/>
      <c r="Q114" s="202"/>
      <c r="R114" s="202"/>
      <c r="S114" s="202"/>
      <c r="T114" s="203"/>
      <c r="AT114" s="197" t="s">
        <v>184</v>
      </c>
      <c r="AU114" s="197" t="s">
        <v>24</v>
      </c>
      <c r="AV114" s="12" t="s">
        <v>24</v>
      </c>
      <c r="AW114" s="12" t="s">
        <v>44</v>
      </c>
      <c r="AX114" s="12" t="s">
        <v>89</v>
      </c>
      <c r="AY114" s="197" t="s">
        <v>174</v>
      </c>
    </row>
    <row r="115" spans="2:65" s="12" customFormat="1" ht="13.5">
      <c r="B115" s="195"/>
      <c r="D115" s="196" t="s">
        <v>184</v>
      </c>
      <c r="F115" s="198" t="s">
        <v>2176</v>
      </c>
      <c r="H115" s="199">
        <v>268.10399999999998</v>
      </c>
      <c r="I115" s="200"/>
      <c r="L115" s="195"/>
      <c r="M115" s="201"/>
      <c r="N115" s="202"/>
      <c r="O115" s="202"/>
      <c r="P115" s="202"/>
      <c r="Q115" s="202"/>
      <c r="R115" s="202"/>
      <c r="S115" s="202"/>
      <c r="T115" s="203"/>
      <c r="AT115" s="197" t="s">
        <v>184</v>
      </c>
      <c r="AU115" s="197" t="s">
        <v>24</v>
      </c>
      <c r="AV115" s="12" t="s">
        <v>24</v>
      </c>
      <c r="AW115" s="12" t="s">
        <v>6</v>
      </c>
      <c r="AX115" s="12" t="s">
        <v>89</v>
      </c>
      <c r="AY115" s="197" t="s">
        <v>174</v>
      </c>
    </row>
    <row r="116" spans="2:65" s="1" customFormat="1" ht="25.5" customHeight="1">
      <c r="B116" s="182"/>
      <c r="C116" s="183" t="s">
        <v>11</v>
      </c>
      <c r="D116" s="183" t="s">
        <v>177</v>
      </c>
      <c r="E116" s="184" t="s">
        <v>988</v>
      </c>
      <c r="F116" s="185" t="s">
        <v>989</v>
      </c>
      <c r="G116" s="186" t="s">
        <v>311</v>
      </c>
      <c r="H116" s="187">
        <v>1.518</v>
      </c>
      <c r="I116" s="188"/>
      <c r="J116" s="189">
        <f>ROUND(I116*H116,2)</f>
        <v>0</v>
      </c>
      <c r="K116" s="185" t="s">
        <v>181</v>
      </c>
      <c r="L116" s="42"/>
      <c r="M116" s="190" t="s">
        <v>5</v>
      </c>
      <c r="N116" s="191" t="s">
        <v>52</v>
      </c>
      <c r="O116" s="43"/>
      <c r="P116" s="192">
        <f>O116*H116</f>
        <v>0</v>
      </c>
      <c r="Q116" s="192">
        <v>0</v>
      </c>
      <c r="R116" s="192">
        <f>Q116*H116</f>
        <v>0</v>
      </c>
      <c r="S116" s="192">
        <v>0</v>
      </c>
      <c r="T116" s="193">
        <f>S116*H116</f>
        <v>0</v>
      </c>
      <c r="AR116" s="24" t="s">
        <v>194</v>
      </c>
      <c r="AT116" s="24" t="s">
        <v>177</v>
      </c>
      <c r="AU116" s="24" t="s">
        <v>24</v>
      </c>
      <c r="AY116" s="24" t="s">
        <v>174</v>
      </c>
      <c r="BE116" s="194">
        <f>IF(N116="základní",J116,0)</f>
        <v>0</v>
      </c>
      <c r="BF116" s="194">
        <f>IF(N116="snížená",J116,0)</f>
        <v>0</v>
      </c>
      <c r="BG116" s="194">
        <f>IF(N116="zákl. přenesená",J116,0)</f>
        <v>0</v>
      </c>
      <c r="BH116" s="194">
        <f>IF(N116="sníž. přenesená",J116,0)</f>
        <v>0</v>
      </c>
      <c r="BI116" s="194">
        <f>IF(N116="nulová",J116,0)</f>
        <v>0</v>
      </c>
      <c r="BJ116" s="24" t="s">
        <v>89</v>
      </c>
      <c r="BK116" s="194">
        <f>ROUND(I116*H116,2)</f>
        <v>0</v>
      </c>
      <c r="BL116" s="24" t="s">
        <v>194</v>
      </c>
      <c r="BM116" s="24" t="s">
        <v>2177</v>
      </c>
    </row>
    <row r="117" spans="2:65" s="1" customFormat="1" ht="38.25" customHeight="1">
      <c r="B117" s="182"/>
      <c r="C117" s="183" t="s">
        <v>234</v>
      </c>
      <c r="D117" s="183" t="s">
        <v>177</v>
      </c>
      <c r="E117" s="184" t="s">
        <v>441</v>
      </c>
      <c r="F117" s="185" t="s">
        <v>442</v>
      </c>
      <c r="G117" s="186" t="s">
        <v>311</v>
      </c>
      <c r="H117" s="187">
        <v>0.34799999999999998</v>
      </c>
      <c r="I117" s="188"/>
      <c r="J117" s="189">
        <f>ROUND(I117*H117,2)</f>
        <v>0</v>
      </c>
      <c r="K117" s="185" t="s">
        <v>181</v>
      </c>
      <c r="L117" s="42"/>
      <c r="M117" s="190" t="s">
        <v>5</v>
      </c>
      <c r="N117" s="191" t="s">
        <v>52</v>
      </c>
      <c r="O117" s="43"/>
      <c r="P117" s="192">
        <f>O117*H117</f>
        <v>0</v>
      </c>
      <c r="Q117" s="192">
        <v>0</v>
      </c>
      <c r="R117" s="192">
        <f>Q117*H117</f>
        <v>0</v>
      </c>
      <c r="S117" s="192">
        <v>0</v>
      </c>
      <c r="T117" s="193">
        <f>S117*H117</f>
        <v>0</v>
      </c>
      <c r="AR117" s="24" t="s">
        <v>194</v>
      </c>
      <c r="AT117" s="24" t="s">
        <v>177</v>
      </c>
      <c r="AU117" s="24" t="s">
        <v>24</v>
      </c>
      <c r="AY117" s="24" t="s">
        <v>174</v>
      </c>
      <c r="BE117" s="194">
        <f>IF(N117="základní",J117,0)</f>
        <v>0</v>
      </c>
      <c r="BF117" s="194">
        <f>IF(N117="snížená",J117,0)</f>
        <v>0</v>
      </c>
      <c r="BG117" s="194">
        <f>IF(N117="zákl. přenesená",J117,0)</f>
        <v>0</v>
      </c>
      <c r="BH117" s="194">
        <f>IF(N117="sníž. přenesená",J117,0)</f>
        <v>0</v>
      </c>
      <c r="BI117" s="194">
        <f>IF(N117="nulová",J117,0)</f>
        <v>0</v>
      </c>
      <c r="BJ117" s="24" t="s">
        <v>89</v>
      </c>
      <c r="BK117" s="194">
        <f>ROUND(I117*H117,2)</f>
        <v>0</v>
      </c>
      <c r="BL117" s="24" t="s">
        <v>194</v>
      </c>
      <c r="BM117" s="24" t="s">
        <v>2178</v>
      </c>
    </row>
    <row r="118" spans="2:65" s="12" customFormat="1" ht="13.5">
      <c r="B118" s="195"/>
      <c r="D118" s="196" t="s">
        <v>184</v>
      </c>
      <c r="E118" s="197" t="s">
        <v>5</v>
      </c>
      <c r="F118" s="198" t="s">
        <v>2179</v>
      </c>
      <c r="H118" s="199">
        <v>0.34799999999999998</v>
      </c>
      <c r="I118" s="200"/>
      <c r="L118" s="195"/>
      <c r="M118" s="201"/>
      <c r="N118" s="202"/>
      <c r="O118" s="202"/>
      <c r="P118" s="202"/>
      <c r="Q118" s="202"/>
      <c r="R118" s="202"/>
      <c r="S118" s="202"/>
      <c r="T118" s="203"/>
      <c r="AT118" s="197" t="s">
        <v>184</v>
      </c>
      <c r="AU118" s="197" t="s">
        <v>24</v>
      </c>
      <c r="AV118" s="12" t="s">
        <v>24</v>
      </c>
      <c r="AW118" s="12" t="s">
        <v>44</v>
      </c>
      <c r="AX118" s="12" t="s">
        <v>89</v>
      </c>
      <c r="AY118" s="197" t="s">
        <v>174</v>
      </c>
    </row>
    <row r="119" spans="2:65" s="1" customFormat="1" ht="16.5" customHeight="1">
      <c r="B119" s="182"/>
      <c r="C119" s="219" t="s">
        <v>229</v>
      </c>
      <c r="D119" s="219" t="s">
        <v>447</v>
      </c>
      <c r="E119" s="220" t="s">
        <v>2180</v>
      </c>
      <c r="F119" s="221" t="s">
        <v>2181</v>
      </c>
      <c r="G119" s="222" t="s">
        <v>421</v>
      </c>
      <c r="H119" s="223">
        <v>0.69599999999999995</v>
      </c>
      <c r="I119" s="224"/>
      <c r="J119" s="225">
        <f>ROUND(I119*H119,2)</f>
        <v>0</v>
      </c>
      <c r="K119" s="221" t="s">
        <v>181</v>
      </c>
      <c r="L119" s="226"/>
      <c r="M119" s="227" t="s">
        <v>5</v>
      </c>
      <c r="N119" s="228" t="s">
        <v>52</v>
      </c>
      <c r="O119" s="43"/>
      <c r="P119" s="192">
        <f>O119*H119</f>
        <v>0</v>
      </c>
      <c r="Q119" s="192">
        <v>1</v>
      </c>
      <c r="R119" s="192">
        <f>Q119*H119</f>
        <v>0.69599999999999995</v>
      </c>
      <c r="S119" s="192">
        <v>0</v>
      </c>
      <c r="T119" s="193">
        <f>S119*H119</f>
        <v>0</v>
      </c>
      <c r="AR119" s="24" t="s">
        <v>211</v>
      </c>
      <c r="AT119" s="24" t="s">
        <v>447</v>
      </c>
      <c r="AU119" s="24" t="s">
        <v>24</v>
      </c>
      <c r="AY119" s="24" t="s">
        <v>174</v>
      </c>
      <c r="BE119" s="194">
        <f>IF(N119="základní",J119,0)</f>
        <v>0</v>
      </c>
      <c r="BF119" s="194">
        <f>IF(N119="snížená",J119,0)</f>
        <v>0</v>
      </c>
      <c r="BG119" s="194">
        <f>IF(N119="zákl. přenesená",J119,0)</f>
        <v>0</v>
      </c>
      <c r="BH119" s="194">
        <f>IF(N119="sníž. přenesená",J119,0)</f>
        <v>0</v>
      </c>
      <c r="BI119" s="194">
        <f>IF(N119="nulová",J119,0)</f>
        <v>0</v>
      </c>
      <c r="BJ119" s="24" t="s">
        <v>89</v>
      </c>
      <c r="BK119" s="194">
        <f>ROUND(I119*H119,2)</f>
        <v>0</v>
      </c>
      <c r="BL119" s="24" t="s">
        <v>194</v>
      </c>
      <c r="BM119" s="24" t="s">
        <v>2182</v>
      </c>
    </row>
    <row r="120" spans="2:65" s="12" customFormat="1" ht="13.5">
      <c r="B120" s="195"/>
      <c r="D120" s="196" t="s">
        <v>184</v>
      </c>
      <c r="F120" s="198" t="s">
        <v>2183</v>
      </c>
      <c r="H120" s="199">
        <v>0.69599999999999995</v>
      </c>
      <c r="I120" s="200"/>
      <c r="L120" s="195"/>
      <c r="M120" s="201"/>
      <c r="N120" s="202"/>
      <c r="O120" s="202"/>
      <c r="P120" s="202"/>
      <c r="Q120" s="202"/>
      <c r="R120" s="202"/>
      <c r="S120" s="202"/>
      <c r="T120" s="203"/>
      <c r="AT120" s="197" t="s">
        <v>184</v>
      </c>
      <c r="AU120" s="197" t="s">
        <v>24</v>
      </c>
      <c r="AV120" s="12" t="s">
        <v>24</v>
      </c>
      <c r="AW120" s="12" t="s">
        <v>6</v>
      </c>
      <c r="AX120" s="12" t="s">
        <v>89</v>
      </c>
      <c r="AY120" s="197" t="s">
        <v>174</v>
      </c>
    </row>
    <row r="121" spans="2:65" s="1" customFormat="1" ht="25.5" customHeight="1">
      <c r="B121" s="182"/>
      <c r="C121" s="183" t="s">
        <v>354</v>
      </c>
      <c r="D121" s="183" t="s">
        <v>177</v>
      </c>
      <c r="E121" s="184" t="s">
        <v>2184</v>
      </c>
      <c r="F121" s="185" t="s">
        <v>2185</v>
      </c>
      <c r="G121" s="186" t="s">
        <v>262</v>
      </c>
      <c r="H121" s="187">
        <v>539.45000000000005</v>
      </c>
      <c r="I121" s="188"/>
      <c r="J121" s="189">
        <f>ROUND(I121*H121,2)</f>
        <v>0</v>
      </c>
      <c r="K121" s="185" t="s">
        <v>181</v>
      </c>
      <c r="L121" s="42"/>
      <c r="M121" s="190" t="s">
        <v>5</v>
      </c>
      <c r="N121" s="191" t="s">
        <v>52</v>
      </c>
      <c r="O121" s="43"/>
      <c r="P121" s="192">
        <f>O121*H121</f>
        <v>0</v>
      </c>
      <c r="Q121" s="192">
        <v>0</v>
      </c>
      <c r="R121" s="192">
        <f>Q121*H121</f>
        <v>0</v>
      </c>
      <c r="S121" s="192">
        <v>0</v>
      </c>
      <c r="T121" s="193">
        <f>S121*H121</f>
        <v>0</v>
      </c>
      <c r="AR121" s="24" t="s">
        <v>194</v>
      </c>
      <c r="AT121" s="24" t="s">
        <v>177</v>
      </c>
      <c r="AU121" s="24" t="s">
        <v>24</v>
      </c>
      <c r="AY121" s="24" t="s">
        <v>174</v>
      </c>
      <c r="BE121" s="194">
        <f>IF(N121="základní",J121,0)</f>
        <v>0</v>
      </c>
      <c r="BF121" s="194">
        <f>IF(N121="snížená",J121,0)</f>
        <v>0</v>
      </c>
      <c r="BG121" s="194">
        <f>IF(N121="zákl. přenesená",J121,0)</f>
        <v>0</v>
      </c>
      <c r="BH121" s="194">
        <f>IF(N121="sníž. přenesená",J121,0)</f>
        <v>0</v>
      </c>
      <c r="BI121" s="194">
        <f>IF(N121="nulová",J121,0)</f>
        <v>0</v>
      </c>
      <c r="BJ121" s="24" t="s">
        <v>89</v>
      </c>
      <c r="BK121" s="194">
        <f>ROUND(I121*H121,2)</f>
        <v>0</v>
      </c>
      <c r="BL121" s="24" t="s">
        <v>194</v>
      </c>
      <c r="BM121" s="24" t="s">
        <v>2186</v>
      </c>
    </row>
    <row r="122" spans="2:65" s="12" customFormat="1" ht="13.5">
      <c r="B122" s="195"/>
      <c r="D122" s="196" t="s">
        <v>184</v>
      </c>
      <c r="E122" s="197" t="s">
        <v>5</v>
      </c>
      <c r="F122" s="198" t="s">
        <v>2187</v>
      </c>
      <c r="H122" s="199">
        <v>539.45000000000005</v>
      </c>
      <c r="I122" s="200"/>
      <c r="L122" s="195"/>
      <c r="M122" s="201"/>
      <c r="N122" s="202"/>
      <c r="O122" s="202"/>
      <c r="P122" s="202"/>
      <c r="Q122" s="202"/>
      <c r="R122" s="202"/>
      <c r="S122" s="202"/>
      <c r="T122" s="203"/>
      <c r="AT122" s="197" t="s">
        <v>184</v>
      </c>
      <c r="AU122" s="197" t="s">
        <v>24</v>
      </c>
      <c r="AV122" s="12" t="s">
        <v>24</v>
      </c>
      <c r="AW122" s="12" t="s">
        <v>44</v>
      </c>
      <c r="AX122" s="12" t="s">
        <v>89</v>
      </c>
      <c r="AY122" s="197" t="s">
        <v>174</v>
      </c>
    </row>
    <row r="123" spans="2:65" s="1" customFormat="1" ht="25.5" customHeight="1">
      <c r="B123" s="182"/>
      <c r="C123" s="183" t="s">
        <v>359</v>
      </c>
      <c r="D123" s="183" t="s">
        <v>177</v>
      </c>
      <c r="E123" s="184" t="s">
        <v>2188</v>
      </c>
      <c r="F123" s="185" t="s">
        <v>2189</v>
      </c>
      <c r="G123" s="186" t="s">
        <v>262</v>
      </c>
      <c r="H123" s="187">
        <v>539.45000000000005</v>
      </c>
      <c r="I123" s="188"/>
      <c r="J123" s="189">
        <f>ROUND(I123*H123,2)</f>
        <v>0</v>
      </c>
      <c r="K123" s="185" t="s">
        <v>181</v>
      </c>
      <c r="L123" s="42"/>
      <c r="M123" s="190" t="s">
        <v>5</v>
      </c>
      <c r="N123" s="191" t="s">
        <v>52</v>
      </c>
      <c r="O123" s="43"/>
      <c r="P123" s="192">
        <f>O123*H123</f>
        <v>0</v>
      </c>
      <c r="Q123" s="192">
        <v>0</v>
      </c>
      <c r="R123" s="192">
        <f>Q123*H123</f>
        <v>0</v>
      </c>
      <c r="S123" s="192">
        <v>0</v>
      </c>
      <c r="T123" s="193">
        <f>S123*H123</f>
        <v>0</v>
      </c>
      <c r="AR123" s="24" t="s">
        <v>194</v>
      </c>
      <c r="AT123" s="24" t="s">
        <v>177</v>
      </c>
      <c r="AU123" s="24" t="s">
        <v>24</v>
      </c>
      <c r="AY123" s="24" t="s">
        <v>174</v>
      </c>
      <c r="BE123" s="194">
        <f>IF(N123="základní",J123,0)</f>
        <v>0</v>
      </c>
      <c r="BF123" s="194">
        <f>IF(N123="snížená",J123,0)</f>
        <v>0</v>
      </c>
      <c r="BG123" s="194">
        <f>IF(N123="zákl. přenesená",J123,0)</f>
        <v>0</v>
      </c>
      <c r="BH123" s="194">
        <f>IF(N123="sníž. přenesená",J123,0)</f>
        <v>0</v>
      </c>
      <c r="BI123" s="194">
        <f>IF(N123="nulová",J123,0)</f>
        <v>0</v>
      </c>
      <c r="BJ123" s="24" t="s">
        <v>89</v>
      </c>
      <c r="BK123" s="194">
        <f>ROUND(I123*H123,2)</f>
        <v>0</v>
      </c>
      <c r="BL123" s="24" t="s">
        <v>194</v>
      </c>
      <c r="BM123" s="24" t="s">
        <v>2190</v>
      </c>
    </row>
    <row r="124" spans="2:65" s="12" customFormat="1" ht="13.5">
      <c r="B124" s="195"/>
      <c r="D124" s="196" t="s">
        <v>184</v>
      </c>
      <c r="E124" s="197" t="s">
        <v>5</v>
      </c>
      <c r="F124" s="198" t="s">
        <v>2191</v>
      </c>
      <c r="H124" s="199">
        <v>539.45000000000005</v>
      </c>
      <c r="I124" s="200"/>
      <c r="L124" s="195"/>
      <c r="M124" s="201"/>
      <c r="N124" s="202"/>
      <c r="O124" s="202"/>
      <c r="P124" s="202"/>
      <c r="Q124" s="202"/>
      <c r="R124" s="202"/>
      <c r="S124" s="202"/>
      <c r="T124" s="203"/>
      <c r="AT124" s="197" t="s">
        <v>184</v>
      </c>
      <c r="AU124" s="197" t="s">
        <v>24</v>
      </c>
      <c r="AV124" s="12" t="s">
        <v>24</v>
      </c>
      <c r="AW124" s="12" t="s">
        <v>44</v>
      </c>
      <c r="AX124" s="12" t="s">
        <v>89</v>
      </c>
      <c r="AY124" s="197" t="s">
        <v>174</v>
      </c>
    </row>
    <row r="125" spans="2:65" s="1" customFormat="1" ht="16.5" customHeight="1">
      <c r="B125" s="182"/>
      <c r="C125" s="219" t="s">
        <v>364</v>
      </c>
      <c r="D125" s="219" t="s">
        <v>447</v>
      </c>
      <c r="E125" s="220" t="s">
        <v>2192</v>
      </c>
      <c r="F125" s="221" t="s">
        <v>2193</v>
      </c>
      <c r="G125" s="222" t="s">
        <v>464</v>
      </c>
      <c r="H125" s="223">
        <v>9.875</v>
      </c>
      <c r="I125" s="224"/>
      <c r="J125" s="225">
        <f>ROUND(I125*H125,2)</f>
        <v>0</v>
      </c>
      <c r="K125" s="221" t="s">
        <v>181</v>
      </c>
      <c r="L125" s="226"/>
      <c r="M125" s="227" t="s">
        <v>5</v>
      </c>
      <c r="N125" s="228" t="s">
        <v>52</v>
      </c>
      <c r="O125" s="43"/>
      <c r="P125" s="192">
        <f>O125*H125</f>
        <v>0</v>
      </c>
      <c r="Q125" s="192">
        <v>1E-3</v>
      </c>
      <c r="R125" s="192">
        <f>Q125*H125</f>
        <v>9.8750000000000001E-3</v>
      </c>
      <c r="S125" s="192">
        <v>0</v>
      </c>
      <c r="T125" s="193">
        <f>S125*H125</f>
        <v>0</v>
      </c>
      <c r="AR125" s="24" t="s">
        <v>211</v>
      </c>
      <c r="AT125" s="24" t="s">
        <v>447</v>
      </c>
      <c r="AU125" s="24" t="s">
        <v>24</v>
      </c>
      <c r="AY125" s="24" t="s">
        <v>174</v>
      </c>
      <c r="BE125" s="194">
        <f>IF(N125="základní",J125,0)</f>
        <v>0</v>
      </c>
      <c r="BF125" s="194">
        <f>IF(N125="snížená",J125,0)</f>
        <v>0</v>
      </c>
      <c r="BG125" s="194">
        <f>IF(N125="zákl. přenesená",J125,0)</f>
        <v>0</v>
      </c>
      <c r="BH125" s="194">
        <f>IF(N125="sníž. přenesená",J125,0)</f>
        <v>0</v>
      </c>
      <c r="BI125" s="194">
        <f>IF(N125="nulová",J125,0)</f>
        <v>0</v>
      </c>
      <c r="BJ125" s="24" t="s">
        <v>89</v>
      </c>
      <c r="BK125" s="194">
        <f>ROUND(I125*H125,2)</f>
        <v>0</v>
      </c>
      <c r="BL125" s="24" t="s">
        <v>194</v>
      </c>
      <c r="BM125" s="24" t="s">
        <v>2194</v>
      </c>
    </row>
    <row r="126" spans="2:65" s="12" customFormat="1" ht="13.5">
      <c r="B126" s="195"/>
      <c r="D126" s="196" t="s">
        <v>184</v>
      </c>
      <c r="F126" s="198" t="s">
        <v>2195</v>
      </c>
      <c r="H126" s="199">
        <v>9.875</v>
      </c>
      <c r="I126" s="200"/>
      <c r="L126" s="195"/>
      <c r="M126" s="201"/>
      <c r="N126" s="202"/>
      <c r="O126" s="202"/>
      <c r="P126" s="202"/>
      <c r="Q126" s="202"/>
      <c r="R126" s="202"/>
      <c r="S126" s="202"/>
      <c r="T126" s="203"/>
      <c r="AT126" s="197" t="s">
        <v>184</v>
      </c>
      <c r="AU126" s="197" t="s">
        <v>24</v>
      </c>
      <c r="AV126" s="12" t="s">
        <v>24</v>
      </c>
      <c r="AW126" s="12" t="s">
        <v>6</v>
      </c>
      <c r="AX126" s="12" t="s">
        <v>89</v>
      </c>
      <c r="AY126" s="197" t="s">
        <v>174</v>
      </c>
    </row>
    <row r="127" spans="2:65" s="1" customFormat="1" ht="25.5" customHeight="1">
      <c r="B127" s="182"/>
      <c r="C127" s="183" t="s">
        <v>10</v>
      </c>
      <c r="D127" s="183" t="s">
        <v>177</v>
      </c>
      <c r="E127" s="184" t="s">
        <v>2196</v>
      </c>
      <c r="F127" s="185" t="s">
        <v>2197</v>
      </c>
      <c r="G127" s="186" t="s">
        <v>262</v>
      </c>
      <c r="H127" s="187">
        <v>118.85</v>
      </c>
      <c r="I127" s="188"/>
      <c r="J127" s="189">
        <f>ROUND(I127*H127,2)</f>
        <v>0</v>
      </c>
      <c r="K127" s="185" t="s">
        <v>181</v>
      </c>
      <c r="L127" s="42"/>
      <c r="M127" s="190" t="s">
        <v>5</v>
      </c>
      <c r="N127" s="191" t="s">
        <v>52</v>
      </c>
      <c r="O127" s="43"/>
      <c r="P127" s="192">
        <f>O127*H127</f>
        <v>0</v>
      </c>
      <c r="Q127" s="192">
        <v>0</v>
      </c>
      <c r="R127" s="192">
        <f>Q127*H127</f>
        <v>0</v>
      </c>
      <c r="S127" s="192">
        <v>0</v>
      </c>
      <c r="T127" s="193">
        <f>S127*H127</f>
        <v>0</v>
      </c>
      <c r="AR127" s="24" t="s">
        <v>194</v>
      </c>
      <c r="AT127" s="24" t="s">
        <v>177</v>
      </c>
      <c r="AU127" s="24" t="s">
        <v>24</v>
      </c>
      <c r="AY127" s="24" t="s">
        <v>174</v>
      </c>
      <c r="BE127" s="194">
        <f>IF(N127="základní",J127,0)</f>
        <v>0</v>
      </c>
      <c r="BF127" s="194">
        <f>IF(N127="snížená",J127,0)</f>
        <v>0</v>
      </c>
      <c r="BG127" s="194">
        <f>IF(N127="zákl. přenesená",J127,0)</f>
        <v>0</v>
      </c>
      <c r="BH127" s="194">
        <f>IF(N127="sníž. přenesená",J127,0)</f>
        <v>0</v>
      </c>
      <c r="BI127" s="194">
        <f>IF(N127="nulová",J127,0)</f>
        <v>0</v>
      </c>
      <c r="BJ127" s="24" t="s">
        <v>89</v>
      </c>
      <c r="BK127" s="194">
        <f>ROUND(I127*H127,2)</f>
        <v>0</v>
      </c>
      <c r="BL127" s="24" t="s">
        <v>194</v>
      </c>
      <c r="BM127" s="24" t="s">
        <v>2198</v>
      </c>
    </row>
    <row r="128" spans="2:65" s="1" customFormat="1" ht="25.5" customHeight="1">
      <c r="B128" s="182"/>
      <c r="C128" s="183" t="s">
        <v>148</v>
      </c>
      <c r="D128" s="183" t="s">
        <v>177</v>
      </c>
      <c r="E128" s="184" t="s">
        <v>2199</v>
      </c>
      <c r="F128" s="185" t="s">
        <v>2200</v>
      </c>
      <c r="G128" s="186" t="s">
        <v>262</v>
      </c>
      <c r="H128" s="187">
        <v>480.20499999999998</v>
      </c>
      <c r="I128" s="188"/>
      <c r="J128" s="189">
        <f>ROUND(I128*H128,2)</f>
        <v>0</v>
      </c>
      <c r="K128" s="185" t="s">
        <v>181</v>
      </c>
      <c r="L128" s="42"/>
      <c r="M128" s="190" t="s">
        <v>5</v>
      </c>
      <c r="N128" s="191" t="s">
        <v>52</v>
      </c>
      <c r="O128" s="43"/>
      <c r="P128" s="192">
        <f>O128*H128</f>
        <v>0</v>
      </c>
      <c r="Q128" s="192">
        <v>0</v>
      </c>
      <c r="R128" s="192">
        <f>Q128*H128</f>
        <v>0</v>
      </c>
      <c r="S128" s="192">
        <v>0</v>
      </c>
      <c r="T128" s="193">
        <f>S128*H128</f>
        <v>0</v>
      </c>
      <c r="AR128" s="24" t="s">
        <v>194</v>
      </c>
      <c r="AT128" s="24" t="s">
        <v>177</v>
      </c>
      <c r="AU128" s="24" t="s">
        <v>24</v>
      </c>
      <c r="AY128" s="24" t="s">
        <v>174</v>
      </c>
      <c r="BE128" s="194">
        <f>IF(N128="základní",J128,0)</f>
        <v>0</v>
      </c>
      <c r="BF128" s="194">
        <f>IF(N128="snížená",J128,0)</f>
        <v>0</v>
      </c>
      <c r="BG128" s="194">
        <f>IF(N128="zákl. přenesená",J128,0)</f>
        <v>0</v>
      </c>
      <c r="BH128" s="194">
        <f>IF(N128="sníž. přenesená",J128,0)</f>
        <v>0</v>
      </c>
      <c r="BI128" s="194">
        <f>IF(N128="nulová",J128,0)</f>
        <v>0</v>
      </c>
      <c r="BJ128" s="24" t="s">
        <v>89</v>
      </c>
      <c r="BK128" s="194">
        <f>ROUND(I128*H128,2)</f>
        <v>0</v>
      </c>
      <c r="BL128" s="24" t="s">
        <v>194</v>
      </c>
      <c r="BM128" s="24" t="s">
        <v>2201</v>
      </c>
    </row>
    <row r="129" spans="2:65" s="12" customFormat="1" ht="13.5">
      <c r="B129" s="195"/>
      <c r="D129" s="196" t="s">
        <v>184</v>
      </c>
      <c r="E129" s="197" t="s">
        <v>5</v>
      </c>
      <c r="F129" s="198" t="s">
        <v>2202</v>
      </c>
      <c r="H129" s="199">
        <v>480.20499999999998</v>
      </c>
      <c r="I129" s="200"/>
      <c r="L129" s="195"/>
      <c r="M129" s="201"/>
      <c r="N129" s="202"/>
      <c r="O129" s="202"/>
      <c r="P129" s="202"/>
      <c r="Q129" s="202"/>
      <c r="R129" s="202"/>
      <c r="S129" s="202"/>
      <c r="T129" s="203"/>
      <c r="AT129" s="197" t="s">
        <v>184</v>
      </c>
      <c r="AU129" s="197" t="s">
        <v>24</v>
      </c>
      <c r="AV129" s="12" t="s">
        <v>24</v>
      </c>
      <c r="AW129" s="12" t="s">
        <v>44</v>
      </c>
      <c r="AX129" s="12" t="s">
        <v>89</v>
      </c>
      <c r="AY129" s="197" t="s">
        <v>174</v>
      </c>
    </row>
    <row r="130" spans="2:65" s="1" customFormat="1" ht="25.5" customHeight="1">
      <c r="B130" s="182"/>
      <c r="C130" s="183" t="s">
        <v>380</v>
      </c>
      <c r="D130" s="183" t="s">
        <v>177</v>
      </c>
      <c r="E130" s="184" t="s">
        <v>2203</v>
      </c>
      <c r="F130" s="185" t="s">
        <v>2204</v>
      </c>
      <c r="G130" s="186" t="s">
        <v>262</v>
      </c>
      <c r="H130" s="187">
        <v>118.85</v>
      </c>
      <c r="I130" s="188"/>
      <c r="J130" s="189">
        <f>ROUND(I130*H130,2)</f>
        <v>0</v>
      </c>
      <c r="K130" s="185" t="s">
        <v>181</v>
      </c>
      <c r="L130" s="42"/>
      <c r="M130" s="190" t="s">
        <v>5</v>
      </c>
      <c r="N130" s="191" t="s">
        <v>52</v>
      </c>
      <c r="O130" s="43"/>
      <c r="P130" s="192">
        <f>O130*H130</f>
        <v>0</v>
      </c>
      <c r="Q130" s="192">
        <v>0</v>
      </c>
      <c r="R130" s="192">
        <f>Q130*H130</f>
        <v>0</v>
      </c>
      <c r="S130" s="192">
        <v>0</v>
      </c>
      <c r="T130" s="193">
        <f>S130*H130</f>
        <v>0</v>
      </c>
      <c r="AR130" s="24" t="s">
        <v>194</v>
      </c>
      <c r="AT130" s="24" t="s">
        <v>177</v>
      </c>
      <c r="AU130" s="24" t="s">
        <v>24</v>
      </c>
      <c r="AY130" s="24" t="s">
        <v>174</v>
      </c>
      <c r="BE130" s="194">
        <f>IF(N130="základní",J130,0)</f>
        <v>0</v>
      </c>
      <c r="BF130" s="194">
        <f>IF(N130="snížená",J130,0)</f>
        <v>0</v>
      </c>
      <c r="BG130" s="194">
        <f>IF(N130="zákl. přenesená",J130,0)</f>
        <v>0</v>
      </c>
      <c r="BH130" s="194">
        <f>IF(N130="sníž. přenesená",J130,0)</f>
        <v>0</v>
      </c>
      <c r="BI130" s="194">
        <f>IF(N130="nulová",J130,0)</f>
        <v>0</v>
      </c>
      <c r="BJ130" s="24" t="s">
        <v>89</v>
      </c>
      <c r="BK130" s="194">
        <f>ROUND(I130*H130,2)</f>
        <v>0</v>
      </c>
      <c r="BL130" s="24" t="s">
        <v>194</v>
      </c>
      <c r="BM130" s="24" t="s">
        <v>2205</v>
      </c>
    </row>
    <row r="131" spans="2:65" s="11" customFormat="1" ht="29.85" customHeight="1">
      <c r="B131" s="169"/>
      <c r="D131" s="170" t="s">
        <v>80</v>
      </c>
      <c r="E131" s="180" t="s">
        <v>24</v>
      </c>
      <c r="F131" s="180" t="s">
        <v>467</v>
      </c>
      <c r="I131" s="172"/>
      <c r="J131" s="181">
        <f>BK131</f>
        <v>0</v>
      </c>
      <c r="L131" s="169"/>
      <c r="M131" s="174"/>
      <c r="N131" s="175"/>
      <c r="O131" s="175"/>
      <c r="P131" s="176">
        <f>SUM(P132:P133)</f>
        <v>0</v>
      </c>
      <c r="Q131" s="175"/>
      <c r="R131" s="176">
        <f>SUM(R132:R133)</f>
        <v>11.169900999999999</v>
      </c>
      <c r="S131" s="175"/>
      <c r="T131" s="177">
        <f>SUM(T132:T133)</f>
        <v>0</v>
      </c>
      <c r="AR131" s="170" t="s">
        <v>89</v>
      </c>
      <c r="AT131" s="178" t="s">
        <v>80</v>
      </c>
      <c r="AU131" s="178" t="s">
        <v>89</v>
      </c>
      <c r="AY131" s="170" t="s">
        <v>174</v>
      </c>
      <c r="BK131" s="179">
        <f>SUM(BK132:BK133)</f>
        <v>0</v>
      </c>
    </row>
    <row r="132" spans="2:65" s="1" customFormat="1" ht="38.25" customHeight="1">
      <c r="B132" s="182"/>
      <c r="C132" s="183" t="s">
        <v>385</v>
      </c>
      <c r="D132" s="183" t="s">
        <v>177</v>
      </c>
      <c r="E132" s="184" t="s">
        <v>1000</v>
      </c>
      <c r="F132" s="185" t="s">
        <v>1001</v>
      </c>
      <c r="G132" s="186" t="s">
        <v>287</v>
      </c>
      <c r="H132" s="187">
        <v>49.3</v>
      </c>
      <c r="I132" s="188"/>
      <c r="J132" s="189">
        <f>ROUND(I132*H132,2)</f>
        <v>0</v>
      </c>
      <c r="K132" s="185" t="s">
        <v>181</v>
      </c>
      <c r="L132" s="42"/>
      <c r="M132" s="190" t="s">
        <v>5</v>
      </c>
      <c r="N132" s="191" t="s">
        <v>52</v>
      </c>
      <c r="O132" s="43"/>
      <c r="P132" s="192">
        <f>O132*H132</f>
        <v>0</v>
      </c>
      <c r="Q132" s="192">
        <v>0.22656999999999999</v>
      </c>
      <c r="R132" s="192">
        <f>Q132*H132</f>
        <v>11.169900999999999</v>
      </c>
      <c r="S132" s="192">
        <v>0</v>
      </c>
      <c r="T132" s="193">
        <f>S132*H132</f>
        <v>0</v>
      </c>
      <c r="AR132" s="24" t="s">
        <v>194</v>
      </c>
      <c r="AT132" s="24" t="s">
        <v>177</v>
      </c>
      <c r="AU132" s="24" t="s">
        <v>24</v>
      </c>
      <c r="AY132" s="24" t="s">
        <v>174</v>
      </c>
      <c r="BE132" s="194">
        <f>IF(N132="základní",J132,0)</f>
        <v>0</v>
      </c>
      <c r="BF132" s="194">
        <f>IF(N132="snížená",J132,0)</f>
        <v>0</v>
      </c>
      <c r="BG132" s="194">
        <f>IF(N132="zákl. přenesená",J132,0)</f>
        <v>0</v>
      </c>
      <c r="BH132" s="194">
        <f>IF(N132="sníž. přenesená",J132,0)</f>
        <v>0</v>
      </c>
      <c r="BI132" s="194">
        <f>IF(N132="nulová",J132,0)</f>
        <v>0</v>
      </c>
      <c r="BJ132" s="24" t="s">
        <v>89</v>
      </c>
      <c r="BK132" s="194">
        <f>ROUND(I132*H132,2)</f>
        <v>0</v>
      </c>
      <c r="BL132" s="24" t="s">
        <v>194</v>
      </c>
      <c r="BM132" s="24" t="s">
        <v>2206</v>
      </c>
    </row>
    <row r="133" spans="2:65" s="12" customFormat="1" ht="13.5">
      <c r="B133" s="195"/>
      <c r="D133" s="196" t="s">
        <v>184</v>
      </c>
      <c r="E133" s="197" t="s">
        <v>5</v>
      </c>
      <c r="F133" s="198" t="s">
        <v>2207</v>
      </c>
      <c r="H133" s="199">
        <v>49.3</v>
      </c>
      <c r="I133" s="200"/>
      <c r="L133" s="195"/>
      <c r="M133" s="201"/>
      <c r="N133" s="202"/>
      <c r="O133" s="202"/>
      <c r="P133" s="202"/>
      <c r="Q133" s="202"/>
      <c r="R133" s="202"/>
      <c r="S133" s="202"/>
      <c r="T133" s="203"/>
      <c r="AT133" s="197" t="s">
        <v>184</v>
      </c>
      <c r="AU133" s="197" t="s">
        <v>24</v>
      </c>
      <c r="AV133" s="12" t="s">
        <v>24</v>
      </c>
      <c r="AW133" s="12" t="s">
        <v>44</v>
      </c>
      <c r="AX133" s="12" t="s">
        <v>89</v>
      </c>
      <c r="AY133" s="197" t="s">
        <v>174</v>
      </c>
    </row>
    <row r="134" spans="2:65" s="11" customFormat="1" ht="29.85" customHeight="1">
      <c r="B134" s="169"/>
      <c r="D134" s="170" t="s">
        <v>80</v>
      </c>
      <c r="E134" s="180" t="s">
        <v>194</v>
      </c>
      <c r="F134" s="180" t="s">
        <v>479</v>
      </c>
      <c r="I134" s="172"/>
      <c r="J134" s="181">
        <f>BK134</f>
        <v>0</v>
      </c>
      <c r="L134" s="169"/>
      <c r="M134" s="174"/>
      <c r="N134" s="175"/>
      <c r="O134" s="175"/>
      <c r="P134" s="176">
        <f>SUM(P135:P136)</f>
        <v>0</v>
      </c>
      <c r="Q134" s="175"/>
      <c r="R134" s="176">
        <f>SUM(R135:R136)</f>
        <v>0.34033859999999999</v>
      </c>
      <c r="S134" s="175"/>
      <c r="T134" s="177">
        <f>SUM(T135:T136)</f>
        <v>0</v>
      </c>
      <c r="AR134" s="170" t="s">
        <v>89</v>
      </c>
      <c r="AT134" s="178" t="s">
        <v>80</v>
      </c>
      <c r="AU134" s="178" t="s">
        <v>89</v>
      </c>
      <c r="AY134" s="170" t="s">
        <v>174</v>
      </c>
      <c r="BK134" s="179">
        <f>SUM(BK135:BK136)</f>
        <v>0</v>
      </c>
    </row>
    <row r="135" spans="2:65" s="1" customFormat="1" ht="25.5" customHeight="1">
      <c r="B135" s="182"/>
      <c r="C135" s="183" t="s">
        <v>390</v>
      </c>
      <c r="D135" s="183" t="s">
        <v>177</v>
      </c>
      <c r="E135" s="184" t="s">
        <v>481</v>
      </c>
      <c r="F135" s="185" t="s">
        <v>482</v>
      </c>
      <c r="G135" s="186" t="s">
        <v>311</v>
      </c>
      <c r="H135" s="187">
        <v>0.18</v>
      </c>
      <c r="I135" s="188"/>
      <c r="J135" s="189">
        <f>ROUND(I135*H135,2)</f>
        <v>0</v>
      </c>
      <c r="K135" s="185" t="s">
        <v>181</v>
      </c>
      <c r="L135" s="42"/>
      <c r="M135" s="190" t="s">
        <v>5</v>
      </c>
      <c r="N135" s="191" t="s">
        <v>52</v>
      </c>
      <c r="O135" s="43"/>
      <c r="P135" s="192">
        <f>O135*H135</f>
        <v>0</v>
      </c>
      <c r="Q135" s="192">
        <v>1.8907700000000001</v>
      </c>
      <c r="R135" s="192">
        <f>Q135*H135</f>
        <v>0.34033859999999999</v>
      </c>
      <c r="S135" s="192">
        <v>0</v>
      </c>
      <c r="T135" s="193">
        <f>S135*H135</f>
        <v>0</v>
      </c>
      <c r="AR135" s="24" t="s">
        <v>194</v>
      </c>
      <c r="AT135" s="24" t="s">
        <v>177</v>
      </c>
      <c r="AU135" s="24" t="s">
        <v>24</v>
      </c>
      <c r="AY135" s="24" t="s">
        <v>174</v>
      </c>
      <c r="BE135" s="194">
        <f>IF(N135="základní",J135,0)</f>
        <v>0</v>
      </c>
      <c r="BF135" s="194">
        <f>IF(N135="snížená",J135,0)</f>
        <v>0</v>
      </c>
      <c r="BG135" s="194">
        <f>IF(N135="zákl. přenesená",J135,0)</f>
        <v>0</v>
      </c>
      <c r="BH135" s="194">
        <f>IF(N135="sníž. přenesená",J135,0)</f>
        <v>0</v>
      </c>
      <c r="BI135" s="194">
        <f>IF(N135="nulová",J135,0)</f>
        <v>0</v>
      </c>
      <c r="BJ135" s="24" t="s">
        <v>89</v>
      </c>
      <c r="BK135" s="194">
        <f>ROUND(I135*H135,2)</f>
        <v>0</v>
      </c>
      <c r="BL135" s="24" t="s">
        <v>194</v>
      </c>
      <c r="BM135" s="24" t="s">
        <v>2208</v>
      </c>
    </row>
    <row r="136" spans="2:65" s="12" customFormat="1" ht="13.5">
      <c r="B136" s="195"/>
      <c r="D136" s="196" t="s">
        <v>184</v>
      </c>
      <c r="E136" s="197" t="s">
        <v>5</v>
      </c>
      <c r="F136" s="198" t="s">
        <v>2209</v>
      </c>
      <c r="H136" s="199">
        <v>0.18</v>
      </c>
      <c r="I136" s="200"/>
      <c r="L136" s="195"/>
      <c r="M136" s="201"/>
      <c r="N136" s="202"/>
      <c r="O136" s="202"/>
      <c r="P136" s="202"/>
      <c r="Q136" s="202"/>
      <c r="R136" s="202"/>
      <c r="S136" s="202"/>
      <c r="T136" s="203"/>
      <c r="AT136" s="197" t="s">
        <v>184</v>
      </c>
      <c r="AU136" s="197" t="s">
        <v>24</v>
      </c>
      <c r="AV136" s="12" t="s">
        <v>24</v>
      </c>
      <c r="AW136" s="12" t="s">
        <v>44</v>
      </c>
      <c r="AX136" s="12" t="s">
        <v>89</v>
      </c>
      <c r="AY136" s="197" t="s">
        <v>174</v>
      </c>
    </row>
    <row r="137" spans="2:65" s="11" customFormat="1" ht="29.85" customHeight="1">
      <c r="B137" s="169"/>
      <c r="D137" s="170" t="s">
        <v>80</v>
      </c>
      <c r="E137" s="180" t="s">
        <v>173</v>
      </c>
      <c r="F137" s="180" t="s">
        <v>520</v>
      </c>
      <c r="I137" s="172"/>
      <c r="J137" s="181">
        <f>BK137</f>
        <v>0</v>
      </c>
      <c r="L137" s="169"/>
      <c r="M137" s="174"/>
      <c r="N137" s="175"/>
      <c r="O137" s="175"/>
      <c r="P137" s="176">
        <f>SUM(P138:P154)</f>
        <v>0</v>
      </c>
      <c r="Q137" s="175"/>
      <c r="R137" s="176">
        <f>SUM(R138:R154)</f>
        <v>335.55314929999997</v>
      </c>
      <c r="S137" s="175"/>
      <c r="T137" s="177">
        <f>SUM(T138:T154)</f>
        <v>0</v>
      </c>
      <c r="AR137" s="170" t="s">
        <v>89</v>
      </c>
      <c r="AT137" s="178" t="s">
        <v>80</v>
      </c>
      <c r="AU137" s="178" t="s">
        <v>89</v>
      </c>
      <c r="AY137" s="170" t="s">
        <v>174</v>
      </c>
      <c r="BK137" s="179">
        <f>SUM(BK138:BK154)</f>
        <v>0</v>
      </c>
    </row>
    <row r="138" spans="2:65" s="1" customFormat="1" ht="25.5" customHeight="1">
      <c r="B138" s="182"/>
      <c r="C138" s="183" t="s">
        <v>395</v>
      </c>
      <c r="D138" s="183" t="s">
        <v>177</v>
      </c>
      <c r="E138" s="184" t="s">
        <v>2210</v>
      </c>
      <c r="F138" s="185" t="s">
        <v>2211</v>
      </c>
      <c r="G138" s="186" t="s">
        <v>262</v>
      </c>
      <c r="H138" s="187">
        <v>55.87</v>
      </c>
      <c r="I138" s="188"/>
      <c r="J138" s="189">
        <f>ROUND(I138*H138,2)</f>
        <v>0</v>
      </c>
      <c r="K138" s="185" t="s">
        <v>181</v>
      </c>
      <c r="L138" s="42"/>
      <c r="M138" s="190" t="s">
        <v>5</v>
      </c>
      <c r="N138" s="191" t="s">
        <v>52</v>
      </c>
      <c r="O138" s="43"/>
      <c r="P138" s="192">
        <f>O138*H138</f>
        <v>0</v>
      </c>
      <c r="Q138" s="192">
        <v>0.27994000000000002</v>
      </c>
      <c r="R138" s="192">
        <f>Q138*H138</f>
        <v>15.640247800000001</v>
      </c>
      <c r="S138" s="192">
        <v>0</v>
      </c>
      <c r="T138" s="193">
        <f>S138*H138</f>
        <v>0</v>
      </c>
      <c r="AR138" s="24" t="s">
        <v>194</v>
      </c>
      <c r="AT138" s="24" t="s">
        <v>177</v>
      </c>
      <c r="AU138" s="24" t="s">
        <v>24</v>
      </c>
      <c r="AY138" s="24" t="s">
        <v>174</v>
      </c>
      <c r="BE138" s="194">
        <f>IF(N138="základní",J138,0)</f>
        <v>0</v>
      </c>
      <c r="BF138" s="194">
        <f>IF(N138="snížená",J138,0)</f>
        <v>0</v>
      </c>
      <c r="BG138" s="194">
        <f>IF(N138="zákl. přenesená",J138,0)</f>
        <v>0</v>
      </c>
      <c r="BH138" s="194">
        <f>IF(N138="sníž. přenesená",J138,0)</f>
        <v>0</v>
      </c>
      <c r="BI138" s="194">
        <f>IF(N138="nulová",J138,0)</f>
        <v>0</v>
      </c>
      <c r="BJ138" s="24" t="s">
        <v>89</v>
      </c>
      <c r="BK138" s="194">
        <f>ROUND(I138*H138,2)</f>
        <v>0</v>
      </c>
      <c r="BL138" s="24" t="s">
        <v>194</v>
      </c>
      <c r="BM138" s="24" t="s">
        <v>2212</v>
      </c>
    </row>
    <row r="139" spans="2:65" s="12" customFormat="1" ht="13.5">
      <c r="B139" s="195"/>
      <c r="D139" s="196" t="s">
        <v>184</v>
      </c>
      <c r="E139" s="197" t="s">
        <v>5</v>
      </c>
      <c r="F139" s="198" t="s">
        <v>2213</v>
      </c>
      <c r="H139" s="199">
        <v>55.87</v>
      </c>
      <c r="I139" s="200"/>
      <c r="L139" s="195"/>
      <c r="M139" s="201"/>
      <c r="N139" s="202"/>
      <c r="O139" s="202"/>
      <c r="P139" s="202"/>
      <c r="Q139" s="202"/>
      <c r="R139" s="202"/>
      <c r="S139" s="202"/>
      <c r="T139" s="203"/>
      <c r="AT139" s="197" t="s">
        <v>184</v>
      </c>
      <c r="AU139" s="197" t="s">
        <v>24</v>
      </c>
      <c r="AV139" s="12" t="s">
        <v>24</v>
      </c>
      <c r="AW139" s="12" t="s">
        <v>44</v>
      </c>
      <c r="AX139" s="12" t="s">
        <v>89</v>
      </c>
      <c r="AY139" s="197" t="s">
        <v>174</v>
      </c>
    </row>
    <row r="140" spans="2:65" s="1" customFormat="1" ht="25.5" customHeight="1">
      <c r="B140" s="182"/>
      <c r="C140" s="183" t="s">
        <v>401</v>
      </c>
      <c r="D140" s="183" t="s">
        <v>177</v>
      </c>
      <c r="E140" s="184" t="s">
        <v>522</v>
      </c>
      <c r="F140" s="185" t="s">
        <v>523</v>
      </c>
      <c r="G140" s="186" t="s">
        <v>262</v>
      </c>
      <c r="H140" s="187">
        <v>432.74</v>
      </c>
      <c r="I140" s="188"/>
      <c r="J140" s="189">
        <f>ROUND(I140*H140,2)</f>
        <v>0</v>
      </c>
      <c r="K140" s="185" t="s">
        <v>181</v>
      </c>
      <c r="L140" s="42"/>
      <c r="M140" s="190" t="s">
        <v>5</v>
      </c>
      <c r="N140" s="191" t="s">
        <v>52</v>
      </c>
      <c r="O140" s="43"/>
      <c r="P140" s="192">
        <f>O140*H140</f>
        <v>0</v>
      </c>
      <c r="Q140" s="192">
        <v>0.378</v>
      </c>
      <c r="R140" s="192">
        <f>Q140*H140</f>
        <v>163.57572000000002</v>
      </c>
      <c r="S140" s="192">
        <v>0</v>
      </c>
      <c r="T140" s="193">
        <f>S140*H140</f>
        <v>0</v>
      </c>
      <c r="AR140" s="24" t="s">
        <v>194</v>
      </c>
      <c r="AT140" s="24" t="s">
        <v>177</v>
      </c>
      <c r="AU140" s="24" t="s">
        <v>24</v>
      </c>
      <c r="AY140" s="24" t="s">
        <v>174</v>
      </c>
      <c r="BE140" s="194">
        <f>IF(N140="základní",J140,0)</f>
        <v>0</v>
      </c>
      <c r="BF140" s="194">
        <f>IF(N140="snížená",J140,0)</f>
        <v>0</v>
      </c>
      <c r="BG140" s="194">
        <f>IF(N140="zákl. přenesená",J140,0)</f>
        <v>0</v>
      </c>
      <c r="BH140" s="194">
        <f>IF(N140="sníž. přenesená",J140,0)</f>
        <v>0</v>
      </c>
      <c r="BI140" s="194">
        <f>IF(N140="nulová",J140,0)</f>
        <v>0</v>
      </c>
      <c r="BJ140" s="24" t="s">
        <v>89</v>
      </c>
      <c r="BK140" s="194">
        <f>ROUND(I140*H140,2)</f>
        <v>0</v>
      </c>
      <c r="BL140" s="24" t="s">
        <v>194</v>
      </c>
      <c r="BM140" s="24" t="s">
        <v>2214</v>
      </c>
    </row>
    <row r="141" spans="2:65" s="12" customFormat="1" ht="13.5">
      <c r="B141" s="195"/>
      <c r="D141" s="196" t="s">
        <v>184</v>
      </c>
      <c r="E141" s="197" t="s">
        <v>5</v>
      </c>
      <c r="F141" s="198" t="s">
        <v>2215</v>
      </c>
      <c r="H141" s="199">
        <v>432.74</v>
      </c>
      <c r="I141" s="200"/>
      <c r="L141" s="195"/>
      <c r="M141" s="201"/>
      <c r="N141" s="202"/>
      <c r="O141" s="202"/>
      <c r="P141" s="202"/>
      <c r="Q141" s="202"/>
      <c r="R141" s="202"/>
      <c r="S141" s="202"/>
      <c r="T141" s="203"/>
      <c r="AT141" s="197" t="s">
        <v>184</v>
      </c>
      <c r="AU141" s="197" t="s">
        <v>24</v>
      </c>
      <c r="AV141" s="12" t="s">
        <v>24</v>
      </c>
      <c r="AW141" s="12" t="s">
        <v>44</v>
      </c>
      <c r="AX141" s="12" t="s">
        <v>89</v>
      </c>
      <c r="AY141" s="197" t="s">
        <v>174</v>
      </c>
    </row>
    <row r="142" spans="2:65" s="1" customFormat="1" ht="25.5" customHeight="1">
      <c r="B142" s="182"/>
      <c r="C142" s="183" t="s">
        <v>405</v>
      </c>
      <c r="D142" s="183" t="s">
        <v>177</v>
      </c>
      <c r="E142" s="184" t="s">
        <v>530</v>
      </c>
      <c r="F142" s="185" t="s">
        <v>531</v>
      </c>
      <c r="G142" s="186" t="s">
        <v>262</v>
      </c>
      <c r="H142" s="187">
        <v>393.4</v>
      </c>
      <c r="I142" s="188"/>
      <c r="J142" s="189">
        <f>ROUND(I142*H142,2)</f>
        <v>0</v>
      </c>
      <c r="K142" s="185" t="s">
        <v>181</v>
      </c>
      <c r="L142" s="42"/>
      <c r="M142" s="190" t="s">
        <v>5</v>
      </c>
      <c r="N142" s="191" t="s">
        <v>52</v>
      </c>
      <c r="O142" s="43"/>
      <c r="P142" s="192">
        <f>O142*H142</f>
        <v>0</v>
      </c>
      <c r="Q142" s="192">
        <v>0.37190000000000001</v>
      </c>
      <c r="R142" s="192">
        <f>Q142*H142</f>
        <v>146.30545999999998</v>
      </c>
      <c r="S142" s="192">
        <v>0</v>
      </c>
      <c r="T142" s="193">
        <f>S142*H142</f>
        <v>0</v>
      </c>
      <c r="AR142" s="24" t="s">
        <v>194</v>
      </c>
      <c r="AT142" s="24" t="s">
        <v>177</v>
      </c>
      <c r="AU142" s="24" t="s">
        <v>24</v>
      </c>
      <c r="AY142" s="24" t="s">
        <v>174</v>
      </c>
      <c r="BE142" s="194">
        <f>IF(N142="základní",J142,0)</f>
        <v>0</v>
      </c>
      <c r="BF142" s="194">
        <f>IF(N142="snížená",J142,0)</f>
        <v>0</v>
      </c>
      <c r="BG142" s="194">
        <f>IF(N142="zákl. přenesená",J142,0)</f>
        <v>0</v>
      </c>
      <c r="BH142" s="194">
        <f>IF(N142="sníž. přenesená",J142,0)</f>
        <v>0</v>
      </c>
      <c r="BI142" s="194">
        <f>IF(N142="nulová",J142,0)</f>
        <v>0</v>
      </c>
      <c r="BJ142" s="24" t="s">
        <v>89</v>
      </c>
      <c r="BK142" s="194">
        <f>ROUND(I142*H142,2)</f>
        <v>0</v>
      </c>
      <c r="BL142" s="24" t="s">
        <v>194</v>
      </c>
      <c r="BM142" s="24" t="s">
        <v>2216</v>
      </c>
    </row>
    <row r="143" spans="2:65" s="1" customFormat="1" ht="38.25" customHeight="1">
      <c r="B143" s="182"/>
      <c r="C143" s="183" t="s">
        <v>409</v>
      </c>
      <c r="D143" s="183" t="s">
        <v>177</v>
      </c>
      <c r="E143" s="184" t="s">
        <v>2217</v>
      </c>
      <c r="F143" s="185" t="s">
        <v>2218</v>
      </c>
      <c r="G143" s="186" t="s">
        <v>262</v>
      </c>
      <c r="H143" s="187">
        <v>393.4</v>
      </c>
      <c r="I143" s="188"/>
      <c r="J143" s="189">
        <f>ROUND(I143*H143,2)</f>
        <v>0</v>
      </c>
      <c r="K143" s="185" t="s">
        <v>5</v>
      </c>
      <c r="L143" s="42"/>
      <c r="M143" s="190" t="s">
        <v>5</v>
      </c>
      <c r="N143" s="191" t="s">
        <v>52</v>
      </c>
      <c r="O143" s="43"/>
      <c r="P143" s="192">
        <f>O143*H143</f>
        <v>0</v>
      </c>
      <c r="Q143" s="192">
        <v>0</v>
      </c>
      <c r="R143" s="192">
        <f>Q143*H143</f>
        <v>0</v>
      </c>
      <c r="S143" s="192">
        <v>0</v>
      </c>
      <c r="T143" s="193">
        <f>S143*H143</f>
        <v>0</v>
      </c>
      <c r="AR143" s="24" t="s">
        <v>194</v>
      </c>
      <c r="AT143" s="24" t="s">
        <v>177</v>
      </c>
      <c r="AU143" s="24" t="s">
        <v>24</v>
      </c>
      <c r="AY143" s="24" t="s">
        <v>174</v>
      </c>
      <c r="BE143" s="194">
        <f>IF(N143="základní",J143,0)</f>
        <v>0</v>
      </c>
      <c r="BF143" s="194">
        <f>IF(N143="snížená",J143,0)</f>
        <v>0</v>
      </c>
      <c r="BG143" s="194">
        <f>IF(N143="zákl. přenesená",J143,0)</f>
        <v>0</v>
      </c>
      <c r="BH143" s="194">
        <f>IF(N143="sníž. přenesená",J143,0)</f>
        <v>0</v>
      </c>
      <c r="BI143" s="194">
        <f>IF(N143="nulová",J143,0)</f>
        <v>0</v>
      </c>
      <c r="BJ143" s="24" t="s">
        <v>89</v>
      </c>
      <c r="BK143" s="194">
        <f>ROUND(I143*H143,2)</f>
        <v>0</v>
      </c>
      <c r="BL143" s="24" t="s">
        <v>194</v>
      </c>
      <c r="BM143" s="24" t="s">
        <v>2219</v>
      </c>
    </row>
    <row r="144" spans="2:65" s="1" customFormat="1" ht="25.5" customHeight="1">
      <c r="B144" s="182"/>
      <c r="C144" s="183" t="s">
        <v>414</v>
      </c>
      <c r="D144" s="183" t="s">
        <v>177</v>
      </c>
      <c r="E144" s="184" t="s">
        <v>2220</v>
      </c>
      <c r="F144" s="185" t="s">
        <v>2221</v>
      </c>
      <c r="G144" s="186" t="s">
        <v>262</v>
      </c>
      <c r="H144" s="187">
        <v>393.4</v>
      </c>
      <c r="I144" s="188"/>
      <c r="J144" s="189">
        <f>ROUND(I144*H144,2)</f>
        <v>0</v>
      </c>
      <c r="K144" s="185" t="s">
        <v>181</v>
      </c>
      <c r="L144" s="42"/>
      <c r="M144" s="190" t="s">
        <v>5</v>
      </c>
      <c r="N144" s="191" t="s">
        <v>52</v>
      </c>
      <c r="O144" s="43"/>
      <c r="P144" s="192">
        <f>O144*H144</f>
        <v>0</v>
      </c>
      <c r="Q144" s="192">
        <v>0</v>
      </c>
      <c r="R144" s="192">
        <f>Q144*H144</f>
        <v>0</v>
      </c>
      <c r="S144" s="192">
        <v>0</v>
      </c>
      <c r="T144" s="193">
        <f>S144*H144</f>
        <v>0</v>
      </c>
      <c r="AR144" s="24" t="s">
        <v>194</v>
      </c>
      <c r="AT144" s="24" t="s">
        <v>177</v>
      </c>
      <c r="AU144" s="24" t="s">
        <v>24</v>
      </c>
      <c r="AY144" s="24" t="s">
        <v>174</v>
      </c>
      <c r="BE144" s="194">
        <f>IF(N144="základní",J144,0)</f>
        <v>0</v>
      </c>
      <c r="BF144" s="194">
        <f>IF(N144="snížená",J144,0)</f>
        <v>0</v>
      </c>
      <c r="BG144" s="194">
        <f>IF(N144="zákl. přenesená",J144,0)</f>
        <v>0</v>
      </c>
      <c r="BH144" s="194">
        <f>IF(N144="sníž. přenesená",J144,0)</f>
        <v>0</v>
      </c>
      <c r="BI144" s="194">
        <f>IF(N144="nulová",J144,0)</f>
        <v>0</v>
      </c>
      <c r="BJ144" s="24" t="s">
        <v>89</v>
      </c>
      <c r="BK144" s="194">
        <f>ROUND(I144*H144,2)</f>
        <v>0</v>
      </c>
      <c r="BL144" s="24" t="s">
        <v>194</v>
      </c>
      <c r="BM144" s="24" t="s">
        <v>2222</v>
      </c>
    </row>
    <row r="145" spans="2:65" s="1" customFormat="1" ht="25.5" customHeight="1">
      <c r="B145" s="182"/>
      <c r="C145" s="183" t="s">
        <v>418</v>
      </c>
      <c r="D145" s="183" t="s">
        <v>177</v>
      </c>
      <c r="E145" s="184" t="s">
        <v>2223</v>
      </c>
      <c r="F145" s="185" t="s">
        <v>2224</v>
      </c>
      <c r="G145" s="186" t="s">
        <v>262</v>
      </c>
      <c r="H145" s="187">
        <v>393.4</v>
      </c>
      <c r="I145" s="188"/>
      <c r="J145" s="189">
        <f>ROUND(I145*H145,2)</f>
        <v>0</v>
      </c>
      <c r="K145" s="185" t="s">
        <v>181</v>
      </c>
      <c r="L145" s="42"/>
      <c r="M145" s="190" t="s">
        <v>5</v>
      </c>
      <c r="N145" s="191" t="s">
        <v>52</v>
      </c>
      <c r="O145" s="43"/>
      <c r="P145" s="192">
        <f>O145*H145</f>
        <v>0</v>
      </c>
      <c r="Q145" s="192">
        <v>0</v>
      </c>
      <c r="R145" s="192">
        <f>Q145*H145</f>
        <v>0</v>
      </c>
      <c r="S145" s="192">
        <v>0</v>
      </c>
      <c r="T145" s="193">
        <f>S145*H145</f>
        <v>0</v>
      </c>
      <c r="AR145" s="24" t="s">
        <v>194</v>
      </c>
      <c r="AT145" s="24" t="s">
        <v>177</v>
      </c>
      <c r="AU145" s="24" t="s">
        <v>24</v>
      </c>
      <c r="AY145" s="24" t="s">
        <v>174</v>
      </c>
      <c r="BE145" s="194">
        <f>IF(N145="základní",J145,0)</f>
        <v>0</v>
      </c>
      <c r="BF145" s="194">
        <f>IF(N145="snížená",J145,0)</f>
        <v>0</v>
      </c>
      <c r="BG145" s="194">
        <f>IF(N145="zákl. přenesená",J145,0)</f>
        <v>0</v>
      </c>
      <c r="BH145" s="194">
        <f>IF(N145="sníž. přenesená",J145,0)</f>
        <v>0</v>
      </c>
      <c r="BI145" s="194">
        <f>IF(N145="nulová",J145,0)</f>
        <v>0</v>
      </c>
      <c r="BJ145" s="24" t="s">
        <v>89</v>
      </c>
      <c r="BK145" s="194">
        <f>ROUND(I145*H145,2)</f>
        <v>0</v>
      </c>
      <c r="BL145" s="24" t="s">
        <v>194</v>
      </c>
      <c r="BM145" s="24" t="s">
        <v>2225</v>
      </c>
    </row>
    <row r="146" spans="2:65" s="12" customFormat="1" ht="13.5">
      <c r="B146" s="195"/>
      <c r="D146" s="196" t="s">
        <v>184</v>
      </c>
      <c r="E146" s="197" t="s">
        <v>5</v>
      </c>
      <c r="F146" s="198" t="s">
        <v>2226</v>
      </c>
      <c r="H146" s="199">
        <v>393.4</v>
      </c>
      <c r="I146" s="200"/>
      <c r="L146" s="195"/>
      <c r="M146" s="201"/>
      <c r="N146" s="202"/>
      <c r="O146" s="202"/>
      <c r="P146" s="202"/>
      <c r="Q146" s="202"/>
      <c r="R146" s="202"/>
      <c r="S146" s="202"/>
      <c r="T146" s="203"/>
      <c r="AT146" s="197" t="s">
        <v>184</v>
      </c>
      <c r="AU146" s="197" t="s">
        <v>24</v>
      </c>
      <c r="AV146" s="12" t="s">
        <v>24</v>
      </c>
      <c r="AW146" s="12" t="s">
        <v>44</v>
      </c>
      <c r="AX146" s="12" t="s">
        <v>89</v>
      </c>
      <c r="AY146" s="197" t="s">
        <v>174</v>
      </c>
    </row>
    <row r="147" spans="2:65" s="1" customFormat="1" ht="38.25" customHeight="1">
      <c r="B147" s="182"/>
      <c r="C147" s="183" t="s">
        <v>424</v>
      </c>
      <c r="D147" s="183" t="s">
        <v>177</v>
      </c>
      <c r="E147" s="184" t="s">
        <v>2227</v>
      </c>
      <c r="F147" s="185" t="s">
        <v>2228</v>
      </c>
      <c r="G147" s="186" t="s">
        <v>262</v>
      </c>
      <c r="H147" s="187">
        <v>393.4</v>
      </c>
      <c r="I147" s="188"/>
      <c r="J147" s="189">
        <f>ROUND(I147*H147,2)</f>
        <v>0</v>
      </c>
      <c r="K147" s="185" t="s">
        <v>181</v>
      </c>
      <c r="L147" s="42"/>
      <c r="M147" s="190" t="s">
        <v>5</v>
      </c>
      <c r="N147" s="191" t="s">
        <v>52</v>
      </c>
      <c r="O147" s="43"/>
      <c r="P147" s="192">
        <f>O147*H147</f>
        <v>0</v>
      </c>
      <c r="Q147" s="192">
        <v>0</v>
      </c>
      <c r="R147" s="192">
        <f>Q147*H147</f>
        <v>0</v>
      </c>
      <c r="S147" s="192">
        <v>0</v>
      </c>
      <c r="T147" s="193">
        <f>S147*H147</f>
        <v>0</v>
      </c>
      <c r="AR147" s="24" t="s">
        <v>194</v>
      </c>
      <c r="AT147" s="24" t="s">
        <v>177</v>
      </c>
      <c r="AU147" s="24" t="s">
        <v>24</v>
      </c>
      <c r="AY147" s="24" t="s">
        <v>174</v>
      </c>
      <c r="BE147" s="194">
        <f>IF(N147="základní",J147,0)</f>
        <v>0</v>
      </c>
      <c r="BF147" s="194">
        <f>IF(N147="snížená",J147,0)</f>
        <v>0</v>
      </c>
      <c r="BG147" s="194">
        <f>IF(N147="zákl. přenesená",J147,0)</f>
        <v>0</v>
      </c>
      <c r="BH147" s="194">
        <f>IF(N147="sníž. přenesená",J147,0)</f>
        <v>0</v>
      </c>
      <c r="BI147" s="194">
        <f>IF(N147="nulová",J147,0)</f>
        <v>0</v>
      </c>
      <c r="BJ147" s="24" t="s">
        <v>89</v>
      </c>
      <c r="BK147" s="194">
        <f>ROUND(I147*H147,2)</f>
        <v>0</v>
      </c>
      <c r="BL147" s="24" t="s">
        <v>194</v>
      </c>
      <c r="BM147" s="24" t="s">
        <v>2229</v>
      </c>
    </row>
    <row r="148" spans="2:65" s="1" customFormat="1" ht="51" customHeight="1">
      <c r="B148" s="182"/>
      <c r="C148" s="183" t="s">
        <v>440</v>
      </c>
      <c r="D148" s="183" t="s">
        <v>177</v>
      </c>
      <c r="E148" s="184" t="s">
        <v>2230</v>
      </c>
      <c r="F148" s="185" t="s">
        <v>2231</v>
      </c>
      <c r="G148" s="186" t="s">
        <v>262</v>
      </c>
      <c r="H148" s="187">
        <v>32.549999999999997</v>
      </c>
      <c r="I148" s="188"/>
      <c r="J148" s="189">
        <f>ROUND(I148*H148,2)</f>
        <v>0</v>
      </c>
      <c r="K148" s="185" t="s">
        <v>181</v>
      </c>
      <c r="L148" s="42"/>
      <c r="M148" s="190" t="s">
        <v>5</v>
      </c>
      <c r="N148" s="191" t="s">
        <v>52</v>
      </c>
      <c r="O148" s="43"/>
      <c r="P148" s="192">
        <f>O148*H148</f>
        <v>0</v>
      </c>
      <c r="Q148" s="192">
        <v>8.4250000000000005E-2</v>
      </c>
      <c r="R148" s="192">
        <f>Q148*H148</f>
        <v>2.7423375000000001</v>
      </c>
      <c r="S148" s="192">
        <v>0</v>
      </c>
      <c r="T148" s="193">
        <f>S148*H148</f>
        <v>0</v>
      </c>
      <c r="AR148" s="24" t="s">
        <v>194</v>
      </c>
      <c r="AT148" s="24" t="s">
        <v>177</v>
      </c>
      <c r="AU148" s="24" t="s">
        <v>24</v>
      </c>
      <c r="AY148" s="24" t="s">
        <v>174</v>
      </c>
      <c r="BE148" s="194">
        <f>IF(N148="základní",J148,0)</f>
        <v>0</v>
      </c>
      <c r="BF148" s="194">
        <f>IF(N148="snížená",J148,0)</f>
        <v>0</v>
      </c>
      <c r="BG148" s="194">
        <f>IF(N148="zákl. přenesená",J148,0)</f>
        <v>0</v>
      </c>
      <c r="BH148" s="194">
        <f>IF(N148="sníž. přenesená",J148,0)</f>
        <v>0</v>
      </c>
      <c r="BI148" s="194">
        <f>IF(N148="nulová",J148,0)</f>
        <v>0</v>
      </c>
      <c r="BJ148" s="24" t="s">
        <v>89</v>
      </c>
      <c r="BK148" s="194">
        <f>ROUND(I148*H148,2)</f>
        <v>0</v>
      </c>
      <c r="BL148" s="24" t="s">
        <v>194</v>
      </c>
      <c r="BM148" s="24" t="s">
        <v>2232</v>
      </c>
    </row>
    <row r="149" spans="2:65" s="12" customFormat="1" ht="13.5">
      <c r="B149" s="195"/>
      <c r="D149" s="196" t="s">
        <v>184</v>
      </c>
      <c r="E149" s="197" t="s">
        <v>5</v>
      </c>
      <c r="F149" s="198" t="s">
        <v>2233</v>
      </c>
      <c r="H149" s="199">
        <v>32.549999999999997</v>
      </c>
      <c r="I149" s="200"/>
      <c r="L149" s="195"/>
      <c r="M149" s="201"/>
      <c r="N149" s="202"/>
      <c r="O149" s="202"/>
      <c r="P149" s="202"/>
      <c r="Q149" s="202"/>
      <c r="R149" s="202"/>
      <c r="S149" s="202"/>
      <c r="T149" s="203"/>
      <c r="AT149" s="197" t="s">
        <v>184</v>
      </c>
      <c r="AU149" s="197" t="s">
        <v>24</v>
      </c>
      <c r="AV149" s="12" t="s">
        <v>24</v>
      </c>
      <c r="AW149" s="12" t="s">
        <v>44</v>
      </c>
      <c r="AX149" s="12" t="s">
        <v>89</v>
      </c>
      <c r="AY149" s="197" t="s">
        <v>174</v>
      </c>
    </row>
    <row r="150" spans="2:65" s="1" customFormat="1" ht="16.5" customHeight="1">
      <c r="B150" s="182"/>
      <c r="C150" s="219" t="s">
        <v>446</v>
      </c>
      <c r="D150" s="219" t="s">
        <v>447</v>
      </c>
      <c r="E150" s="220" t="s">
        <v>2234</v>
      </c>
      <c r="F150" s="221" t="s">
        <v>2235</v>
      </c>
      <c r="G150" s="222" t="s">
        <v>262</v>
      </c>
      <c r="H150" s="223">
        <v>32.875999999999998</v>
      </c>
      <c r="I150" s="224"/>
      <c r="J150" s="225">
        <f>ROUND(I150*H150,2)</f>
        <v>0</v>
      </c>
      <c r="K150" s="221" t="s">
        <v>181</v>
      </c>
      <c r="L150" s="226"/>
      <c r="M150" s="227" t="s">
        <v>5</v>
      </c>
      <c r="N150" s="228" t="s">
        <v>52</v>
      </c>
      <c r="O150" s="43"/>
      <c r="P150" s="192">
        <f>O150*H150</f>
        <v>0</v>
      </c>
      <c r="Q150" s="192">
        <v>0.13100000000000001</v>
      </c>
      <c r="R150" s="192">
        <f>Q150*H150</f>
        <v>4.306756</v>
      </c>
      <c r="S150" s="192">
        <v>0</v>
      </c>
      <c r="T150" s="193">
        <f>S150*H150</f>
        <v>0</v>
      </c>
      <c r="AR150" s="24" t="s">
        <v>211</v>
      </c>
      <c r="AT150" s="24" t="s">
        <v>447</v>
      </c>
      <c r="AU150" s="24" t="s">
        <v>24</v>
      </c>
      <c r="AY150" s="24" t="s">
        <v>174</v>
      </c>
      <c r="BE150" s="194">
        <f>IF(N150="základní",J150,0)</f>
        <v>0</v>
      </c>
      <c r="BF150" s="194">
        <f>IF(N150="snížená",J150,0)</f>
        <v>0</v>
      </c>
      <c r="BG150" s="194">
        <f>IF(N150="zákl. přenesená",J150,0)</f>
        <v>0</v>
      </c>
      <c r="BH150" s="194">
        <f>IF(N150="sníž. přenesená",J150,0)</f>
        <v>0</v>
      </c>
      <c r="BI150" s="194">
        <f>IF(N150="nulová",J150,0)</f>
        <v>0</v>
      </c>
      <c r="BJ150" s="24" t="s">
        <v>89</v>
      </c>
      <c r="BK150" s="194">
        <f>ROUND(I150*H150,2)</f>
        <v>0</v>
      </c>
      <c r="BL150" s="24" t="s">
        <v>194</v>
      </c>
      <c r="BM150" s="24" t="s">
        <v>2236</v>
      </c>
    </row>
    <row r="151" spans="2:65" s="12" customFormat="1" ht="13.5">
      <c r="B151" s="195"/>
      <c r="D151" s="196" t="s">
        <v>184</v>
      </c>
      <c r="F151" s="198" t="s">
        <v>2237</v>
      </c>
      <c r="H151" s="199">
        <v>32.875999999999998</v>
      </c>
      <c r="I151" s="200"/>
      <c r="L151" s="195"/>
      <c r="M151" s="201"/>
      <c r="N151" s="202"/>
      <c r="O151" s="202"/>
      <c r="P151" s="202"/>
      <c r="Q151" s="202"/>
      <c r="R151" s="202"/>
      <c r="S151" s="202"/>
      <c r="T151" s="203"/>
      <c r="AT151" s="197" t="s">
        <v>184</v>
      </c>
      <c r="AU151" s="197" t="s">
        <v>24</v>
      </c>
      <c r="AV151" s="12" t="s">
        <v>24</v>
      </c>
      <c r="AW151" s="12" t="s">
        <v>6</v>
      </c>
      <c r="AX151" s="12" t="s">
        <v>89</v>
      </c>
      <c r="AY151" s="197" t="s">
        <v>174</v>
      </c>
    </row>
    <row r="152" spans="2:65" s="1" customFormat="1" ht="51" customHeight="1">
      <c r="B152" s="182"/>
      <c r="C152" s="183" t="s">
        <v>452</v>
      </c>
      <c r="D152" s="183" t="s">
        <v>177</v>
      </c>
      <c r="E152" s="184" t="s">
        <v>2238</v>
      </c>
      <c r="F152" s="185" t="s">
        <v>2239</v>
      </c>
      <c r="G152" s="186" t="s">
        <v>262</v>
      </c>
      <c r="H152" s="187">
        <v>10.6</v>
      </c>
      <c r="I152" s="188"/>
      <c r="J152" s="189">
        <f>ROUND(I152*H152,2)</f>
        <v>0</v>
      </c>
      <c r="K152" s="185" t="s">
        <v>181</v>
      </c>
      <c r="L152" s="42"/>
      <c r="M152" s="190" t="s">
        <v>5</v>
      </c>
      <c r="N152" s="191" t="s">
        <v>52</v>
      </c>
      <c r="O152" s="43"/>
      <c r="P152" s="192">
        <f>O152*H152</f>
        <v>0</v>
      </c>
      <c r="Q152" s="192">
        <v>0.10362</v>
      </c>
      <c r="R152" s="192">
        <f>Q152*H152</f>
        <v>1.0983719999999999</v>
      </c>
      <c r="S152" s="192">
        <v>0</v>
      </c>
      <c r="T152" s="193">
        <f>S152*H152</f>
        <v>0</v>
      </c>
      <c r="AR152" s="24" t="s">
        <v>194</v>
      </c>
      <c r="AT152" s="24" t="s">
        <v>177</v>
      </c>
      <c r="AU152" s="24" t="s">
        <v>24</v>
      </c>
      <c r="AY152" s="24" t="s">
        <v>174</v>
      </c>
      <c r="BE152" s="194">
        <f>IF(N152="základní",J152,0)</f>
        <v>0</v>
      </c>
      <c r="BF152" s="194">
        <f>IF(N152="snížená",J152,0)</f>
        <v>0</v>
      </c>
      <c r="BG152" s="194">
        <f>IF(N152="zákl. přenesená",J152,0)</f>
        <v>0</v>
      </c>
      <c r="BH152" s="194">
        <f>IF(N152="sníž. přenesená",J152,0)</f>
        <v>0</v>
      </c>
      <c r="BI152" s="194">
        <f>IF(N152="nulová",J152,0)</f>
        <v>0</v>
      </c>
      <c r="BJ152" s="24" t="s">
        <v>89</v>
      </c>
      <c r="BK152" s="194">
        <f>ROUND(I152*H152,2)</f>
        <v>0</v>
      </c>
      <c r="BL152" s="24" t="s">
        <v>194</v>
      </c>
      <c r="BM152" s="24" t="s">
        <v>2240</v>
      </c>
    </row>
    <row r="153" spans="2:65" s="1" customFormat="1" ht="16.5" customHeight="1">
      <c r="B153" s="182"/>
      <c r="C153" s="219" t="s">
        <v>457</v>
      </c>
      <c r="D153" s="219" t="s">
        <v>447</v>
      </c>
      <c r="E153" s="220" t="s">
        <v>2241</v>
      </c>
      <c r="F153" s="221" t="s">
        <v>2242</v>
      </c>
      <c r="G153" s="222" t="s">
        <v>262</v>
      </c>
      <c r="H153" s="223">
        <v>10.706</v>
      </c>
      <c r="I153" s="224"/>
      <c r="J153" s="225">
        <f>ROUND(I153*H153,2)</f>
        <v>0</v>
      </c>
      <c r="K153" s="221" t="s">
        <v>181</v>
      </c>
      <c r="L153" s="226"/>
      <c r="M153" s="227" t="s">
        <v>5</v>
      </c>
      <c r="N153" s="228" t="s">
        <v>52</v>
      </c>
      <c r="O153" s="43"/>
      <c r="P153" s="192">
        <f>O153*H153</f>
        <v>0</v>
      </c>
      <c r="Q153" s="192">
        <v>0.17599999999999999</v>
      </c>
      <c r="R153" s="192">
        <f>Q153*H153</f>
        <v>1.8842559999999997</v>
      </c>
      <c r="S153" s="192">
        <v>0</v>
      </c>
      <c r="T153" s="193">
        <f>S153*H153</f>
        <v>0</v>
      </c>
      <c r="AR153" s="24" t="s">
        <v>211</v>
      </c>
      <c r="AT153" s="24" t="s">
        <v>447</v>
      </c>
      <c r="AU153" s="24" t="s">
        <v>24</v>
      </c>
      <c r="AY153" s="24" t="s">
        <v>174</v>
      </c>
      <c r="BE153" s="194">
        <f>IF(N153="základní",J153,0)</f>
        <v>0</v>
      </c>
      <c r="BF153" s="194">
        <f>IF(N153="snížená",J153,0)</f>
        <v>0</v>
      </c>
      <c r="BG153" s="194">
        <f>IF(N153="zákl. přenesená",J153,0)</f>
        <v>0</v>
      </c>
      <c r="BH153" s="194">
        <f>IF(N153="sníž. přenesená",J153,0)</f>
        <v>0</v>
      </c>
      <c r="BI153" s="194">
        <f>IF(N153="nulová",J153,0)</f>
        <v>0</v>
      </c>
      <c r="BJ153" s="24" t="s">
        <v>89</v>
      </c>
      <c r="BK153" s="194">
        <f>ROUND(I153*H153,2)</f>
        <v>0</v>
      </c>
      <c r="BL153" s="24" t="s">
        <v>194</v>
      </c>
      <c r="BM153" s="24" t="s">
        <v>2243</v>
      </c>
    </row>
    <row r="154" spans="2:65" s="12" customFormat="1" ht="13.5">
      <c r="B154" s="195"/>
      <c r="D154" s="196" t="s">
        <v>184</v>
      </c>
      <c r="F154" s="198" t="s">
        <v>2244</v>
      </c>
      <c r="H154" s="199">
        <v>10.706</v>
      </c>
      <c r="I154" s="200"/>
      <c r="L154" s="195"/>
      <c r="M154" s="201"/>
      <c r="N154" s="202"/>
      <c r="O154" s="202"/>
      <c r="P154" s="202"/>
      <c r="Q154" s="202"/>
      <c r="R154" s="202"/>
      <c r="S154" s="202"/>
      <c r="T154" s="203"/>
      <c r="AT154" s="197" t="s">
        <v>184</v>
      </c>
      <c r="AU154" s="197" t="s">
        <v>24</v>
      </c>
      <c r="AV154" s="12" t="s">
        <v>24</v>
      </c>
      <c r="AW154" s="12" t="s">
        <v>6</v>
      </c>
      <c r="AX154" s="12" t="s">
        <v>89</v>
      </c>
      <c r="AY154" s="197" t="s">
        <v>174</v>
      </c>
    </row>
    <row r="155" spans="2:65" s="11" customFormat="1" ht="29.85" customHeight="1">
      <c r="B155" s="169"/>
      <c r="D155" s="170" t="s">
        <v>80</v>
      </c>
      <c r="E155" s="180" t="s">
        <v>211</v>
      </c>
      <c r="F155" s="180" t="s">
        <v>559</v>
      </c>
      <c r="I155" s="172"/>
      <c r="J155" s="181">
        <f>BK155</f>
        <v>0</v>
      </c>
      <c r="L155" s="169"/>
      <c r="M155" s="174"/>
      <c r="N155" s="175"/>
      <c r="O155" s="175"/>
      <c r="P155" s="176">
        <f>SUM(P156:P178)</f>
        <v>0</v>
      </c>
      <c r="Q155" s="175"/>
      <c r="R155" s="176">
        <f>SUM(R156:R178)</f>
        <v>1.3965148000000001</v>
      </c>
      <c r="S155" s="175"/>
      <c r="T155" s="177">
        <f>SUM(T156:T178)</f>
        <v>2E-3</v>
      </c>
      <c r="AR155" s="170" t="s">
        <v>89</v>
      </c>
      <c r="AT155" s="178" t="s">
        <v>80</v>
      </c>
      <c r="AU155" s="178" t="s">
        <v>89</v>
      </c>
      <c r="AY155" s="170" t="s">
        <v>174</v>
      </c>
      <c r="BK155" s="179">
        <f>SUM(BK156:BK178)</f>
        <v>0</v>
      </c>
    </row>
    <row r="156" spans="2:65" s="1" customFormat="1" ht="25.5" customHeight="1">
      <c r="B156" s="182"/>
      <c r="C156" s="183" t="s">
        <v>461</v>
      </c>
      <c r="D156" s="183" t="s">
        <v>177</v>
      </c>
      <c r="E156" s="184" t="s">
        <v>561</v>
      </c>
      <c r="F156" s="185" t="s">
        <v>562</v>
      </c>
      <c r="G156" s="186" t="s">
        <v>287</v>
      </c>
      <c r="H156" s="187">
        <v>1.2</v>
      </c>
      <c r="I156" s="188"/>
      <c r="J156" s="189">
        <f>ROUND(I156*H156,2)</f>
        <v>0</v>
      </c>
      <c r="K156" s="185" t="s">
        <v>181</v>
      </c>
      <c r="L156" s="42"/>
      <c r="M156" s="190" t="s">
        <v>5</v>
      </c>
      <c r="N156" s="191" t="s">
        <v>52</v>
      </c>
      <c r="O156" s="43"/>
      <c r="P156" s="192">
        <f>O156*H156</f>
        <v>0</v>
      </c>
      <c r="Q156" s="192">
        <v>2.6800000000000001E-3</v>
      </c>
      <c r="R156" s="192">
        <f>Q156*H156</f>
        <v>3.2160000000000001E-3</v>
      </c>
      <c r="S156" s="192">
        <v>0</v>
      </c>
      <c r="T156" s="193">
        <f>S156*H156</f>
        <v>0</v>
      </c>
      <c r="AR156" s="24" t="s">
        <v>194</v>
      </c>
      <c r="AT156" s="24" t="s">
        <v>177</v>
      </c>
      <c r="AU156" s="24" t="s">
        <v>24</v>
      </c>
      <c r="AY156" s="24" t="s">
        <v>174</v>
      </c>
      <c r="BE156" s="194">
        <f>IF(N156="základní",J156,0)</f>
        <v>0</v>
      </c>
      <c r="BF156" s="194">
        <f>IF(N156="snížená",J156,0)</f>
        <v>0</v>
      </c>
      <c r="BG156" s="194">
        <f>IF(N156="zákl. přenesená",J156,0)</f>
        <v>0</v>
      </c>
      <c r="BH156" s="194">
        <f>IF(N156="sníž. přenesená",J156,0)</f>
        <v>0</v>
      </c>
      <c r="BI156" s="194">
        <f>IF(N156="nulová",J156,0)</f>
        <v>0</v>
      </c>
      <c r="BJ156" s="24" t="s">
        <v>89</v>
      </c>
      <c r="BK156" s="194">
        <f>ROUND(I156*H156,2)</f>
        <v>0</v>
      </c>
      <c r="BL156" s="24" t="s">
        <v>194</v>
      </c>
      <c r="BM156" s="24" t="s">
        <v>2245</v>
      </c>
    </row>
    <row r="157" spans="2:65" s="1" customFormat="1" ht="25.5" customHeight="1">
      <c r="B157" s="182"/>
      <c r="C157" s="183" t="s">
        <v>468</v>
      </c>
      <c r="D157" s="183" t="s">
        <v>177</v>
      </c>
      <c r="E157" s="184" t="s">
        <v>2246</v>
      </c>
      <c r="F157" s="185" t="s">
        <v>2247</v>
      </c>
      <c r="G157" s="186" t="s">
        <v>488</v>
      </c>
      <c r="H157" s="187">
        <v>1</v>
      </c>
      <c r="I157" s="188"/>
      <c r="J157" s="189">
        <f>ROUND(I157*H157,2)</f>
        <v>0</v>
      </c>
      <c r="K157" s="185" t="s">
        <v>181</v>
      </c>
      <c r="L157" s="42"/>
      <c r="M157" s="190" t="s">
        <v>5</v>
      </c>
      <c r="N157" s="191" t="s">
        <v>52</v>
      </c>
      <c r="O157" s="43"/>
      <c r="P157" s="192">
        <f>O157*H157</f>
        <v>0</v>
      </c>
      <c r="Q157" s="192">
        <v>1.0000000000000001E-5</v>
      </c>
      <c r="R157" s="192">
        <f>Q157*H157</f>
        <v>1.0000000000000001E-5</v>
      </c>
      <c r="S157" s="192">
        <v>0</v>
      </c>
      <c r="T157" s="193">
        <f>S157*H157</f>
        <v>0</v>
      </c>
      <c r="AR157" s="24" t="s">
        <v>194</v>
      </c>
      <c r="AT157" s="24" t="s">
        <v>177</v>
      </c>
      <c r="AU157" s="24" t="s">
        <v>24</v>
      </c>
      <c r="AY157" s="24" t="s">
        <v>174</v>
      </c>
      <c r="BE157" s="194">
        <f>IF(N157="základní",J157,0)</f>
        <v>0</v>
      </c>
      <c r="BF157" s="194">
        <f>IF(N157="snížená",J157,0)</f>
        <v>0</v>
      </c>
      <c r="BG157" s="194">
        <f>IF(N157="zákl. přenesená",J157,0)</f>
        <v>0</v>
      </c>
      <c r="BH157" s="194">
        <f>IF(N157="sníž. přenesená",J157,0)</f>
        <v>0</v>
      </c>
      <c r="BI157" s="194">
        <f>IF(N157="nulová",J157,0)</f>
        <v>0</v>
      </c>
      <c r="BJ157" s="24" t="s">
        <v>89</v>
      </c>
      <c r="BK157" s="194">
        <f>ROUND(I157*H157,2)</f>
        <v>0</v>
      </c>
      <c r="BL157" s="24" t="s">
        <v>194</v>
      </c>
      <c r="BM157" s="24" t="s">
        <v>2248</v>
      </c>
    </row>
    <row r="158" spans="2:65" s="1" customFormat="1" ht="16.5" customHeight="1">
      <c r="B158" s="182"/>
      <c r="C158" s="219" t="s">
        <v>474</v>
      </c>
      <c r="D158" s="219" t="s">
        <v>447</v>
      </c>
      <c r="E158" s="220" t="s">
        <v>2249</v>
      </c>
      <c r="F158" s="221" t="s">
        <v>2250</v>
      </c>
      <c r="G158" s="222" t="s">
        <v>488</v>
      </c>
      <c r="H158" s="223">
        <v>1.01</v>
      </c>
      <c r="I158" s="224"/>
      <c r="J158" s="225">
        <f>ROUND(I158*H158,2)</f>
        <v>0</v>
      </c>
      <c r="K158" s="221" t="s">
        <v>181</v>
      </c>
      <c r="L158" s="226"/>
      <c r="M158" s="227" t="s">
        <v>5</v>
      </c>
      <c r="N158" s="228" t="s">
        <v>52</v>
      </c>
      <c r="O158" s="43"/>
      <c r="P158" s="192">
        <f>O158*H158</f>
        <v>0</v>
      </c>
      <c r="Q158" s="192">
        <v>1.23E-3</v>
      </c>
      <c r="R158" s="192">
        <f>Q158*H158</f>
        <v>1.2423E-3</v>
      </c>
      <c r="S158" s="192">
        <v>0</v>
      </c>
      <c r="T158" s="193">
        <f>S158*H158</f>
        <v>0</v>
      </c>
      <c r="AR158" s="24" t="s">
        <v>211</v>
      </c>
      <c r="AT158" s="24" t="s">
        <v>447</v>
      </c>
      <c r="AU158" s="24" t="s">
        <v>24</v>
      </c>
      <c r="AY158" s="24" t="s">
        <v>174</v>
      </c>
      <c r="BE158" s="194">
        <f>IF(N158="základní",J158,0)</f>
        <v>0</v>
      </c>
      <c r="BF158" s="194">
        <f>IF(N158="snížená",J158,0)</f>
        <v>0</v>
      </c>
      <c r="BG158" s="194">
        <f>IF(N158="zákl. přenesená",J158,0)</f>
        <v>0</v>
      </c>
      <c r="BH158" s="194">
        <f>IF(N158="sníž. přenesená",J158,0)</f>
        <v>0</v>
      </c>
      <c r="BI158" s="194">
        <f>IF(N158="nulová",J158,0)</f>
        <v>0</v>
      </c>
      <c r="BJ158" s="24" t="s">
        <v>89</v>
      </c>
      <c r="BK158" s="194">
        <f>ROUND(I158*H158,2)</f>
        <v>0</v>
      </c>
      <c r="BL158" s="24" t="s">
        <v>194</v>
      </c>
      <c r="BM158" s="24" t="s">
        <v>2251</v>
      </c>
    </row>
    <row r="159" spans="2:65" s="12" customFormat="1" ht="13.5">
      <c r="B159" s="195"/>
      <c r="D159" s="196" t="s">
        <v>184</v>
      </c>
      <c r="F159" s="198" t="s">
        <v>2252</v>
      </c>
      <c r="H159" s="199">
        <v>1.01</v>
      </c>
      <c r="I159" s="200"/>
      <c r="L159" s="195"/>
      <c r="M159" s="201"/>
      <c r="N159" s="202"/>
      <c r="O159" s="202"/>
      <c r="P159" s="202"/>
      <c r="Q159" s="202"/>
      <c r="R159" s="202"/>
      <c r="S159" s="202"/>
      <c r="T159" s="203"/>
      <c r="AT159" s="197" t="s">
        <v>184</v>
      </c>
      <c r="AU159" s="197" t="s">
        <v>24</v>
      </c>
      <c r="AV159" s="12" t="s">
        <v>24</v>
      </c>
      <c r="AW159" s="12" t="s">
        <v>6</v>
      </c>
      <c r="AX159" s="12" t="s">
        <v>89</v>
      </c>
      <c r="AY159" s="197" t="s">
        <v>174</v>
      </c>
    </row>
    <row r="160" spans="2:65" s="1" customFormat="1" ht="25.5" customHeight="1">
      <c r="B160" s="182"/>
      <c r="C160" s="183" t="s">
        <v>480</v>
      </c>
      <c r="D160" s="183" t="s">
        <v>177</v>
      </c>
      <c r="E160" s="184" t="s">
        <v>2253</v>
      </c>
      <c r="F160" s="185" t="s">
        <v>2254</v>
      </c>
      <c r="G160" s="186" t="s">
        <v>488</v>
      </c>
      <c r="H160" s="187">
        <v>1</v>
      </c>
      <c r="I160" s="188"/>
      <c r="J160" s="189">
        <f>ROUND(I160*H160,2)</f>
        <v>0</v>
      </c>
      <c r="K160" s="185" t="s">
        <v>5</v>
      </c>
      <c r="L160" s="42"/>
      <c r="M160" s="190" t="s">
        <v>5</v>
      </c>
      <c r="N160" s="191" t="s">
        <v>52</v>
      </c>
      <c r="O160" s="43"/>
      <c r="P160" s="192">
        <f>O160*H160</f>
        <v>0</v>
      </c>
      <c r="Q160" s="192">
        <v>5.9999999999999995E-4</v>
      </c>
      <c r="R160" s="192">
        <f>Q160*H160</f>
        <v>5.9999999999999995E-4</v>
      </c>
      <c r="S160" s="192">
        <v>2E-3</v>
      </c>
      <c r="T160" s="193">
        <f>S160*H160</f>
        <v>2E-3</v>
      </c>
      <c r="AR160" s="24" t="s">
        <v>194</v>
      </c>
      <c r="AT160" s="24" t="s">
        <v>177</v>
      </c>
      <c r="AU160" s="24" t="s">
        <v>24</v>
      </c>
      <c r="AY160" s="24" t="s">
        <v>174</v>
      </c>
      <c r="BE160" s="194">
        <f>IF(N160="základní",J160,0)</f>
        <v>0</v>
      </c>
      <c r="BF160" s="194">
        <f>IF(N160="snížená",J160,0)</f>
        <v>0</v>
      </c>
      <c r="BG160" s="194">
        <f>IF(N160="zákl. přenesená",J160,0)</f>
        <v>0</v>
      </c>
      <c r="BH160" s="194">
        <f>IF(N160="sníž. přenesená",J160,0)</f>
        <v>0</v>
      </c>
      <c r="BI160" s="194">
        <f>IF(N160="nulová",J160,0)</f>
        <v>0</v>
      </c>
      <c r="BJ160" s="24" t="s">
        <v>89</v>
      </c>
      <c r="BK160" s="194">
        <f>ROUND(I160*H160,2)</f>
        <v>0</v>
      </c>
      <c r="BL160" s="24" t="s">
        <v>194</v>
      </c>
      <c r="BM160" s="24" t="s">
        <v>2255</v>
      </c>
    </row>
    <row r="161" spans="2:65" s="1" customFormat="1" ht="25.5" customHeight="1">
      <c r="B161" s="182"/>
      <c r="C161" s="219" t="s">
        <v>485</v>
      </c>
      <c r="D161" s="219" t="s">
        <v>447</v>
      </c>
      <c r="E161" s="220" t="s">
        <v>2256</v>
      </c>
      <c r="F161" s="221" t="s">
        <v>2257</v>
      </c>
      <c r="G161" s="222" t="s">
        <v>488</v>
      </c>
      <c r="H161" s="223">
        <v>1.01</v>
      </c>
      <c r="I161" s="224"/>
      <c r="J161" s="225">
        <f>ROUND(I161*H161,2)</f>
        <v>0</v>
      </c>
      <c r="K161" s="221" t="s">
        <v>5</v>
      </c>
      <c r="L161" s="226"/>
      <c r="M161" s="227" t="s">
        <v>5</v>
      </c>
      <c r="N161" s="228" t="s">
        <v>52</v>
      </c>
      <c r="O161" s="43"/>
      <c r="P161" s="192">
        <f>O161*H161</f>
        <v>0</v>
      </c>
      <c r="Q161" s="192">
        <v>7.5000000000000002E-4</v>
      </c>
      <c r="R161" s="192">
        <f>Q161*H161</f>
        <v>7.5750000000000004E-4</v>
      </c>
      <c r="S161" s="192">
        <v>0</v>
      </c>
      <c r="T161" s="193">
        <f>S161*H161</f>
        <v>0</v>
      </c>
      <c r="AR161" s="24" t="s">
        <v>211</v>
      </c>
      <c r="AT161" s="24" t="s">
        <v>447</v>
      </c>
      <c r="AU161" s="24" t="s">
        <v>24</v>
      </c>
      <c r="AY161" s="24" t="s">
        <v>174</v>
      </c>
      <c r="BE161" s="194">
        <f>IF(N161="základní",J161,0)</f>
        <v>0</v>
      </c>
      <c r="BF161" s="194">
        <f>IF(N161="snížená",J161,0)</f>
        <v>0</v>
      </c>
      <c r="BG161" s="194">
        <f>IF(N161="zákl. přenesená",J161,0)</f>
        <v>0</v>
      </c>
      <c r="BH161" s="194">
        <f>IF(N161="sníž. přenesená",J161,0)</f>
        <v>0</v>
      </c>
      <c r="BI161" s="194">
        <f>IF(N161="nulová",J161,0)</f>
        <v>0</v>
      </c>
      <c r="BJ161" s="24" t="s">
        <v>89</v>
      </c>
      <c r="BK161" s="194">
        <f>ROUND(I161*H161,2)</f>
        <v>0</v>
      </c>
      <c r="BL161" s="24" t="s">
        <v>194</v>
      </c>
      <c r="BM161" s="24" t="s">
        <v>2258</v>
      </c>
    </row>
    <row r="162" spans="2:65" s="12" customFormat="1" ht="13.5">
      <c r="B162" s="195"/>
      <c r="D162" s="196" t="s">
        <v>184</v>
      </c>
      <c r="F162" s="198" t="s">
        <v>2252</v>
      </c>
      <c r="H162" s="199">
        <v>1.01</v>
      </c>
      <c r="I162" s="200"/>
      <c r="L162" s="195"/>
      <c r="M162" s="201"/>
      <c r="N162" s="202"/>
      <c r="O162" s="202"/>
      <c r="P162" s="202"/>
      <c r="Q162" s="202"/>
      <c r="R162" s="202"/>
      <c r="S162" s="202"/>
      <c r="T162" s="203"/>
      <c r="AT162" s="197" t="s">
        <v>184</v>
      </c>
      <c r="AU162" s="197" t="s">
        <v>24</v>
      </c>
      <c r="AV162" s="12" t="s">
        <v>24</v>
      </c>
      <c r="AW162" s="12" t="s">
        <v>6</v>
      </c>
      <c r="AX162" s="12" t="s">
        <v>89</v>
      </c>
      <c r="AY162" s="197" t="s">
        <v>174</v>
      </c>
    </row>
    <row r="163" spans="2:65" s="1" customFormat="1" ht="16.5" customHeight="1">
      <c r="B163" s="182"/>
      <c r="C163" s="183" t="s">
        <v>32</v>
      </c>
      <c r="D163" s="183" t="s">
        <v>177</v>
      </c>
      <c r="E163" s="184" t="s">
        <v>2259</v>
      </c>
      <c r="F163" s="185" t="s">
        <v>2260</v>
      </c>
      <c r="G163" s="186" t="s">
        <v>488</v>
      </c>
      <c r="H163" s="187">
        <v>1</v>
      </c>
      <c r="I163" s="188"/>
      <c r="J163" s="189">
        <f>ROUND(I163*H163,2)</f>
        <v>0</v>
      </c>
      <c r="K163" s="185" t="s">
        <v>181</v>
      </c>
      <c r="L163" s="42"/>
      <c r="M163" s="190" t="s">
        <v>5</v>
      </c>
      <c r="N163" s="191" t="s">
        <v>52</v>
      </c>
      <c r="O163" s="43"/>
      <c r="P163" s="192">
        <f>O163*H163</f>
        <v>0</v>
      </c>
      <c r="Q163" s="192">
        <v>0.34089999999999998</v>
      </c>
      <c r="R163" s="192">
        <f>Q163*H163</f>
        <v>0.34089999999999998</v>
      </c>
      <c r="S163" s="192">
        <v>0</v>
      </c>
      <c r="T163" s="193">
        <f>S163*H163</f>
        <v>0</v>
      </c>
      <c r="AR163" s="24" t="s">
        <v>194</v>
      </c>
      <c r="AT163" s="24" t="s">
        <v>177</v>
      </c>
      <c r="AU163" s="24" t="s">
        <v>24</v>
      </c>
      <c r="AY163" s="24" t="s">
        <v>174</v>
      </c>
      <c r="BE163" s="194">
        <f>IF(N163="základní",J163,0)</f>
        <v>0</v>
      </c>
      <c r="BF163" s="194">
        <f>IF(N163="snížená",J163,0)</f>
        <v>0</v>
      </c>
      <c r="BG163" s="194">
        <f>IF(N163="zákl. přenesená",J163,0)</f>
        <v>0</v>
      </c>
      <c r="BH163" s="194">
        <f>IF(N163="sníž. přenesená",J163,0)</f>
        <v>0</v>
      </c>
      <c r="BI163" s="194">
        <f>IF(N163="nulová",J163,0)</f>
        <v>0</v>
      </c>
      <c r="BJ163" s="24" t="s">
        <v>89</v>
      </c>
      <c r="BK163" s="194">
        <f>ROUND(I163*H163,2)</f>
        <v>0</v>
      </c>
      <c r="BL163" s="24" t="s">
        <v>194</v>
      </c>
      <c r="BM163" s="24" t="s">
        <v>2261</v>
      </c>
    </row>
    <row r="164" spans="2:65" s="1" customFormat="1" ht="16.5" customHeight="1">
      <c r="B164" s="182"/>
      <c r="C164" s="219" t="s">
        <v>495</v>
      </c>
      <c r="D164" s="219" t="s">
        <v>447</v>
      </c>
      <c r="E164" s="220" t="s">
        <v>2262</v>
      </c>
      <c r="F164" s="221" t="s">
        <v>2263</v>
      </c>
      <c r="G164" s="222" t="s">
        <v>488</v>
      </c>
      <c r="H164" s="223">
        <v>1.01</v>
      </c>
      <c r="I164" s="224"/>
      <c r="J164" s="225">
        <f>ROUND(I164*H164,2)</f>
        <v>0</v>
      </c>
      <c r="K164" s="221" t="s">
        <v>181</v>
      </c>
      <c r="L164" s="226"/>
      <c r="M164" s="227" t="s">
        <v>5</v>
      </c>
      <c r="N164" s="228" t="s">
        <v>52</v>
      </c>
      <c r="O164" s="43"/>
      <c r="P164" s="192">
        <f>O164*H164</f>
        <v>0</v>
      </c>
      <c r="Q164" s="192">
        <v>0.17</v>
      </c>
      <c r="R164" s="192">
        <f>Q164*H164</f>
        <v>0.17170000000000002</v>
      </c>
      <c r="S164" s="192">
        <v>0</v>
      </c>
      <c r="T164" s="193">
        <f>S164*H164</f>
        <v>0</v>
      </c>
      <c r="AR164" s="24" t="s">
        <v>211</v>
      </c>
      <c r="AT164" s="24" t="s">
        <v>447</v>
      </c>
      <c r="AU164" s="24" t="s">
        <v>24</v>
      </c>
      <c r="AY164" s="24" t="s">
        <v>174</v>
      </c>
      <c r="BE164" s="194">
        <f>IF(N164="základní",J164,0)</f>
        <v>0</v>
      </c>
      <c r="BF164" s="194">
        <f>IF(N164="snížená",J164,0)</f>
        <v>0</v>
      </c>
      <c r="BG164" s="194">
        <f>IF(N164="zákl. přenesená",J164,0)</f>
        <v>0</v>
      </c>
      <c r="BH164" s="194">
        <f>IF(N164="sníž. přenesená",J164,0)</f>
        <v>0</v>
      </c>
      <c r="BI164" s="194">
        <f>IF(N164="nulová",J164,0)</f>
        <v>0</v>
      </c>
      <c r="BJ164" s="24" t="s">
        <v>89</v>
      </c>
      <c r="BK164" s="194">
        <f>ROUND(I164*H164,2)</f>
        <v>0</v>
      </c>
      <c r="BL164" s="24" t="s">
        <v>194</v>
      </c>
      <c r="BM164" s="24" t="s">
        <v>2264</v>
      </c>
    </row>
    <row r="165" spans="2:65" s="12" customFormat="1" ht="13.5">
      <c r="B165" s="195"/>
      <c r="D165" s="196" t="s">
        <v>184</v>
      </c>
      <c r="F165" s="198" t="s">
        <v>2252</v>
      </c>
      <c r="H165" s="199">
        <v>1.01</v>
      </c>
      <c r="I165" s="200"/>
      <c r="L165" s="195"/>
      <c r="M165" s="201"/>
      <c r="N165" s="202"/>
      <c r="O165" s="202"/>
      <c r="P165" s="202"/>
      <c r="Q165" s="202"/>
      <c r="R165" s="202"/>
      <c r="S165" s="202"/>
      <c r="T165" s="203"/>
      <c r="AT165" s="197" t="s">
        <v>184</v>
      </c>
      <c r="AU165" s="197" t="s">
        <v>24</v>
      </c>
      <c r="AV165" s="12" t="s">
        <v>24</v>
      </c>
      <c r="AW165" s="12" t="s">
        <v>6</v>
      </c>
      <c r="AX165" s="12" t="s">
        <v>89</v>
      </c>
      <c r="AY165" s="197" t="s">
        <v>174</v>
      </c>
    </row>
    <row r="166" spans="2:65" s="1" customFormat="1" ht="16.5" customHeight="1">
      <c r="B166" s="182"/>
      <c r="C166" s="219" t="s">
        <v>500</v>
      </c>
      <c r="D166" s="219" t="s">
        <v>447</v>
      </c>
      <c r="E166" s="220" t="s">
        <v>2265</v>
      </c>
      <c r="F166" s="221" t="s">
        <v>2266</v>
      </c>
      <c r="G166" s="222" t="s">
        <v>488</v>
      </c>
      <c r="H166" s="223">
        <v>1.01</v>
      </c>
      <c r="I166" s="224"/>
      <c r="J166" s="225">
        <f>ROUND(I166*H166,2)</f>
        <v>0</v>
      </c>
      <c r="K166" s="221" t="s">
        <v>181</v>
      </c>
      <c r="L166" s="226"/>
      <c r="M166" s="227" t="s">
        <v>5</v>
      </c>
      <c r="N166" s="228" t="s">
        <v>52</v>
      </c>
      <c r="O166" s="43"/>
      <c r="P166" s="192">
        <f>O166*H166</f>
        <v>0</v>
      </c>
      <c r="Q166" s="192">
        <v>0.17499999999999999</v>
      </c>
      <c r="R166" s="192">
        <f>Q166*H166</f>
        <v>0.17674999999999999</v>
      </c>
      <c r="S166" s="192">
        <v>0</v>
      </c>
      <c r="T166" s="193">
        <f>S166*H166</f>
        <v>0</v>
      </c>
      <c r="AR166" s="24" t="s">
        <v>211</v>
      </c>
      <c r="AT166" s="24" t="s">
        <v>447</v>
      </c>
      <c r="AU166" s="24" t="s">
        <v>24</v>
      </c>
      <c r="AY166" s="24" t="s">
        <v>174</v>
      </c>
      <c r="BE166" s="194">
        <f>IF(N166="základní",J166,0)</f>
        <v>0</v>
      </c>
      <c r="BF166" s="194">
        <f>IF(N166="snížená",J166,0)</f>
        <v>0</v>
      </c>
      <c r="BG166" s="194">
        <f>IF(N166="zákl. přenesená",J166,0)</f>
        <v>0</v>
      </c>
      <c r="BH166" s="194">
        <f>IF(N166="sníž. přenesená",J166,0)</f>
        <v>0</v>
      </c>
      <c r="BI166" s="194">
        <f>IF(N166="nulová",J166,0)</f>
        <v>0</v>
      </c>
      <c r="BJ166" s="24" t="s">
        <v>89</v>
      </c>
      <c r="BK166" s="194">
        <f>ROUND(I166*H166,2)</f>
        <v>0</v>
      </c>
      <c r="BL166" s="24" t="s">
        <v>194</v>
      </c>
      <c r="BM166" s="24" t="s">
        <v>2267</v>
      </c>
    </row>
    <row r="167" spans="2:65" s="12" customFormat="1" ht="13.5">
      <c r="B167" s="195"/>
      <c r="D167" s="196" t="s">
        <v>184</v>
      </c>
      <c r="F167" s="198" t="s">
        <v>2252</v>
      </c>
      <c r="H167" s="199">
        <v>1.01</v>
      </c>
      <c r="I167" s="200"/>
      <c r="L167" s="195"/>
      <c r="M167" s="201"/>
      <c r="N167" s="202"/>
      <c r="O167" s="202"/>
      <c r="P167" s="202"/>
      <c r="Q167" s="202"/>
      <c r="R167" s="202"/>
      <c r="S167" s="202"/>
      <c r="T167" s="203"/>
      <c r="AT167" s="197" t="s">
        <v>184</v>
      </c>
      <c r="AU167" s="197" t="s">
        <v>24</v>
      </c>
      <c r="AV167" s="12" t="s">
        <v>24</v>
      </c>
      <c r="AW167" s="12" t="s">
        <v>6</v>
      </c>
      <c r="AX167" s="12" t="s">
        <v>89</v>
      </c>
      <c r="AY167" s="197" t="s">
        <v>174</v>
      </c>
    </row>
    <row r="168" spans="2:65" s="1" customFormat="1" ht="16.5" customHeight="1">
      <c r="B168" s="182"/>
      <c r="C168" s="219" t="s">
        <v>505</v>
      </c>
      <c r="D168" s="219" t="s">
        <v>447</v>
      </c>
      <c r="E168" s="220" t="s">
        <v>2268</v>
      </c>
      <c r="F168" s="221" t="s">
        <v>2269</v>
      </c>
      <c r="G168" s="222" t="s">
        <v>488</v>
      </c>
      <c r="H168" s="223">
        <v>1.01</v>
      </c>
      <c r="I168" s="224"/>
      <c r="J168" s="225">
        <f>ROUND(I168*H168,2)</f>
        <v>0</v>
      </c>
      <c r="K168" s="221" t="s">
        <v>5</v>
      </c>
      <c r="L168" s="226"/>
      <c r="M168" s="227" t="s">
        <v>5</v>
      </c>
      <c r="N168" s="228" t="s">
        <v>52</v>
      </c>
      <c r="O168" s="43"/>
      <c r="P168" s="192">
        <f>O168*H168</f>
        <v>0</v>
      </c>
      <c r="Q168" s="192">
        <v>0.35</v>
      </c>
      <c r="R168" s="192">
        <f>Q168*H168</f>
        <v>0.35349999999999998</v>
      </c>
      <c r="S168" s="192">
        <v>0</v>
      </c>
      <c r="T168" s="193">
        <f>S168*H168</f>
        <v>0</v>
      </c>
      <c r="AR168" s="24" t="s">
        <v>211</v>
      </c>
      <c r="AT168" s="24" t="s">
        <v>447</v>
      </c>
      <c r="AU168" s="24" t="s">
        <v>24</v>
      </c>
      <c r="AY168" s="24" t="s">
        <v>174</v>
      </c>
      <c r="BE168" s="194">
        <f>IF(N168="základní",J168,0)</f>
        <v>0</v>
      </c>
      <c r="BF168" s="194">
        <f>IF(N168="snížená",J168,0)</f>
        <v>0</v>
      </c>
      <c r="BG168" s="194">
        <f>IF(N168="zákl. přenesená",J168,0)</f>
        <v>0</v>
      </c>
      <c r="BH168" s="194">
        <f>IF(N168="sníž. přenesená",J168,0)</f>
        <v>0</v>
      </c>
      <c r="BI168" s="194">
        <f>IF(N168="nulová",J168,0)</f>
        <v>0</v>
      </c>
      <c r="BJ168" s="24" t="s">
        <v>89</v>
      </c>
      <c r="BK168" s="194">
        <f>ROUND(I168*H168,2)</f>
        <v>0</v>
      </c>
      <c r="BL168" s="24" t="s">
        <v>194</v>
      </c>
      <c r="BM168" s="24" t="s">
        <v>2270</v>
      </c>
    </row>
    <row r="169" spans="2:65" s="12" customFormat="1" ht="13.5">
      <c r="B169" s="195"/>
      <c r="D169" s="196" t="s">
        <v>184</v>
      </c>
      <c r="F169" s="198" t="s">
        <v>2252</v>
      </c>
      <c r="H169" s="199">
        <v>1.01</v>
      </c>
      <c r="I169" s="200"/>
      <c r="L169" s="195"/>
      <c r="M169" s="201"/>
      <c r="N169" s="202"/>
      <c r="O169" s="202"/>
      <c r="P169" s="202"/>
      <c r="Q169" s="202"/>
      <c r="R169" s="202"/>
      <c r="S169" s="202"/>
      <c r="T169" s="203"/>
      <c r="AT169" s="197" t="s">
        <v>184</v>
      </c>
      <c r="AU169" s="197" t="s">
        <v>24</v>
      </c>
      <c r="AV169" s="12" t="s">
        <v>24</v>
      </c>
      <c r="AW169" s="12" t="s">
        <v>6</v>
      </c>
      <c r="AX169" s="12" t="s">
        <v>89</v>
      </c>
      <c r="AY169" s="197" t="s">
        <v>174</v>
      </c>
    </row>
    <row r="170" spans="2:65" s="1" customFormat="1" ht="25.5" customHeight="1">
      <c r="B170" s="182"/>
      <c r="C170" s="183" t="s">
        <v>510</v>
      </c>
      <c r="D170" s="183" t="s">
        <v>177</v>
      </c>
      <c r="E170" s="184" t="s">
        <v>2271</v>
      </c>
      <c r="F170" s="185" t="s">
        <v>2272</v>
      </c>
      <c r="G170" s="186" t="s">
        <v>488</v>
      </c>
      <c r="H170" s="187">
        <v>1</v>
      </c>
      <c r="I170" s="188"/>
      <c r="J170" s="189">
        <f>ROUND(I170*H170,2)</f>
        <v>0</v>
      </c>
      <c r="K170" s="185" t="s">
        <v>181</v>
      </c>
      <c r="L170" s="42"/>
      <c r="M170" s="190" t="s">
        <v>5</v>
      </c>
      <c r="N170" s="191" t="s">
        <v>52</v>
      </c>
      <c r="O170" s="43"/>
      <c r="P170" s="192">
        <f>O170*H170</f>
        <v>0</v>
      </c>
      <c r="Q170" s="192">
        <v>0.21734000000000001</v>
      </c>
      <c r="R170" s="192">
        <f>Q170*H170</f>
        <v>0.21734000000000001</v>
      </c>
      <c r="S170" s="192">
        <v>0</v>
      </c>
      <c r="T170" s="193">
        <f>S170*H170</f>
        <v>0</v>
      </c>
      <c r="AR170" s="24" t="s">
        <v>194</v>
      </c>
      <c r="AT170" s="24" t="s">
        <v>177</v>
      </c>
      <c r="AU170" s="24" t="s">
        <v>24</v>
      </c>
      <c r="AY170" s="24" t="s">
        <v>174</v>
      </c>
      <c r="BE170" s="194">
        <f>IF(N170="základní",J170,0)</f>
        <v>0</v>
      </c>
      <c r="BF170" s="194">
        <f>IF(N170="snížená",J170,0)</f>
        <v>0</v>
      </c>
      <c r="BG170" s="194">
        <f>IF(N170="zákl. přenesená",J170,0)</f>
        <v>0</v>
      </c>
      <c r="BH170" s="194">
        <f>IF(N170="sníž. přenesená",J170,0)</f>
        <v>0</v>
      </c>
      <c r="BI170" s="194">
        <f>IF(N170="nulová",J170,0)</f>
        <v>0</v>
      </c>
      <c r="BJ170" s="24" t="s">
        <v>89</v>
      </c>
      <c r="BK170" s="194">
        <f>ROUND(I170*H170,2)</f>
        <v>0</v>
      </c>
      <c r="BL170" s="24" t="s">
        <v>194</v>
      </c>
      <c r="BM170" s="24" t="s">
        <v>2273</v>
      </c>
    </row>
    <row r="171" spans="2:65" s="1" customFormat="1" ht="16.5" customHeight="1">
      <c r="B171" s="182"/>
      <c r="C171" s="219" t="s">
        <v>514</v>
      </c>
      <c r="D171" s="219" t="s">
        <v>447</v>
      </c>
      <c r="E171" s="220" t="s">
        <v>2274</v>
      </c>
      <c r="F171" s="221" t="s">
        <v>2275</v>
      </c>
      <c r="G171" s="222" t="s">
        <v>488</v>
      </c>
      <c r="H171" s="223">
        <v>1.01</v>
      </c>
      <c r="I171" s="224"/>
      <c r="J171" s="225">
        <f>ROUND(I171*H171,2)</f>
        <v>0</v>
      </c>
      <c r="K171" s="221" t="s">
        <v>181</v>
      </c>
      <c r="L171" s="226"/>
      <c r="M171" s="227" t="s">
        <v>5</v>
      </c>
      <c r="N171" s="228" t="s">
        <v>52</v>
      </c>
      <c r="O171" s="43"/>
      <c r="P171" s="192">
        <f>O171*H171</f>
        <v>0</v>
      </c>
      <c r="Q171" s="192">
        <v>5.0599999999999999E-2</v>
      </c>
      <c r="R171" s="192">
        <f>Q171*H171</f>
        <v>5.1105999999999999E-2</v>
      </c>
      <c r="S171" s="192">
        <v>0</v>
      </c>
      <c r="T171" s="193">
        <f>S171*H171</f>
        <v>0</v>
      </c>
      <c r="AR171" s="24" t="s">
        <v>211</v>
      </c>
      <c r="AT171" s="24" t="s">
        <v>447</v>
      </c>
      <c r="AU171" s="24" t="s">
        <v>24</v>
      </c>
      <c r="AY171" s="24" t="s">
        <v>174</v>
      </c>
      <c r="BE171" s="194">
        <f>IF(N171="základní",J171,0)</f>
        <v>0</v>
      </c>
      <c r="BF171" s="194">
        <f>IF(N171="snížená",J171,0)</f>
        <v>0</v>
      </c>
      <c r="BG171" s="194">
        <f>IF(N171="zákl. přenesená",J171,0)</f>
        <v>0</v>
      </c>
      <c r="BH171" s="194">
        <f>IF(N171="sníž. přenesená",J171,0)</f>
        <v>0</v>
      </c>
      <c r="BI171" s="194">
        <f>IF(N171="nulová",J171,0)</f>
        <v>0</v>
      </c>
      <c r="BJ171" s="24" t="s">
        <v>89</v>
      </c>
      <c r="BK171" s="194">
        <f>ROUND(I171*H171,2)</f>
        <v>0</v>
      </c>
      <c r="BL171" s="24" t="s">
        <v>194</v>
      </c>
      <c r="BM171" s="24" t="s">
        <v>2276</v>
      </c>
    </row>
    <row r="172" spans="2:65" s="1" customFormat="1" ht="27">
      <c r="B172" s="42"/>
      <c r="D172" s="196" t="s">
        <v>188</v>
      </c>
      <c r="F172" s="204" t="s">
        <v>2277</v>
      </c>
      <c r="I172" s="205"/>
      <c r="L172" s="42"/>
      <c r="M172" s="206"/>
      <c r="N172" s="43"/>
      <c r="O172" s="43"/>
      <c r="P172" s="43"/>
      <c r="Q172" s="43"/>
      <c r="R172" s="43"/>
      <c r="S172" s="43"/>
      <c r="T172" s="71"/>
      <c r="AT172" s="24" t="s">
        <v>188</v>
      </c>
      <c r="AU172" s="24" t="s">
        <v>24</v>
      </c>
    </row>
    <row r="173" spans="2:65" s="12" customFormat="1" ht="13.5">
      <c r="B173" s="195"/>
      <c r="D173" s="196" t="s">
        <v>184</v>
      </c>
      <c r="F173" s="198" t="s">
        <v>2252</v>
      </c>
      <c r="H173" s="199">
        <v>1.01</v>
      </c>
      <c r="I173" s="200"/>
      <c r="L173" s="195"/>
      <c r="M173" s="201"/>
      <c r="N173" s="202"/>
      <c r="O173" s="202"/>
      <c r="P173" s="202"/>
      <c r="Q173" s="202"/>
      <c r="R173" s="202"/>
      <c r="S173" s="202"/>
      <c r="T173" s="203"/>
      <c r="AT173" s="197" t="s">
        <v>184</v>
      </c>
      <c r="AU173" s="197" t="s">
        <v>24</v>
      </c>
      <c r="AV173" s="12" t="s">
        <v>24</v>
      </c>
      <c r="AW173" s="12" t="s">
        <v>6</v>
      </c>
      <c r="AX173" s="12" t="s">
        <v>89</v>
      </c>
      <c r="AY173" s="197" t="s">
        <v>174</v>
      </c>
    </row>
    <row r="174" spans="2:65" s="1" customFormat="1" ht="16.5" customHeight="1">
      <c r="B174" s="182"/>
      <c r="C174" s="219" t="s">
        <v>521</v>
      </c>
      <c r="D174" s="219" t="s">
        <v>447</v>
      </c>
      <c r="E174" s="220" t="s">
        <v>2278</v>
      </c>
      <c r="F174" s="221" t="s">
        <v>2279</v>
      </c>
      <c r="G174" s="222" t="s">
        <v>488</v>
      </c>
      <c r="H174" s="223">
        <v>1.01</v>
      </c>
      <c r="I174" s="224"/>
      <c r="J174" s="225">
        <f>ROUND(I174*H174,2)</f>
        <v>0</v>
      </c>
      <c r="K174" s="221" t="s">
        <v>5</v>
      </c>
      <c r="L174" s="226"/>
      <c r="M174" s="227" t="s">
        <v>5</v>
      </c>
      <c r="N174" s="228" t="s">
        <v>52</v>
      </c>
      <c r="O174" s="43"/>
      <c r="P174" s="192">
        <f>O174*H174</f>
        <v>0</v>
      </c>
      <c r="Q174" s="192">
        <v>7.0000000000000007E-2</v>
      </c>
      <c r="R174" s="192">
        <f>Q174*H174</f>
        <v>7.0700000000000013E-2</v>
      </c>
      <c r="S174" s="192">
        <v>0</v>
      </c>
      <c r="T174" s="193">
        <f>S174*H174</f>
        <v>0</v>
      </c>
      <c r="AR174" s="24" t="s">
        <v>211</v>
      </c>
      <c r="AT174" s="24" t="s">
        <v>447</v>
      </c>
      <c r="AU174" s="24" t="s">
        <v>24</v>
      </c>
      <c r="AY174" s="24" t="s">
        <v>174</v>
      </c>
      <c r="BE174" s="194">
        <f>IF(N174="základní",J174,0)</f>
        <v>0</v>
      </c>
      <c r="BF174" s="194">
        <f>IF(N174="snížená",J174,0)</f>
        <v>0</v>
      </c>
      <c r="BG174" s="194">
        <f>IF(N174="zákl. přenesená",J174,0)</f>
        <v>0</v>
      </c>
      <c r="BH174" s="194">
        <f>IF(N174="sníž. přenesená",J174,0)</f>
        <v>0</v>
      </c>
      <c r="BI174" s="194">
        <f>IF(N174="nulová",J174,0)</f>
        <v>0</v>
      </c>
      <c r="BJ174" s="24" t="s">
        <v>89</v>
      </c>
      <c r="BK174" s="194">
        <f>ROUND(I174*H174,2)</f>
        <v>0</v>
      </c>
      <c r="BL174" s="24" t="s">
        <v>194</v>
      </c>
      <c r="BM174" s="24" t="s">
        <v>2280</v>
      </c>
    </row>
    <row r="175" spans="2:65" s="12" customFormat="1" ht="13.5">
      <c r="B175" s="195"/>
      <c r="D175" s="196" t="s">
        <v>184</v>
      </c>
      <c r="F175" s="198" t="s">
        <v>2252</v>
      </c>
      <c r="H175" s="199">
        <v>1.01</v>
      </c>
      <c r="I175" s="200"/>
      <c r="L175" s="195"/>
      <c r="M175" s="201"/>
      <c r="N175" s="202"/>
      <c r="O175" s="202"/>
      <c r="P175" s="202"/>
      <c r="Q175" s="202"/>
      <c r="R175" s="202"/>
      <c r="S175" s="202"/>
      <c r="T175" s="203"/>
      <c r="AT175" s="197" t="s">
        <v>184</v>
      </c>
      <c r="AU175" s="197" t="s">
        <v>24</v>
      </c>
      <c r="AV175" s="12" t="s">
        <v>24</v>
      </c>
      <c r="AW175" s="12" t="s">
        <v>6</v>
      </c>
      <c r="AX175" s="12" t="s">
        <v>89</v>
      </c>
      <c r="AY175" s="197" t="s">
        <v>174</v>
      </c>
    </row>
    <row r="176" spans="2:65" s="1" customFormat="1" ht="16.5" customHeight="1">
      <c r="B176" s="182"/>
      <c r="C176" s="219" t="s">
        <v>525</v>
      </c>
      <c r="D176" s="219" t="s">
        <v>447</v>
      </c>
      <c r="E176" s="220" t="s">
        <v>2281</v>
      </c>
      <c r="F176" s="221" t="s">
        <v>2282</v>
      </c>
      <c r="G176" s="222" t="s">
        <v>488</v>
      </c>
      <c r="H176" s="223">
        <v>1.01</v>
      </c>
      <c r="I176" s="224"/>
      <c r="J176" s="225">
        <f>ROUND(I176*H176,2)</f>
        <v>0</v>
      </c>
      <c r="K176" s="221" t="s">
        <v>5</v>
      </c>
      <c r="L176" s="226"/>
      <c r="M176" s="227" t="s">
        <v>5</v>
      </c>
      <c r="N176" s="228" t="s">
        <v>52</v>
      </c>
      <c r="O176" s="43"/>
      <c r="P176" s="192">
        <f>O176*H176</f>
        <v>0</v>
      </c>
      <c r="Q176" s="192">
        <v>8.5000000000000006E-3</v>
      </c>
      <c r="R176" s="192">
        <f>Q176*H176</f>
        <v>8.5850000000000006E-3</v>
      </c>
      <c r="S176" s="192">
        <v>0</v>
      </c>
      <c r="T176" s="193">
        <f>S176*H176</f>
        <v>0</v>
      </c>
      <c r="AR176" s="24" t="s">
        <v>211</v>
      </c>
      <c r="AT176" s="24" t="s">
        <v>447</v>
      </c>
      <c r="AU176" s="24" t="s">
        <v>24</v>
      </c>
      <c r="AY176" s="24" t="s">
        <v>174</v>
      </c>
      <c r="BE176" s="194">
        <f>IF(N176="základní",J176,0)</f>
        <v>0</v>
      </c>
      <c r="BF176" s="194">
        <f>IF(N176="snížená",J176,0)</f>
        <v>0</v>
      </c>
      <c r="BG176" s="194">
        <f>IF(N176="zákl. přenesená",J176,0)</f>
        <v>0</v>
      </c>
      <c r="BH176" s="194">
        <f>IF(N176="sníž. přenesená",J176,0)</f>
        <v>0</v>
      </c>
      <c r="BI176" s="194">
        <f>IF(N176="nulová",J176,0)</f>
        <v>0</v>
      </c>
      <c r="BJ176" s="24" t="s">
        <v>89</v>
      </c>
      <c r="BK176" s="194">
        <f>ROUND(I176*H176,2)</f>
        <v>0</v>
      </c>
      <c r="BL176" s="24" t="s">
        <v>194</v>
      </c>
      <c r="BM176" s="24" t="s">
        <v>2283</v>
      </c>
    </row>
    <row r="177" spans="2:65" s="12" customFormat="1" ht="13.5">
      <c r="B177" s="195"/>
      <c r="D177" s="196" t="s">
        <v>184</v>
      </c>
      <c r="F177" s="198" t="s">
        <v>2252</v>
      </c>
      <c r="H177" s="199">
        <v>1.01</v>
      </c>
      <c r="I177" s="200"/>
      <c r="L177" s="195"/>
      <c r="M177" s="201"/>
      <c r="N177" s="202"/>
      <c r="O177" s="202"/>
      <c r="P177" s="202"/>
      <c r="Q177" s="202"/>
      <c r="R177" s="202"/>
      <c r="S177" s="202"/>
      <c r="T177" s="203"/>
      <c r="AT177" s="197" t="s">
        <v>184</v>
      </c>
      <c r="AU177" s="197" t="s">
        <v>24</v>
      </c>
      <c r="AV177" s="12" t="s">
        <v>24</v>
      </c>
      <c r="AW177" s="12" t="s">
        <v>6</v>
      </c>
      <c r="AX177" s="12" t="s">
        <v>89</v>
      </c>
      <c r="AY177" s="197" t="s">
        <v>174</v>
      </c>
    </row>
    <row r="178" spans="2:65" s="1" customFormat="1" ht="16.5" customHeight="1">
      <c r="B178" s="182"/>
      <c r="C178" s="183" t="s">
        <v>529</v>
      </c>
      <c r="D178" s="183" t="s">
        <v>177</v>
      </c>
      <c r="E178" s="184" t="s">
        <v>739</v>
      </c>
      <c r="F178" s="185" t="s">
        <v>740</v>
      </c>
      <c r="G178" s="186" t="s">
        <v>287</v>
      </c>
      <c r="H178" s="187">
        <v>1.2</v>
      </c>
      <c r="I178" s="188"/>
      <c r="J178" s="189">
        <f>ROUND(I178*H178,2)</f>
        <v>0</v>
      </c>
      <c r="K178" s="185" t="s">
        <v>181</v>
      </c>
      <c r="L178" s="42"/>
      <c r="M178" s="190" t="s">
        <v>5</v>
      </c>
      <c r="N178" s="191" t="s">
        <v>52</v>
      </c>
      <c r="O178" s="43"/>
      <c r="P178" s="192">
        <f>O178*H178</f>
        <v>0</v>
      </c>
      <c r="Q178" s="192">
        <v>9.0000000000000006E-5</v>
      </c>
      <c r="R178" s="192">
        <f>Q178*H178</f>
        <v>1.0800000000000001E-4</v>
      </c>
      <c r="S178" s="192">
        <v>0</v>
      </c>
      <c r="T178" s="193">
        <f>S178*H178</f>
        <v>0</v>
      </c>
      <c r="AR178" s="24" t="s">
        <v>194</v>
      </c>
      <c r="AT178" s="24" t="s">
        <v>177</v>
      </c>
      <c r="AU178" s="24" t="s">
        <v>24</v>
      </c>
      <c r="AY178" s="24" t="s">
        <v>174</v>
      </c>
      <c r="BE178" s="194">
        <f>IF(N178="základní",J178,0)</f>
        <v>0</v>
      </c>
      <c r="BF178" s="194">
        <f>IF(N178="snížená",J178,0)</f>
        <v>0</v>
      </c>
      <c r="BG178" s="194">
        <f>IF(N178="zákl. přenesená",J178,0)</f>
        <v>0</v>
      </c>
      <c r="BH178" s="194">
        <f>IF(N178="sníž. přenesená",J178,0)</f>
        <v>0</v>
      </c>
      <c r="BI178" s="194">
        <f>IF(N178="nulová",J178,0)</f>
        <v>0</v>
      </c>
      <c r="BJ178" s="24" t="s">
        <v>89</v>
      </c>
      <c r="BK178" s="194">
        <f>ROUND(I178*H178,2)</f>
        <v>0</v>
      </c>
      <c r="BL178" s="24" t="s">
        <v>194</v>
      </c>
      <c r="BM178" s="24" t="s">
        <v>2284</v>
      </c>
    </row>
    <row r="179" spans="2:65" s="11" customFormat="1" ht="29.85" customHeight="1">
      <c r="B179" s="169"/>
      <c r="D179" s="170" t="s">
        <v>80</v>
      </c>
      <c r="E179" s="180" t="s">
        <v>215</v>
      </c>
      <c r="F179" s="180" t="s">
        <v>757</v>
      </c>
      <c r="I179" s="172"/>
      <c r="J179" s="181">
        <f>BK179</f>
        <v>0</v>
      </c>
      <c r="L179" s="169"/>
      <c r="M179" s="174"/>
      <c r="N179" s="175"/>
      <c r="O179" s="175"/>
      <c r="P179" s="176">
        <f>SUM(P180:P198)</f>
        <v>0</v>
      </c>
      <c r="Q179" s="175"/>
      <c r="R179" s="176">
        <f>SUM(R180:R198)</f>
        <v>41.663046900000005</v>
      </c>
      <c r="S179" s="175"/>
      <c r="T179" s="177">
        <f>SUM(T180:T198)</f>
        <v>0</v>
      </c>
      <c r="AR179" s="170" t="s">
        <v>89</v>
      </c>
      <c r="AT179" s="178" t="s">
        <v>80</v>
      </c>
      <c r="AU179" s="178" t="s">
        <v>89</v>
      </c>
      <c r="AY179" s="170" t="s">
        <v>174</v>
      </c>
      <c r="BK179" s="179">
        <f>SUM(BK180:BK198)</f>
        <v>0</v>
      </c>
    </row>
    <row r="180" spans="2:65" s="1" customFormat="1" ht="25.5" customHeight="1">
      <c r="B180" s="182"/>
      <c r="C180" s="183" t="s">
        <v>533</v>
      </c>
      <c r="D180" s="183" t="s">
        <v>177</v>
      </c>
      <c r="E180" s="184" t="s">
        <v>2285</v>
      </c>
      <c r="F180" s="185" t="s">
        <v>2286</v>
      </c>
      <c r="G180" s="186" t="s">
        <v>488</v>
      </c>
      <c r="H180" s="187">
        <v>2</v>
      </c>
      <c r="I180" s="188"/>
      <c r="J180" s="189">
        <f>ROUND(I180*H180,2)</f>
        <v>0</v>
      </c>
      <c r="K180" s="185" t="s">
        <v>181</v>
      </c>
      <c r="L180" s="42"/>
      <c r="M180" s="190" t="s">
        <v>5</v>
      </c>
      <c r="N180" s="191" t="s">
        <v>52</v>
      </c>
      <c r="O180" s="43"/>
      <c r="P180" s="192">
        <f>O180*H180</f>
        <v>0</v>
      </c>
      <c r="Q180" s="192">
        <v>0</v>
      </c>
      <c r="R180" s="192">
        <f>Q180*H180</f>
        <v>0</v>
      </c>
      <c r="S180" s="192">
        <v>0</v>
      </c>
      <c r="T180" s="193">
        <f>S180*H180</f>
        <v>0</v>
      </c>
      <c r="AR180" s="24" t="s">
        <v>194</v>
      </c>
      <c r="AT180" s="24" t="s">
        <v>177</v>
      </c>
      <c r="AU180" s="24" t="s">
        <v>24</v>
      </c>
      <c r="AY180" s="24" t="s">
        <v>174</v>
      </c>
      <c r="BE180" s="194">
        <f>IF(N180="základní",J180,0)</f>
        <v>0</v>
      </c>
      <c r="BF180" s="194">
        <f>IF(N180="snížená",J180,0)</f>
        <v>0</v>
      </c>
      <c r="BG180" s="194">
        <f>IF(N180="zákl. přenesená",J180,0)</f>
        <v>0</v>
      </c>
      <c r="BH180" s="194">
        <f>IF(N180="sníž. přenesená",J180,0)</f>
        <v>0</v>
      </c>
      <c r="BI180" s="194">
        <f>IF(N180="nulová",J180,0)</f>
        <v>0</v>
      </c>
      <c r="BJ180" s="24" t="s">
        <v>89</v>
      </c>
      <c r="BK180" s="194">
        <f>ROUND(I180*H180,2)</f>
        <v>0</v>
      </c>
      <c r="BL180" s="24" t="s">
        <v>194</v>
      </c>
      <c r="BM180" s="24" t="s">
        <v>2287</v>
      </c>
    </row>
    <row r="181" spans="2:65" s="1" customFormat="1" ht="16.5" customHeight="1">
      <c r="B181" s="182"/>
      <c r="C181" s="219" t="s">
        <v>537</v>
      </c>
      <c r="D181" s="219" t="s">
        <v>447</v>
      </c>
      <c r="E181" s="220" t="s">
        <v>2288</v>
      </c>
      <c r="F181" s="221" t="s">
        <v>2289</v>
      </c>
      <c r="G181" s="222" t="s">
        <v>488</v>
      </c>
      <c r="H181" s="223">
        <v>2.02</v>
      </c>
      <c r="I181" s="224"/>
      <c r="J181" s="225">
        <f>ROUND(I181*H181,2)</f>
        <v>0</v>
      </c>
      <c r="K181" s="221" t="s">
        <v>181</v>
      </c>
      <c r="L181" s="226"/>
      <c r="M181" s="227" t="s">
        <v>5</v>
      </c>
      <c r="N181" s="228" t="s">
        <v>52</v>
      </c>
      <c r="O181" s="43"/>
      <c r="P181" s="192">
        <f>O181*H181</f>
        <v>0</v>
      </c>
      <c r="Q181" s="192">
        <v>2.0999999999999999E-3</v>
      </c>
      <c r="R181" s="192">
        <f>Q181*H181</f>
        <v>4.2420000000000001E-3</v>
      </c>
      <c r="S181" s="192">
        <v>0</v>
      </c>
      <c r="T181" s="193">
        <f>S181*H181</f>
        <v>0</v>
      </c>
      <c r="AR181" s="24" t="s">
        <v>211</v>
      </c>
      <c r="AT181" s="24" t="s">
        <v>447</v>
      </c>
      <c r="AU181" s="24" t="s">
        <v>24</v>
      </c>
      <c r="AY181" s="24" t="s">
        <v>174</v>
      </c>
      <c r="BE181" s="194">
        <f>IF(N181="základní",J181,0)</f>
        <v>0</v>
      </c>
      <c r="BF181" s="194">
        <f>IF(N181="snížená",J181,0)</f>
        <v>0</v>
      </c>
      <c r="BG181" s="194">
        <f>IF(N181="zákl. přenesená",J181,0)</f>
        <v>0</v>
      </c>
      <c r="BH181" s="194">
        <f>IF(N181="sníž. přenesená",J181,0)</f>
        <v>0</v>
      </c>
      <c r="BI181" s="194">
        <f>IF(N181="nulová",J181,0)</f>
        <v>0</v>
      </c>
      <c r="BJ181" s="24" t="s">
        <v>89</v>
      </c>
      <c r="BK181" s="194">
        <f>ROUND(I181*H181,2)</f>
        <v>0</v>
      </c>
      <c r="BL181" s="24" t="s">
        <v>194</v>
      </c>
      <c r="BM181" s="24" t="s">
        <v>2290</v>
      </c>
    </row>
    <row r="182" spans="2:65" s="1" customFormat="1" ht="27">
      <c r="B182" s="42"/>
      <c r="D182" s="196" t="s">
        <v>188</v>
      </c>
      <c r="F182" s="204" t="s">
        <v>2291</v>
      </c>
      <c r="I182" s="205"/>
      <c r="L182" s="42"/>
      <c r="M182" s="206"/>
      <c r="N182" s="43"/>
      <c r="O182" s="43"/>
      <c r="P182" s="43"/>
      <c r="Q182" s="43"/>
      <c r="R182" s="43"/>
      <c r="S182" s="43"/>
      <c r="T182" s="71"/>
      <c r="AT182" s="24" t="s">
        <v>188</v>
      </c>
      <c r="AU182" s="24" t="s">
        <v>24</v>
      </c>
    </row>
    <row r="183" spans="2:65" s="12" customFormat="1" ht="13.5">
      <c r="B183" s="195"/>
      <c r="D183" s="196" t="s">
        <v>184</v>
      </c>
      <c r="F183" s="198" t="s">
        <v>2292</v>
      </c>
      <c r="H183" s="199">
        <v>2.02</v>
      </c>
      <c r="I183" s="200"/>
      <c r="L183" s="195"/>
      <c r="M183" s="201"/>
      <c r="N183" s="202"/>
      <c r="O183" s="202"/>
      <c r="P183" s="202"/>
      <c r="Q183" s="202"/>
      <c r="R183" s="202"/>
      <c r="S183" s="202"/>
      <c r="T183" s="203"/>
      <c r="AT183" s="197" t="s">
        <v>184</v>
      </c>
      <c r="AU183" s="197" t="s">
        <v>24</v>
      </c>
      <c r="AV183" s="12" t="s">
        <v>24</v>
      </c>
      <c r="AW183" s="12" t="s">
        <v>6</v>
      </c>
      <c r="AX183" s="12" t="s">
        <v>89</v>
      </c>
      <c r="AY183" s="197" t="s">
        <v>174</v>
      </c>
    </row>
    <row r="184" spans="2:65" s="1" customFormat="1" ht="38.25" customHeight="1">
      <c r="B184" s="182"/>
      <c r="C184" s="183" t="s">
        <v>541</v>
      </c>
      <c r="D184" s="183" t="s">
        <v>177</v>
      </c>
      <c r="E184" s="184" t="s">
        <v>2293</v>
      </c>
      <c r="F184" s="185" t="s">
        <v>2294</v>
      </c>
      <c r="G184" s="186" t="s">
        <v>287</v>
      </c>
      <c r="H184" s="187">
        <v>26.55</v>
      </c>
      <c r="I184" s="188"/>
      <c r="J184" s="189">
        <f>ROUND(I184*H184,2)</f>
        <v>0</v>
      </c>
      <c r="K184" s="185" t="s">
        <v>181</v>
      </c>
      <c r="L184" s="42"/>
      <c r="M184" s="190" t="s">
        <v>5</v>
      </c>
      <c r="N184" s="191" t="s">
        <v>52</v>
      </c>
      <c r="O184" s="43"/>
      <c r="P184" s="192">
        <f>O184*H184</f>
        <v>0</v>
      </c>
      <c r="Q184" s="192">
        <v>0.20219000000000001</v>
      </c>
      <c r="R184" s="192">
        <f>Q184*H184</f>
        <v>5.3681445000000005</v>
      </c>
      <c r="S184" s="192">
        <v>0</v>
      </c>
      <c r="T184" s="193">
        <f>S184*H184</f>
        <v>0</v>
      </c>
      <c r="AR184" s="24" t="s">
        <v>194</v>
      </c>
      <c r="AT184" s="24" t="s">
        <v>177</v>
      </c>
      <c r="AU184" s="24" t="s">
        <v>24</v>
      </c>
      <c r="AY184" s="24" t="s">
        <v>174</v>
      </c>
      <c r="BE184" s="194">
        <f>IF(N184="základní",J184,0)</f>
        <v>0</v>
      </c>
      <c r="BF184" s="194">
        <f>IF(N184="snížená",J184,0)</f>
        <v>0</v>
      </c>
      <c r="BG184" s="194">
        <f>IF(N184="zákl. přenesená",J184,0)</f>
        <v>0</v>
      </c>
      <c r="BH184" s="194">
        <f>IF(N184="sníž. přenesená",J184,0)</f>
        <v>0</v>
      </c>
      <c r="BI184" s="194">
        <f>IF(N184="nulová",J184,0)</f>
        <v>0</v>
      </c>
      <c r="BJ184" s="24" t="s">
        <v>89</v>
      </c>
      <c r="BK184" s="194">
        <f>ROUND(I184*H184,2)</f>
        <v>0</v>
      </c>
      <c r="BL184" s="24" t="s">
        <v>194</v>
      </c>
      <c r="BM184" s="24" t="s">
        <v>2295</v>
      </c>
    </row>
    <row r="185" spans="2:65" s="1" customFormat="1" ht="38.25" customHeight="1">
      <c r="B185" s="182"/>
      <c r="C185" s="183" t="s">
        <v>546</v>
      </c>
      <c r="D185" s="183" t="s">
        <v>177</v>
      </c>
      <c r="E185" s="184" t="s">
        <v>2296</v>
      </c>
      <c r="F185" s="185" t="s">
        <v>2297</v>
      </c>
      <c r="G185" s="186" t="s">
        <v>287</v>
      </c>
      <c r="H185" s="187">
        <v>128</v>
      </c>
      <c r="I185" s="188"/>
      <c r="J185" s="189">
        <f>ROUND(I185*H185,2)</f>
        <v>0</v>
      </c>
      <c r="K185" s="185" t="s">
        <v>181</v>
      </c>
      <c r="L185" s="42"/>
      <c r="M185" s="190" t="s">
        <v>5</v>
      </c>
      <c r="N185" s="191" t="s">
        <v>52</v>
      </c>
      <c r="O185" s="43"/>
      <c r="P185" s="192">
        <f>O185*H185</f>
        <v>0</v>
      </c>
      <c r="Q185" s="192">
        <v>0.15540000000000001</v>
      </c>
      <c r="R185" s="192">
        <f>Q185*H185</f>
        <v>19.891200000000001</v>
      </c>
      <c r="S185" s="192">
        <v>0</v>
      </c>
      <c r="T185" s="193">
        <f>S185*H185</f>
        <v>0</v>
      </c>
      <c r="AR185" s="24" t="s">
        <v>194</v>
      </c>
      <c r="AT185" s="24" t="s">
        <v>177</v>
      </c>
      <c r="AU185" s="24" t="s">
        <v>24</v>
      </c>
      <c r="AY185" s="24" t="s">
        <v>174</v>
      </c>
      <c r="BE185" s="194">
        <f>IF(N185="základní",J185,0)</f>
        <v>0</v>
      </c>
      <c r="BF185" s="194">
        <f>IF(N185="snížená",J185,0)</f>
        <v>0</v>
      </c>
      <c r="BG185" s="194">
        <f>IF(N185="zákl. přenesená",J185,0)</f>
        <v>0</v>
      </c>
      <c r="BH185" s="194">
        <f>IF(N185="sníž. přenesená",J185,0)</f>
        <v>0</v>
      </c>
      <c r="BI185" s="194">
        <f>IF(N185="nulová",J185,0)</f>
        <v>0</v>
      </c>
      <c r="BJ185" s="24" t="s">
        <v>89</v>
      </c>
      <c r="BK185" s="194">
        <f>ROUND(I185*H185,2)</f>
        <v>0</v>
      </c>
      <c r="BL185" s="24" t="s">
        <v>194</v>
      </c>
      <c r="BM185" s="24" t="s">
        <v>2298</v>
      </c>
    </row>
    <row r="186" spans="2:65" s="12" customFormat="1" ht="13.5">
      <c r="B186" s="195"/>
      <c r="D186" s="196" t="s">
        <v>184</v>
      </c>
      <c r="E186" s="197" t="s">
        <v>5</v>
      </c>
      <c r="F186" s="198" t="s">
        <v>2299</v>
      </c>
      <c r="H186" s="199">
        <v>128</v>
      </c>
      <c r="I186" s="200"/>
      <c r="L186" s="195"/>
      <c r="M186" s="201"/>
      <c r="N186" s="202"/>
      <c r="O186" s="202"/>
      <c r="P186" s="202"/>
      <c r="Q186" s="202"/>
      <c r="R186" s="202"/>
      <c r="S186" s="202"/>
      <c r="T186" s="203"/>
      <c r="AT186" s="197" t="s">
        <v>184</v>
      </c>
      <c r="AU186" s="197" t="s">
        <v>24</v>
      </c>
      <c r="AV186" s="12" t="s">
        <v>24</v>
      </c>
      <c r="AW186" s="12" t="s">
        <v>44</v>
      </c>
      <c r="AX186" s="12" t="s">
        <v>89</v>
      </c>
      <c r="AY186" s="197" t="s">
        <v>174</v>
      </c>
    </row>
    <row r="187" spans="2:65" s="1" customFormat="1" ht="16.5" customHeight="1">
      <c r="B187" s="182"/>
      <c r="C187" s="219" t="s">
        <v>551</v>
      </c>
      <c r="D187" s="219" t="s">
        <v>447</v>
      </c>
      <c r="E187" s="220" t="s">
        <v>2300</v>
      </c>
      <c r="F187" s="221" t="s">
        <v>2301</v>
      </c>
      <c r="G187" s="222" t="s">
        <v>287</v>
      </c>
      <c r="H187" s="223">
        <v>149.22800000000001</v>
      </c>
      <c r="I187" s="224"/>
      <c r="J187" s="225">
        <f>ROUND(I187*H187,2)</f>
        <v>0</v>
      </c>
      <c r="K187" s="221" t="s">
        <v>181</v>
      </c>
      <c r="L187" s="226"/>
      <c r="M187" s="227" t="s">
        <v>5</v>
      </c>
      <c r="N187" s="228" t="s">
        <v>52</v>
      </c>
      <c r="O187" s="43"/>
      <c r="P187" s="192">
        <f>O187*H187</f>
        <v>0</v>
      </c>
      <c r="Q187" s="192">
        <v>8.1000000000000003E-2</v>
      </c>
      <c r="R187" s="192">
        <f>Q187*H187</f>
        <v>12.087468000000001</v>
      </c>
      <c r="S187" s="192">
        <v>0</v>
      </c>
      <c r="T187" s="193">
        <f>S187*H187</f>
        <v>0</v>
      </c>
      <c r="AR187" s="24" t="s">
        <v>211</v>
      </c>
      <c r="AT187" s="24" t="s">
        <v>447</v>
      </c>
      <c r="AU187" s="24" t="s">
        <v>24</v>
      </c>
      <c r="AY187" s="24" t="s">
        <v>174</v>
      </c>
      <c r="BE187" s="194">
        <f>IF(N187="základní",J187,0)</f>
        <v>0</v>
      </c>
      <c r="BF187" s="194">
        <f>IF(N187="snížená",J187,0)</f>
        <v>0</v>
      </c>
      <c r="BG187" s="194">
        <f>IF(N187="zákl. přenesená",J187,0)</f>
        <v>0</v>
      </c>
      <c r="BH187" s="194">
        <f>IF(N187="sníž. přenesená",J187,0)</f>
        <v>0</v>
      </c>
      <c r="BI187" s="194">
        <f>IF(N187="nulová",J187,0)</f>
        <v>0</v>
      </c>
      <c r="BJ187" s="24" t="s">
        <v>89</v>
      </c>
      <c r="BK187" s="194">
        <f>ROUND(I187*H187,2)</f>
        <v>0</v>
      </c>
      <c r="BL187" s="24" t="s">
        <v>194</v>
      </c>
      <c r="BM187" s="24" t="s">
        <v>2302</v>
      </c>
    </row>
    <row r="188" spans="2:65" s="12" customFormat="1" ht="13.5">
      <c r="B188" s="195"/>
      <c r="D188" s="196" t="s">
        <v>184</v>
      </c>
      <c r="E188" s="197" t="s">
        <v>5</v>
      </c>
      <c r="F188" s="198" t="s">
        <v>2303</v>
      </c>
      <c r="H188" s="199">
        <v>147.75</v>
      </c>
      <c r="I188" s="200"/>
      <c r="L188" s="195"/>
      <c r="M188" s="201"/>
      <c r="N188" s="202"/>
      <c r="O188" s="202"/>
      <c r="P188" s="202"/>
      <c r="Q188" s="202"/>
      <c r="R188" s="202"/>
      <c r="S188" s="202"/>
      <c r="T188" s="203"/>
      <c r="AT188" s="197" t="s">
        <v>184</v>
      </c>
      <c r="AU188" s="197" t="s">
        <v>24</v>
      </c>
      <c r="AV188" s="12" t="s">
        <v>24</v>
      </c>
      <c r="AW188" s="12" t="s">
        <v>44</v>
      </c>
      <c r="AX188" s="12" t="s">
        <v>89</v>
      </c>
      <c r="AY188" s="197" t="s">
        <v>174</v>
      </c>
    </row>
    <row r="189" spans="2:65" s="12" customFormat="1" ht="13.5">
      <c r="B189" s="195"/>
      <c r="D189" s="196" t="s">
        <v>184</v>
      </c>
      <c r="F189" s="198" t="s">
        <v>2304</v>
      </c>
      <c r="H189" s="199">
        <v>149.22800000000001</v>
      </c>
      <c r="I189" s="200"/>
      <c r="L189" s="195"/>
      <c r="M189" s="201"/>
      <c r="N189" s="202"/>
      <c r="O189" s="202"/>
      <c r="P189" s="202"/>
      <c r="Q189" s="202"/>
      <c r="R189" s="202"/>
      <c r="S189" s="202"/>
      <c r="T189" s="203"/>
      <c r="AT189" s="197" t="s">
        <v>184</v>
      </c>
      <c r="AU189" s="197" t="s">
        <v>24</v>
      </c>
      <c r="AV189" s="12" t="s">
        <v>24</v>
      </c>
      <c r="AW189" s="12" t="s">
        <v>6</v>
      </c>
      <c r="AX189" s="12" t="s">
        <v>89</v>
      </c>
      <c r="AY189" s="197" t="s">
        <v>174</v>
      </c>
    </row>
    <row r="190" spans="2:65" s="1" customFormat="1" ht="16.5" customHeight="1">
      <c r="B190" s="182"/>
      <c r="C190" s="219" t="s">
        <v>555</v>
      </c>
      <c r="D190" s="219" t="s">
        <v>447</v>
      </c>
      <c r="E190" s="220" t="s">
        <v>2305</v>
      </c>
      <c r="F190" s="221" t="s">
        <v>2306</v>
      </c>
      <c r="G190" s="222" t="s">
        <v>287</v>
      </c>
      <c r="H190" s="223">
        <v>2.02</v>
      </c>
      <c r="I190" s="224"/>
      <c r="J190" s="225">
        <f>ROUND(I190*H190,2)</f>
        <v>0</v>
      </c>
      <c r="K190" s="221" t="s">
        <v>181</v>
      </c>
      <c r="L190" s="226"/>
      <c r="M190" s="227" t="s">
        <v>5</v>
      </c>
      <c r="N190" s="228" t="s">
        <v>52</v>
      </c>
      <c r="O190" s="43"/>
      <c r="P190" s="192">
        <f>O190*H190</f>
        <v>0</v>
      </c>
      <c r="Q190" s="192">
        <v>6.4000000000000001E-2</v>
      </c>
      <c r="R190" s="192">
        <f>Q190*H190</f>
        <v>0.12928000000000001</v>
      </c>
      <c r="S190" s="192">
        <v>0</v>
      </c>
      <c r="T190" s="193">
        <f>S190*H190</f>
        <v>0</v>
      </c>
      <c r="AR190" s="24" t="s">
        <v>211</v>
      </c>
      <c r="AT190" s="24" t="s">
        <v>447</v>
      </c>
      <c r="AU190" s="24" t="s">
        <v>24</v>
      </c>
      <c r="AY190" s="24" t="s">
        <v>174</v>
      </c>
      <c r="BE190" s="194">
        <f>IF(N190="základní",J190,0)</f>
        <v>0</v>
      </c>
      <c r="BF190" s="194">
        <f>IF(N190="snížená",J190,0)</f>
        <v>0</v>
      </c>
      <c r="BG190" s="194">
        <f>IF(N190="zákl. přenesená",J190,0)</f>
        <v>0</v>
      </c>
      <c r="BH190" s="194">
        <f>IF(N190="sníž. přenesená",J190,0)</f>
        <v>0</v>
      </c>
      <c r="BI190" s="194">
        <f>IF(N190="nulová",J190,0)</f>
        <v>0</v>
      </c>
      <c r="BJ190" s="24" t="s">
        <v>89</v>
      </c>
      <c r="BK190" s="194">
        <f>ROUND(I190*H190,2)</f>
        <v>0</v>
      </c>
      <c r="BL190" s="24" t="s">
        <v>194</v>
      </c>
      <c r="BM190" s="24" t="s">
        <v>2307</v>
      </c>
    </row>
    <row r="191" spans="2:65" s="12" customFormat="1" ht="13.5">
      <c r="B191" s="195"/>
      <c r="D191" s="196" t="s">
        <v>184</v>
      </c>
      <c r="F191" s="198" t="s">
        <v>2292</v>
      </c>
      <c r="H191" s="199">
        <v>2.02</v>
      </c>
      <c r="I191" s="200"/>
      <c r="L191" s="195"/>
      <c r="M191" s="201"/>
      <c r="N191" s="202"/>
      <c r="O191" s="202"/>
      <c r="P191" s="202"/>
      <c r="Q191" s="202"/>
      <c r="R191" s="202"/>
      <c r="S191" s="202"/>
      <c r="T191" s="203"/>
      <c r="AT191" s="197" t="s">
        <v>184</v>
      </c>
      <c r="AU191" s="197" t="s">
        <v>24</v>
      </c>
      <c r="AV191" s="12" t="s">
        <v>24</v>
      </c>
      <c r="AW191" s="12" t="s">
        <v>6</v>
      </c>
      <c r="AX191" s="12" t="s">
        <v>89</v>
      </c>
      <c r="AY191" s="197" t="s">
        <v>174</v>
      </c>
    </row>
    <row r="192" spans="2:65" s="1" customFormat="1" ht="16.5" customHeight="1">
      <c r="B192" s="182"/>
      <c r="C192" s="219" t="s">
        <v>560</v>
      </c>
      <c r="D192" s="219" t="s">
        <v>447</v>
      </c>
      <c r="E192" s="220" t="s">
        <v>2308</v>
      </c>
      <c r="F192" s="221" t="s">
        <v>2309</v>
      </c>
      <c r="G192" s="222" t="s">
        <v>287</v>
      </c>
      <c r="H192" s="223">
        <v>4.8479999999999999</v>
      </c>
      <c r="I192" s="224"/>
      <c r="J192" s="225">
        <f>ROUND(I192*H192,2)</f>
        <v>0</v>
      </c>
      <c r="K192" s="221" t="s">
        <v>181</v>
      </c>
      <c r="L192" s="226"/>
      <c r="M192" s="227" t="s">
        <v>5</v>
      </c>
      <c r="N192" s="228" t="s">
        <v>52</v>
      </c>
      <c r="O192" s="43"/>
      <c r="P192" s="192">
        <f>O192*H192</f>
        <v>0</v>
      </c>
      <c r="Q192" s="192">
        <v>4.8300000000000003E-2</v>
      </c>
      <c r="R192" s="192">
        <f>Q192*H192</f>
        <v>0.23415840000000002</v>
      </c>
      <c r="S192" s="192">
        <v>0</v>
      </c>
      <c r="T192" s="193">
        <f>S192*H192</f>
        <v>0</v>
      </c>
      <c r="AR192" s="24" t="s">
        <v>211</v>
      </c>
      <c r="AT192" s="24" t="s">
        <v>447</v>
      </c>
      <c r="AU192" s="24" t="s">
        <v>24</v>
      </c>
      <c r="AY192" s="24" t="s">
        <v>174</v>
      </c>
      <c r="BE192" s="194">
        <f>IF(N192="základní",J192,0)</f>
        <v>0</v>
      </c>
      <c r="BF192" s="194">
        <f>IF(N192="snížená",J192,0)</f>
        <v>0</v>
      </c>
      <c r="BG192" s="194">
        <f>IF(N192="zákl. přenesená",J192,0)</f>
        <v>0</v>
      </c>
      <c r="BH192" s="194">
        <f>IF(N192="sníž. přenesená",J192,0)</f>
        <v>0</v>
      </c>
      <c r="BI192" s="194">
        <f>IF(N192="nulová",J192,0)</f>
        <v>0</v>
      </c>
      <c r="BJ192" s="24" t="s">
        <v>89</v>
      </c>
      <c r="BK192" s="194">
        <f>ROUND(I192*H192,2)</f>
        <v>0</v>
      </c>
      <c r="BL192" s="24" t="s">
        <v>194</v>
      </c>
      <c r="BM192" s="24" t="s">
        <v>2310</v>
      </c>
    </row>
    <row r="193" spans="2:65" s="12" customFormat="1" ht="13.5">
      <c r="B193" s="195"/>
      <c r="D193" s="196" t="s">
        <v>184</v>
      </c>
      <c r="F193" s="198" t="s">
        <v>2311</v>
      </c>
      <c r="H193" s="199">
        <v>4.8479999999999999</v>
      </c>
      <c r="I193" s="200"/>
      <c r="L193" s="195"/>
      <c r="M193" s="201"/>
      <c r="N193" s="202"/>
      <c r="O193" s="202"/>
      <c r="P193" s="202"/>
      <c r="Q193" s="202"/>
      <c r="R193" s="202"/>
      <c r="S193" s="202"/>
      <c r="T193" s="203"/>
      <c r="AT193" s="197" t="s">
        <v>184</v>
      </c>
      <c r="AU193" s="197" t="s">
        <v>24</v>
      </c>
      <c r="AV193" s="12" t="s">
        <v>24</v>
      </c>
      <c r="AW193" s="12" t="s">
        <v>6</v>
      </c>
      <c r="AX193" s="12" t="s">
        <v>89</v>
      </c>
      <c r="AY193" s="197" t="s">
        <v>174</v>
      </c>
    </row>
    <row r="194" spans="2:65" s="1" customFormat="1" ht="38.25" customHeight="1">
      <c r="B194" s="182"/>
      <c r="C194" s="183" t="s">
        <v>565</v>
      </c>
      <c r="D194" s="183" t="s">
        <v>177</v>
      </c>
      <c r="E194" s="184" t="s">
        <v>2312</v>
      </c>
      <c r="F194" s="185" t="s">
        <v>2313</v>
      </c>
      <c r="G194" s="186" t="s">
        <v>287</v>
      </c>
      <c r="H194" s="187">
        <v>25.6</v>
      </c>
      <c r="I194" s="188"/>
      <c r="J194" s="189">
        <f>ROUND(I194*H194,2)</f>
        <v>0</v>
      </c>
      <c r="K194" s="185" t="s">
        <v>181</v>
      </c>
      <c r="L194" s="42"/>
      <c r="M194" s="190" t="s">
        <v>5</v>
      </c>
      <c r="N194" s="191" t="s">
        <v>52</v>
      </c>
      <c r="O194" s="43"/>
      <c r="P194" s="192">
        <f>O194*H194</f>
        <v>0</v>
      </c>
      <c r="Q194" s="192">
        <v>0.1295</v>
      </c>
      <c r="R194" s="192">
        <f>Q194*H194</f>
        <v>3.3152000000000004</v>
      </c>
      <c r="S194" s="192">
        <v>0</v>
      </c>
      <c r="T194" s="193">
        <f>S194*H194</f>
        <v>0</v>
      </c>
      <c r="AR194" s="24" t="s">
        <v>194</v>
      </c>
      <c r="AT194" s="24" t="s">
        <v>177</v>
      </c>
      <c r="AU194" s="24" t="s">
        <v>24</v>
      </c>
      <c r="AY194" s="24" t="s">
        <v>174</v>
      </c>
      <c r="BE194" s="194">
        <f>IF(N194="základní",J194,0)</f>
        <v>0</v>
      </c>
      <c r="BF194" s="194">
        <f>IF(N194="snížená",J194,0)</f>
        <v>0</v>
      </c>
      <c r="BG194" s="194">
        <f>IF(N194="zákl. přenesená",J194,0)</f>
        <v>0</v>
      </c>
      <c r="BH194" s="194">
        <f>IF(N194="sníž. přenesená",J194,0)</f>
        <v>0</v>
      </c>
      <c r="BI194" s="194">
        <f>IF(N194="nulová",J194,0)</f>
        <v>0</v>
      </c>
      <c r="BJ194" s="24" t="s">
        <v>89</v>
      </c>
      <c r="BK194" s="194">
        <f>ROUND(I194*H194,2)</f>
        <v>0</v>
      </c>
      <c r="BL194" s="24" t="s">
        <v>194</v>
      </c>
      <c r="BM194" s="24" t="s">
        <v>2314</v>
      </c>
    </row>
    <row r="195" spans="2:65" s="1" customFormat="1" ht="16.5" customHeight="1">
      <c r="B195" s="182"/>
      <c r="C195" s="219" t="s">
        <v>570</v>
      </c>
      <c r="D195" s="219" t="s">
        <v>447</v>
      </c>
      <c r="E195" s="220" t="s">
        <v>2315</v>
      </c>
      <c r="F195" s="221" t="s">
        <v>2316</v>
      </c>
      <c r="G195" s="222" t="s">
        <v>287</v>
      </c>
      <c r="H195" s="223">
        <v>25.856000000000002</v>
      </c>
      <c r="I195" s="224"/>
      <c r="J195" s="225">
        <f>ROUND(I195*H195,2)</f>
        <v>0</v>
      </c>
      <c r="K195" s="221" t="s">
        <v>181</v>
      </c>
      <c r="L195" s="226"/>
      <c r="M195" s="227" t="s">
        <v>5</v>
      </c>
      <c r="N195" s="228" t="s">
        <v>52</v>
      </c>
      <c r="O195" s="43"/>
      <c r="P195" s="192">
        <f>O195*H195</f>
        <v>0</v>
      </c>
      <c r="Q195" s="192">
        <v>2.4E-2</v>
      </c>
      <c r="R195" s="192">
        <f>Q195*H195</f>
        <v>0.6205440000000001</v>
      </c>
      <c r="S195" s="192">
        <v>0</v>
      </c>
      <c r="T195" s="193">
        <f>S195*H195</f>
        <v>0</v>
      </c>
      <c r="AR195" s="24" t="s">
        <v>211</v>
      </c>
      <c r="AT195" s="24" t="s">
        <v>447</v>
      </c>
      <c r="AU195" s="24" t="s">
        <v>24</v>
      </c>
      <c r="AY195" s="24" t="s">
        <v>174</v>
      </c>
      <c r="BE195" s="194">
        <f>IF(N195="základní",J195,0)</f>
        <v>0</v>
      </c>
      <c r="BF195" s="194">
        <f>IF(N195="snížená",J195,0)</f>
        <v>0</v>
      </c>
      <c r="BG195" s="194">
        <f>IF(N195="zákl. přenesená",J195,0)</f>
        <v>0</v>
      </c>
      <c r="BH195" s="194">
        <f>IF(N195="sníž. přenesená",J195,0)</f>
        <v>0</v>
      </c>
      <c r="BI195" s="194">
        <f>IF(N195="nulová",J195,0)</f>
        <v>0</v>
      </c>
      <c r="BJ195" s="24" t="s">
        <v>89</v>
      </c>
      <c r="BK195" s="194">
        <f>ROUND(I195*H195,2)</f>
        <v>0</v>
      </c>
      <c r="BL195" s="24" t="s">
        <v>194</v>
      </c>
      <c r="BM195" s="24" t="s">
        <v>2317</v>
      </c>
    </row>
    <row r="196" spans="2:65" s="12" customFormat="1" ht="13.5">
      <c r="B196" s="195"/>
      <c r="D196" s="196" t="s">
        <v>184</v>
      </c>
      <c r="F196" s="198" t="s">
        <v>2318</v>
      </c>
      <c r="H196" s="199">
        <v>25.856000000000002</v>
      </c>
      <c r="I196" s="200"/>
      <c r="L196" s="195"/>
      <c r="M196" s="201"/>
      <c r="N196" s="202"/>
      <c r="O196" s="202"/>
      <c r="P196" s="202"/>
      <c r="Q196" s="202"/>
      <c r="R196" s="202"/>
      <c r="S196" s="202"/>
      <c r="T196" s="203"/>
      <c r="AT196" s="197" t="s">
        <v>184</v>
      </c>
      <c r="AU196" s="197" t="s">
        <v>24</v>
      </c>
      <c r="AV196" s="12" t="s">
        <v>24</v>
      </c>
      <c r="AW196" s="12" t="s">
        <v>6</v>
      </c>
      <c r="AX196" s="12" t="s">
        <v>89</v>
      </c>
      <c r="AY196" s="197" t="s">
        <v>174</v>
      </c>
    </row>
    <row r="197" spans="2:65" s="1" customFormat="1" ht="38.25" customHeight="1">
      <c r="B197" s="182"/>
      <c r="C197" s="183" t="s">
        <v>580</v>
      </c>
      <c r="D197" s="183" t="s">
        <v>177</v>
      </c>
      <c r="E197" s="184" t="s">
        <v>759</v>
      </c>
      <c r="F197" s="185" t="s">
        <v>760</v>
      </c>
      <c r="G197" s="186" t="s">
        <v>287</v>
      </c>
      <c r="H197" s="187">
        <v>21</v>
      </c>
      <c r="I197" s="188"/>
      <c r="J197" s="189">
        <f>ROUND(I197*H197,2)</f>
        <v>0</v>
      </c>
      <c r="K197" s="185" t="s">
        <v>181</v>
      </c>
      <c r="L197" s="42"/>
      <c r="M197" s="190" t="s">
        <v>5</v>
      </c>
      <c r="N197" s="191" t="s">
        <v>52</v>
      </c>
      <c r="O197" s="43"/>
      <c r="P197" s="192">
        <f>O197*H197</f>
        <v>0</v>
      </c>
      <c r="Q197" s="192">
        <v>6.0999999999999997E-4</v>
      </c>
      <c r="R197" s="192">
        <f>Q197*H197</f>
        <v>1.281E-2</v>
      </c>
      <c r="S197" s="192">
        <v>0</v>
      </c>
      <c r="T197" s="193">
        <f>S197*H197</f>
        <v>0</v>
      </c>
      <c r="AR197" s="24" t="s">
        <v>194</v>
      </c>
      <c r="AT197" s="24" t="s">
        <v>177</v>
      </c>
      <c r="AU197" s="24" t="s">
        <v>24</v>
      </c>
      <c r="AY197" s="24" t="s">
        <v>174</v>
      </c>
      <c r="BE197" s="194">
        <f>IF(N197="základní",J197,0)</f>
        <v>0</v>
      </c>
      <c r="BF197" s="194">
        <f>IF(N197="snížená",J197,0)</f>
        <v>0</v>
      </c>
      <c r="BG197" s="194">
        <f>IF(N197="zákl. přenesená",J197,0)</f>
        <v>0</v>
      </c>
      <c r="BH197" s="194">
        <f>IF(N197="sníž. přenesená",J197,0)</f>
        <v>0</v>
      </c>
      <c r="BI197" s="194">
        <f>IF(N197="nulová",J197,0)</f>
        <v>0</v>
      </c>
      <c r="BJ197" s="24" t="s">
        <v>89</v>
      </c>
      <c r="BK197" s="194">
        <f>ROUND(I197*H197,2)</f>
        <v>0</v>
      </c>
      <c r="BL197" s="24" t="s">
        <v>194</v>
      </c>
      <c r="BM197" s="24" t="s">
        <v>2319</v>
      </c>
    </row>
    <row r="198" spans="2:65" s="1" customFormat="1" ht="25.5" customHeight="1">
      <c r="B198" s="182"/>
      <c r="C198" s="183" t="s">
        <v>586</v>
      </c>
      <c r="D198" s="183" t="s">
        <v>177</v>
      </c>
      <c r="E198" s="184" t="s">
        <v>768</v>
      </c>
      <c r="F198" s="185" t="s">
        <v>769</v>
      </c>
      <c r="G198" s="186" t="s">
        <v>287</v>
      </c>
      <c r="H198" s="187">
        <v>21</v>
      </c>
      <c r="I198" s="188"/>
      <c r="J198" s="189">
        <f>ROUND(I198*H198,2)</f>
        <v>0</v>
      </c>
      <c r="K198" s="185" t="s">
        <v>181</v>
      </c>
      <c r="L198" s="42"/>
      <c r="M198" s="190" t="s">
        <v>5</v>
      </c>
      <c r="N198" s="191" t="s">
        <v>52</v>
      </c>
      <c r="O198" s="43"/>
      <c r="P198" s="192">
        <f>O198*H198</f>
        <v>0</v>
      </c>
      <c r="Q198" s="192">
        <v>0</v>
      </c>
      <c r="R198" s="192">
        <f>Q198*H198</f>
        <v>0</v>
      </c>
      <c r="S198" s="192">
        <v>0</v>
      </c>
      <c r="T198" s="193">
        <f>S198*H198</f>
        <v>0</v>
      </c>
      <c r="AR198" s="24" t="s">
        <v>194</v>
      </c>
      <c r="AT198" s="24" t="s">
        <v>177</v>
      </c>
      <c r="AU198" s="24" t="s">
        <v>24</v>
      </c>
      <c r="AY198" s="24" t="s">
        <v>174</v>
      </c>
      <c r="BE198" s="194">
        <f>IF(N198="základní",J198,0)</f>
        <v>0</v>
      </c>
      <c r="BF198" s="194">
        <f>IF(N198="snížená",J198,0)</f>
        <v>0</v>
      </c>
      <c r="BG198" s="194">
        <f>IF(N198="zákl. přenesená",J198,0)</f>
        <v>0</v>
      </c>
      <c r="BH198" s="194">
        <f>IF(N198="sníž. přenesená",J198,0)</f>
        <v>0</v>
      </c>
      <c r="BI198" s="194">
        <f>IF(N198="nulová",J198,0)</f>
        <v>0</v>
      </c>
      <c r="BJ198" s="24" t="s">
        <v>89</v>
      </c>
      <c r="BK198" s="194">
        <f>ROUND(I198*H198,2)</f>
        <v>0</v>
      </c>
      <c r="BL198" s="24" t="s">
        <v>194</v>
      </c>
      <c r="BM198" s="24" t="s">
        <v>2320</v>
      </c>
    </row>
    <row r="199" spans="2:65" s="11" customFormat="1" ht="29.85" customHeight="1">
      <c r="B199" s="169"/>
      <c r="D199" s="170" t="s">
        <v>80</v>
      </c>
      <c r="E199" s="180" t="s">
        <v>792</v>
      </c>
      <c r="F199" s="180" t="s">
        <v>793</v>
      </c>
      <c r="I199" s="172"/>
      <c r="J199" s="181">
        <f>BK199</f>
        <v>0</v>
      </c>
      <c r="L199" s="169"/>
      <c r="M199" s="174"/>
      <c r="N199" s="175"/>
      <c r="O199" s="175"/>
      <c r="P199" s="176">
        <f>P200</f>
        <v>0</v>
      </c>
      <c r="Q199" s="175"/>
      <c r="R199" s="176">
        <f>R200</f>
        <v>0</v>
      </c>
      <c r="S199" s="175"/>
      <c r="T199" s="177">
        <f>T200</f>
        <v>0</v>
      </c>
      <c r="AR199" s="170" t="s">
        <v>89</v>
      </c>
      <c r="AT199" s="178" t="s">
        <v>80</v>
      </c>
      <c r="AU199" s="178" t="s">
        <v>89</v>
      </c>
      <c r="AY199" s="170" t="s">
        <v>174</v>
      </c>
      <c r="BK199" s="179">
        <f>BK200</f>
        <v>0</v>
      </c>
    </row>
    <row r="200" spans="2:65" s="1" customFormat="1" ht="25.5" customHeight="1">
      <c r="B200" s="182"/>
      <c r="C200" s="183" t="s">
        <v>595</v>
      </c>
      <c r="D200" s="183" t="s">
        <v>177</v>
      </c>
      <c r="E200" s="184" t="s">
        <v>2321</v>
      </c>
      <c r="F200" s="185" t="s">
        <v>2322</v>
      </c>
      <c r="G200" s="186" t="s">
        <v>421</v>
      </c>
      <c r="H200" s="187">
        <v>657.46900000000005</v>
      </c>
      <c r="I200" s="188"/>
      <c r="J200" s="189">
        <f>ROUND(I200*H200,2)</f>
        <v>0</v>
      </c>
      <c r="K200" s="185" t="s">
        <v>181</v>
      </c>
      <c r="L200" s="42"/>
      <c r="M200" s="190" t="s">
        <v>5</v>
      </c>
      <c r="N200" s="229" t="s">
        <v>52</v>
      </c>
      <c r="O200" s="230"/>
      <c r="P200" s="231">
        <f>O200*H200</f>
        <v>0</v>
      </c>
      <c r="Q200" s="231">
        <v>0</v>
      </c>
      <c r="R200" s="231">
        <f>Q200*H200</f>
        <v>0</v>
      </c>
      <c r="S200" s="231">
        <v>0</v>
      </c>
      <c r="T200" s="232">
        <f>S200*H200</f>
        <v>0</v>
      </c>
      <c r="AR200" s="24" t="s">
        <v>194</v>
      </c>
      <c r="AT200" s="24" t="s">
        <v>177</v>
      </c>
      <c r="AU200" s="24" t="s">
        <v>24</v>
      </c>
      <c r="AY200" s="24" t="s">
        <v>174</v>
      </c>
      <c r="BE200" s="194">
        <f>IF(N200="základní",J200,0)</f>
        <v>0</v>
      </c>
      <c r="BF200" s="194">
        <f>IF(N200="snížená",J200,0)</f>
        <v>0</v>
      </c>
      <c r="BG200" s="194">
        <f>IF(N200="zákl. přenesená",J200,0)</f>
        <v>0</v>
      </c>
      <c r="BH200" s="194">
        <f>IF(N200="sníž. přenesená",J200,0)</f>
        <v>0</v>
      </c>
      <c r="BI200" s="194">
        <f>IF(N200="nulová",J200,0)</f>
        <v>0</v>
      </c>
      <c r="BJ200" s="24" t="s">
        <v>89</v>
      </c>
      <c r="BK200" s="194">
        <f>ROUND(I200*H200,2)</f>
        <v>0</v>
      </c>
      <c r="BL200" s="24" t="s">
        <v>194</v>
      </c>
      <c r="BM200" s="24" t="s">
        <v>2323</v>
      </c>
    </row>
    <row r="201" spans="2:65" s="1" customFormat="1" ht="6.95" customHeight="1">
      <c r="B201" s="57"/>
      <c r="C201" s="58"/>
      <c r="D201" s="58"/>
      <c r="E201" s="58"/>
      <c r="F201" s="58"/>
      <c r="G201" s="58"/>
      <c r="H201" s="58"/>
      <c r="I201" s="136"/>
      <c r="J201" s="58"/>
      <c r="K201" s="58"/>
      <c r="L201" s="42"/>
    </row>
  </sheetData>
  <autoFilter ref="C83:K200"/>
  <mergeCells count="10">
    <mergeCell ref="J51:J52"/>
    <mergeCell ref="E74:H74"/>
    <mergeCell ref="E76:H76"/>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3"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88"/>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7"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1"/>
      <c r="B1" s="108"/>
      <c r="C1" s="108"/>
      <c r="D1" s="109" t="s">
        <v>1</v>
      </c>
      <c r="E1" s="108"/>
      <c r="F1" s="110" t="s">
        <v>140</v>
      </c>
      <c r="G1" s="368" t="s">
        <v>141</v>
      </c>
      <c r="H1" s="368"/>
      <c r="I1" s="111"/>
      <c r="J1" s="110" t="s">
        <v>142</v>
      </c>
      <c r="K1" s="109" t="s">
        <v>143</v>
      </c>
      <c r="L1" s="110" t="s">
        <v>144</v>
      </c>
      <c r="M1" s="110"/>
      <c r="N1" s="110"/>
      <c r="O1" s="110"/>
      <c r="P1" s="110"/>
      <c r="Q1" s="110"/>
      <c r="R1" s="110"/>
      <c r="S1" s="110"/>
      <c r="T1" s="110"/>
      <c r="U1" s="20"/>
      <c r="V1" s="20"/>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58" t="s">
        <v>8</v>
      </c>
      <c r="M2" s="359"/>
      <c r="N2" s="359"/>
      <c r="O2" s="359"/>
      <c r="P2" s="359"/>
      <c r="Q2" s="359"/>
      <c r="R2" s="359"/>
      <c r="S2" s="359"/>
      <c r="T2" s="359"/>
      <c r="U2" s="359"/>
      <c r="V2" s="359"/>
      <c r="AT2" s="24" t="s">
        <v>123</v>
      </c>
      <c r="AZ2" s="210" t="s">
        <v>2324</v>
      </c>
      <c r="BA2" s="210" t="s">
        <v>239</v>
      </c>
      <c r="BB2" s="210" t="s">
        <v>5</v>
      </c>
      <c r="BC2" s="210" t="s">
        <v>2325</v>
      </c>
      <c r="BD2" s="210" t="s">
        <v>24</v>
      </c>
    </row>
    <row r="3" spans="1:70" ht="6.95" customHeight="1">
      <c r="B3" s="25"/>
      <c r="C3" s="26"/>
      <c r="D3" s="26"/>
      <c r="E3" s="26"/>
      <c r="F3" s="26"/>
      <c r="G3" s="26"/>
      <c r="H3" s="26"/>
      <c r="I3" s="112"/>
      <c r="J3" s="26"/>
      <c r="K3" s="27"/>
      <c r="AT3" s="24" t="s">
        <v>24</v>
      </c>
    </row>
    <row r="4" spans="1:70" ht="36.950000000000003" customHeight="1">
      <c r="B4" s="28"/>
      <c r="C4" s="29"/>
      <c r="D4" s="30" t="s">
        <v>145</v>
      </c>
      <c r="E4" s="29"/>
      <c r="F4" s="29"/>
      <c r="G4" s="29"/>
      <c r="H4" s="29"/>
      <c r="I4" s="113"/>
      <c r="J4" s="29"/>
      <c r="K4" s="31"/>
      <c r="M4" s="32" t="s">
        <v>13</v>
      </c>
      <c r="AT4" s="24" t="s">
        <v>6</v>
      </c>
    </row>
    <row r="5" spans="1:70" ht="6.95" customHeight="1">
      <c r="B5" s="28"/>
      <c r="C5" s="29"/>
      <c r="D5" s="29"/>
      <c r="E5" s="29"/>
      <c r="F5" s="29"/>
      <c r="G5" s="29"/>
      <c r="H5" s="29"/>
      <c r="I5" s="113"/>
      <c r="J5" s="29"/>
      <c r="K5" s="31"/>
    </row>
    <row r="6" spans="1:70">
      <c r="B6" s="28"/>
      <c r="C6" s="29"/>
      <c r="D6" s="37" t="s">
        <v>19</v>
      </c>
      <c r="E6" s="29"/>
      <c r="F6" s="29"/>
      <c r="G6" s="29"/>
      <c r="H6" s="29"/>
      <c r="I6" s="113"/>
      <c r="J6" s="29"/>
      <c r="K6" s="31"/>
    </row>
    <row r="7" spans="1:70" ht="16.5" customHeight="1">
      <c r="B7" s="28"/>
      <c r="C7" s="29"/>
      <c r="D7" s="29"/>
      <c r="E7" s="360" t="str">
        <f>'Rekapitulace stavby'!K6</f>
        <v>Kanalizace a ČOV Jankov</v>
      </c>
      <c r="F7" s="361"/>
      <c r="G7" s="361"/>
      <c r="H7" s="361"/>
      <c r="I7" s="113"/>
      <c r="J7" s="29"/>
      <c r="K7" s="31"/>
    </row>
    <row r="8" spans="1:70" s="1" customFormat="1">
      <c r="B8" s="42"/>
      <c r="C8" s="43"/>
      <c r="D8" s="37" t="s">
        <v>146</v>
      </c>
      <c r="E8" s="43"/>
      <c r="F8" s="43"/>
      <c r="G8" s="43"/>
      <c r="H8" s="43"/>
      <c r="I8" s="114"/>
      <c r="J8" s="43"/>
      <c r="K8" s="46"/>
    </row>
    <row r="9" spans="1:70" s="1" customFormat="1" ht="36.950000000000003" customHeight="1">
      <c r="B9" s="42"/>
      <c r="C9" s="43"/>
      <c r="D9" s="43"/>
      <c r="E9" s="362" t="s">
        <v>2326</v>
      </c>
      <c r="F9" s="363"/>
      <c r="G9" s="363"/>
      <c r="H9" s="363"/>
      <c r="I9" s="114"/>
      <c r="J9" s="43"/>
      <c r="K9" s="46"/>
    </row>
    <row r="10" spans="1:70" s="1" customFormat="1" ht="13.5">
      <c r="B10" s="42"/>
      <c r="C10" s="43"/>
      <c r="D10" s="43"/>
      <c r="E10" s="43"/>
      <c r="F10" s="43"/>
      <c r="G10" s="43"/>
      <c r="H10" s="43"/>
      <c r="I10" s="114"/>
      <c r="J10" s="43"/>
      <c r="K10" s="46"/>
    </row>
    <row r="11" spans="1:70" s="1" customFormat="1" ht="14.45" customHeight="1">
      <c r="B11" s="42"/>
      <c r="C11" s="43"/>
      <c r="D11" s="37" t="s">
        <v>21</v>
      </c>
      <c r="E11" s="43"/>
      <c r="F11" s="35" t="s">
        <v>124</v>
      </c>
      <c r="G11" s="43"/>
      <c r="H11" s="43"/>
      <c r="I11" s="115" t="s">
        <v>23</v>
      </c>
      <c r="J11" s="35" t="s">
        <v>2327</v>
      </c>
      <c r="K11" s="46"/>
    </row>
    <row r="12" spans="1:70" s="1" customFormat="1" ht="14.45" customHeight="1">
      <c r="B12" s="42"/>
      <c r="C12" s="43"/>
      <c r="D12" s="37" t="s">
        <v>25</v>
      </c>
      <c r="E12" s="43"/>
      <c r="F12" s="35" t="s">
        <v>26</v>
      </c>
      <c r="G12" s="43"/>
      <c r="H12" s="43"/>
      <c r="I12" s="115" t="s">
        <v>27</v>
      </c>
      <c r="J12" s="116" t="str">
        <f>'Rekapitulace stavby'!AN8</f>
        <v>19. 2. 2018</v>
      </c>
      <c r="K12" s="46"/>
    </row>
    <row r="13" spans="1:70" s="1" customFormat="1" ht="21.75" customHeight="1">
      <c r="B13" s="42"/>
      <c r="C13" s="43"/>
      <c r="D13" s="34" t="s">
        <v>29</v>
      </c>
      <c r="E13" s="43"/>
      <c r="F13" s="39" t="s">
        <v>30</v>
      </c>
      <c r="G13" s="43"/>
      <c r="H13" s="43"/>
      <c r="I13" s="117" t="s">
        <v>31</v>
      </c>
      <c r="J13" s="39" t="s">
        <v>2328</v>
      </c>
      <c r="K13" s="46"/>
    </row>
    <row r="14" spans="1:70" s="1" customFormat="1" ht="14.45" customHeight="1">
      <c r="B14" s="42"/>
      <c r="C14" s="43"/>
      <c r="D14" s="37" t="s">
        <v>33</v>
      </c>
      <c r="E14" s="43"/>
      <c r="F14" s="43"/>
      <c r="G14" s="43"/>
      <c r="H14" s="43"/>
      <c r="I14" s="115" t="s">
        <v>34</v>
      </c>
      <c r="J14" s="35" t="s">
        <v>35</v>
      </c>
      <c r="K14" s="46"/>
    </row>
    <row r="15" spans="1:70" s="1" customFormat="1" ht="18" customHeight="1">
      <c r="B15" s="42"/>
      <c r="C15" s="43"/>
      <c r="D15" s="43"/>
      <c r="E15" s="35" t="s">
        <v>36</v>
      </c>
      <c r="F15" s="43"/>
      <c r="G15" s="43"/>
      <c r="H15" s="43"/>
      <c r="I15" s="115" t="s">
        <v>37</v>
      </c>
      <c r="J15" s="35" t="s">
        <v>5</v>
      </c>
      <c r="K15" s="46"/>
    </row>
    <row r="16" spans="1:70" s="1" customFormat="1" ht="6.95" customHeight="1">
      <c r="B16" s="42"/>
      <c r="C16" s="43"/>
      <c r="D16" s="43"/>
      <c r="E16" s="43"/>
      <c r="F16" s="43"/>
      <c r="G16" s="43"/>
      <c r="H16" s="43"/>
      <c r="I16" s="114"/>
      <c r="J16" s="43"/>
      <c r="K16" s="46"/>
    </row>
    <row r="17" spans="2:11" s="1" customFormat="1" ht="14.45" customHeight="1">
      <c r="B17" s="42"/>
      <c r="C17" s="43"/>
      <c r="D17" s="37" t="s">
        <v>38</v>
      </c>
      <c r="E17" s="43"/>
      <c r="F17" s="43"/>
      <c r="G17" s="43"/>
      <c r="H17" s="43"/>
      <c r="I17" s="115" t="s">
        <v>34</v>
      </c>
      <c r="J17" s="35" t="str">
        <f>IF('Rekapitulace stavby'!AN13="Vyplň údaj","",IF('Rekapitulace stavby'!AN13="","",'Rekapitulace stavby'!AN13))</f>
        <v/>
      </c>
      <c r="K17" s="46"/>
    </row>
    <row r="18" spans="2:11" s="1" customFormat="1" ht="18" customHeight="1">
      <c r="B18" s="42"/>
      <c r="C18" s="43"/>
      <c r="D18" s="43"/>
      <c r="E18" s="35" t="str">
        <f>IF('Rekapitulace stavby'!E14="Vyplň údaj","",IF('Rekapitulace stavby'!E14="","",'Rekapitulace stavby'!E14))</f>
        <v/>
      </c>
      <c r="F18" s="43"/>
      <c r="G18" s="43"/>
      <c r="H18" s="43"/>
      <c r="I18" s="115" t="s">
        <v>37</v>
      </c>
      <c r="J18" s="35" t="str">
        <f>IF('Rekapitulace stavby'!AN14="Vyplň údaj","",IF('Rekapitulace stavby'!AN14="","",'Rekapitulace stavby'!AN14))</f>
        <v/>
      </c>
      <c r="K18" s="46"/>
    </row>
    <row r="19" spans="2:11" s="1" customFormat="1" ht="6.95" customHeight="1">
      <c r="B19" s="42"/>
      <c r="C19" s="43"/>
      <c r="D19" s="43"/>
      <c r="E19" s="43"/>
      <c r="F19" s="43"/>
      <c r="G19" s="43"/>
      <c r="H19" s="43"/>
      <c r="I19" s="114"/>
      <c r="J19" s="43"/>
      <c r="K19" s="46"/>
    </row>
    <row r="20" spans="2:11" s="1" customFormat="1" ht="14.45" customHeight="1">
      <c r="B20" s="42"/>
      <c r="C20" s="43"/>
      <c r="D20" s="37" t="s">
        <v>40</v>
      </c>
      <c r="E20" s="43"/>
      <c r="F20" s="43"/>
      <c r="G20" s="43"/>
      <c r="H20" s="43"/>
      <c r="I20" s="115" t="s">
        <v>34</v>
      </c>
      <c r="J20" s="35" t="s">
        <v>41</v>
      </c>
      <c r="K20" s="46"/>
    </row>
    <row r="21" spans="2:11" s="1" customFormat="1" ht="18" customHeight="1">
      <c r="B21" s="42"/>
      <c r="C21" s="43"/>
      <c r="D21" s="43"/>
      <c r="E21" s="35" t="s">
        <v>42</v>
      </c>
      <c r="F21" s="43"/>
      <c r="G21" s="43"/>
      <c r="H21" s="43"/>
      <c r="I21" s="115" t="s">
        <v>37</v>
      </c>
      <c r="J21" s="35" t="s">
        <v>43</v>
      </c>
      <c r="K21" s="46"/>
    </row>
    <row r="22" spans="2:11" s="1" customFormat="1" ht="6.95" customHeight="1">
      <c r="B22" s="42"/>
      <c r="C22" s="43"/>
      <c r="D22" s="43"/>
      <c r="E22" s="43"/>
      <c r="F22" s="43"/>
      <c r="G22" s="43"/>
      <c r="H22" s="43"/>
      <c r="I22" s="114"/>
      <c r="J22" s="43"/>
      <c r="K22" s="46"/>
    </row>
    <row r="23" spans="2:11" s="1" customFormat="1" ht="14.45" customHeight="1">
      <c r="B23" s="42"/>
      <c r="C23" s="43"/>
      <c r="D23" s="37" t="s">
        <v>45</v>
      </c>
      <c r="E23" s="43"/>
      <c r="F23" s="43"/>
      <c r="G23" s="43"/>
      <c r="H23" s="43"/>
      <c r="I23" s="114"/>
      <c r="J23" s="43"/>
      <c r="K23" s="46"/>
    </row>
    <row r="24" spans="2:11" s="7" customFormat="1" ht="16.5" customHeight="1">
      <c r="B24" s="118"/>
      <c r="C24" s="119"/>
      <c r="D24" s="119"/>
      <c r="E24" s="326" t="s">
        <v>5</v>
      </c>
      <c r="F24" s="326"/>
      <c r="G24" s="326"/>
      <c r="H24" s="326"/>
      <c r="I24" s="120"/>
      <c r="J24" s="119"/>
      <c r="K24" s="121"/>
    </row>
    <row r="25" spans="2:11" s="1" customFormat="1" ht="6.95" customHeight="1">
      <c r="B25" s="42"/>
      <c r="C25" s="43"/>
      <c r="D25" s="43"/>
      <c r="E25" s="43"/>
      <c r="F25" s="43"/>
      <c r="G25" s="43"/>
      <c r="H25" s="43"/>
      <c r="I25" s="114"/>
      <c r="J25" s="43"/>
      <c r="K25" s="46"/>
    </row>
    <row r="26" spans="2:11" s="1" customFormat="1" ht="6.95" customHeight="1">
      <c r="B26" s="42"/>
      <c r="C26" s="43"/>
      <c r="D26" s="69"/>
      <c r="E26" s="69"/>
      <c r="F26" s="69"/>
      <c r="G26" s="69"/>
      <c r="H26" s="69"/>
      <c r="I26" s="122"/>
      <c r="J26" s="69"/>
      <c r="K26" s="123"/>
    </row>
    <row r="27" spans="2:11" s="1" customFormat="1" ht="25.35" customHeight="1">
      <c r="B27" s="42"/>
      <c r="C27" s="43"/>
      <c r="D27" s="124" t="s">
        <v>47</v>
      </c>
      <c r="E27" s="43"/>
      <c r="F27" s="43"/>
      <c r="G27" s="43"/>
      <c r="H27" s="43"/>
      <c r="I27" s="114"/>
      <c r="J27" s="125">
        <f>ROUND(J88,2)</f>
        <v>0</v>
      </c>
      <c r="K27" s="46"/>
    </row>
    <row r="28" spans="2:11" s="1" customFormat="1" ht="6.95" customHeight="1">
      <c r="B28" s="42"/>
      <c r="C28" s="43"/>
      <c r="D28" s="69"/>
      <c r="E28" s="69"/>
      <c r="F28" s="69"/>
      <c r="G28" s="69"/>
      <c r="H28" s="69"/>
      <c r="I28" s="122"/>
      <c r="J28" s="69"/>
      <c r="K28" s="123"/>
    </row>
    <row r="29" spans="2:11" s="1" customFormat="1" ht="14.45" customHeight="1">
      <c r="B29" s="42"/>
      <c r="C29" s="43"/>
      <c r="D29" s="43"/>
      <c r="E29" s="43"/>
      <c r="F29" s="47" t="s">
        <v>49</v>
      </c>
      <c r="G29" s="43"/>
      <c r="H29" s="43"/>
      <c r="I29" s="126" t="s">
        <v>48</v>
      </c>
      <c r="J29" s="47" t="s">
        <v>50</v>
      </c>
      <c r="K29" s="46"/>
    </row>
    <row r="30" spans="2:11" s="1" customFormat="1" ht="14.45" customHeight="1">
      <c r="B30" s="42"/>
      <c r="C30" s="43"/>
      <c r="D30" s="50" t="s">
        <v>51</v>
      </c>
      <c r="E30" s="50" t="s">
        <v>52</v>
      </c>
      <c r="F30" s="127">
        <f>ROUND(SUM(BE88:BE287), 2)</f>
        <v>0</v>
      </c>
      <c r="G30" s="43"/>
      <c r="H30" s="43"/>
      <c r="I30" s="128">
        <v>0.21</v>
      </c>
      <c r="J30" s="127">
        <f>ROUND(ROUND((SUM(BE88:BE287)), 2)*I30, 2)</f>
        <v>0</v>
      </c>
      <c r="K30" s="46"/>
    </row>
    <row r="31" spans="2:11" s="1" customFormat="1" ht="14.45" customHeight="1">
      <c r="B31" s="42"/>
      <c r="C31" s="43"/>
      <c r="D31" s="43"/>
      <c r="E31" s="50" t="s">
        <v>53</v>
      </c>
      <c r="F31" s="127">
        <f>ROUND(SUM(BF88:BF287), 2)</f>
        <v>0</v>
      </c>
      <c r="G31" s="43"/>
      <c r="H31" s="43"/>
      <c r="I31" s="128">
        <v>0.15</v>
      </c>
      <c r="J31" s="127">
        <f>ROUND(ROUND((SUM(BF88:BF287)), 2)*I31, 2)</f>
        <v>0</v>
      </c>
      <c r="K31" s="46"/>
    </row>
    <row r="32" spans="2:11" s="1" customFormat="1" ht="14.45" hidden="1" customHeight="1">
      <c r="B32" s="42"/>
      <c r="C32" s="43"/>
      <c r="D32" s="43"/>
      <c r="E32" s="50" t="s">
        <v>54</v>
      </c>
      <c r="F32" s="127">
        <f>ROUND(SUM(BG88:BG287), 2)</f>
        <v>0</v>
      </c>
      <c r="G32" s="43"/>
      <c r="H32" s="43"/>
      <c r="I32" s="128">
        <v>0.21</v>
      </c>
      <c r="J32" s="127">
        <v>0</v>
      </c>
      <c r="K32" s="46"/>
    </row>
    <row r="33" spans="2:11" s="1" customFormat="1" ht="14.45" hidden="1" customHeight="1">
      <c r="B33" s="42"/>
      <c r="C33" s="43"/>
      <c r="D33" s="43"/>
      <c r="E33" s="50" t="s">
        <v>55</v>
      </c>
      <c r="F33" s="127">
        <f>ROUND(SUM(BH88:BH287), 2)</f>
        <v>0</v>
      </c>
      <c r="G33" s="43"/>
      <c r="H33" s="43"/>
      <c r="I33" s="128">
        <v>0.15</v>
      </c>
      <c r="J33" s="127">
        <v>0</v>
      </c>
      <c r="K33" s="46"/>
    </row>
    <row r="34" spans="2:11" s="1" customFormat="1" ht="14.45" hidden="1" customHeight="1">
      <c r="B34" s="42"/>
      <c r="C34" s="43"/>
      <c r="D34" s="43"/>
      <c r="E34" s="50" t="s">
        <v>56</v>
      </c>
      <c r="F34" s="127">
        <f>ROUND(SUM(BI88:BI287), 2)</f>
        <v>0</v>
      </c>
      <c r="G34" s="43"/>
      <c r="H34" s="43"/>
      <c r="I34" s="128">
        <v>0</v>
      </c>
      <c r="J34" s="127">
        <v>0</v>
      </c>
      <c r="K34" s="46"/>
    </row>
    <row r="35" spans="2:11" s="1" customFormat="1" ht="6.95" customHeight="1">
      <c r="B35" s="42"/>
      <c r="C35" s="43"/>
      <c r="D35" s="43"/>
      <c r="E35" s="43"/>
      <c r="F35" s="43"/>
      <c r="G35" s="43"/>
      <c r="H35" s="43"/>
      <c r="I35" s="114"/>
      <c r="J35" s="43"/>
      <c r="K35" s="46"/>
    </row>
    <row r="36" spans="2:11" s="1" customFormat="1" ht="25.35" customHeight="1">
      <c r="B36" s="42"/>
      <c r="C36" s="129"/>
      <c r="D36" s="130" t="s">
        <v>57</v>
      </c>
      <c r="E36" s="72"/>
      <c r="F36" s="72"/>
      <c r="G36" s="131" t="s">
        <v>58</v>
      </c>
      <c r="H36" s="132" t="s">
        <v>59</v>
      </c>
      <c r="I36" s="133"/>
      <c r="J36" s="134">
        <f>SUM(J27:J34)</f>
        <v>0</v>
      </c>
      <c r="K36" s="135"/>
    </row>
    <row r="37" spans="2:11" s="1" customFormat="1" ht="14.45" customHeight="1">
      <c r="B37" s="57"/>
      <c r="C37" s="58"/>
      <c r="D37" s="58"/>
      <c r="E37" s="58"/>
      <c r="F37" s="58"/>
      <c r="G37" s="58"/>
      <c r="H37" s="58"/>
      <c r="I37" s="136"/>
      <c r="J37" s="58"/>
      <c r="K37" s="59"/>
    </row>
    <row r="41" spans="2:11" s="1" customFormat="1" ht="6.95" customHeight="1">
      <c r="B41" s="60"/>
      <c r="C41" s="61"/>
      <c r="D41" s="61"/>
      <c r="E41" s="61"/>
      <c r="F41" s="61"/>
      <c r="G41" s="61"/>
      <c r="H41" s="61"/>
      <c r="I41" s="137"/>
      <c r="J41" s="61"/>
      <c r="K41" s="138"/>
    </row>
    <row r="42" spans="2:11" s="1" customFormat="1" ht="36.950000000000003" customHeight="1">
      <c r="B42" s="42"/>
      <c r="C42" s="30" t="s">
        <v>149</v>
      </c>
      <c r="D42" s="43"/>
      <c r="E42" s="43"/>
      <c r="F42" s="43"/>
      <c r="G42" s="43"/>
      <c r="H42" s="43"/>
      <c r="I42" s="114"/>
      <c r="J42" s="43"/>
      <c r="K42" s="46"/>
    </row>
    <row r="43" spans="2:11" s="1" customFormat="1" ht="6.95" customHeight="1">
      <c r="B43" s="42"/>
      <c r="C43" s="43"/>
      <c r="D43" s="43"/>
      <c r="E43" s="43"/>
      <c r="F43" s="43"/>
      <c r="G43" s="43"/>
      <c r="H43" s="43"/>
      <c r="I43" s="114"/>
      <c r="J43" s="43"/>
      <c r="K43" s="46"/>
    </row>
    <row r="44" spans="2:11" s="1" customFormat="1" ht="14.45" customHeight="1">
      <c r="B44" s="42"/>
      <c r="C44" s="37" t="s">
        <v>19</v>
      </c>
      <c r="D44" s="43"/>
      <c r="E44" s="43"/>
      <c r="F44" s="43"/>
      <c r="G44" s="43"/>
      <c r="H44" s="43"/>
      <c r="I44" s="114"/>
      <c r="J44" s="43"/>
      <c r="K44" s="46"/>
    </row>
    <row r="45" spans="2:11" s="1" customFormat="1" ht="16.5" customHeight="1">
      <c r="B45" s="42"/>
      <c r="C45" s="43"/>
      <c r="D45" s="43"/>
      <c r="E45" s="360" t="str">
        <f>E7</f>
        <v>Kanalizace a ČOV Jankov</v>
      </c>
      <c r="F45" s="361"/>
      <c r="G45" s="361"/>
      <c r="H45" s="361"/>
      <c r="I45" s="114"/>
      <c r="J45" s="43"/>
      <c r="K45" s="46"/>
    </row>
    <row r="46" spans="2:11" s="1" customFormat="1" ht="14.45" customHeight="1">
      <c r="B46" s="42"/>
      <c r="C46" s="37" t="s">
        <v>146</v>
      </c>
      <c r="D46" s="43"/>
      <c r="E46" s="43"/>
      <c r="F46" s="43"/>
      <c r="G46" s="43"/>
      <c r="H46" s="43"/>
      <c r="I46" s="114"/>
      <c r="J46" s="43"/>
      <c r="K46" s="46"/>
    </row>
    <row r="47" spans="2:11" s="1" customFormat="1" ht="17.25" customHeight="1">
      <c r="B47" s="42"/>
      <c r="C47" s="43"/>
      <c r="D47" s="43"/>
      <c r="E47" s="362" t="str">
        <f>E9</f>
        <v>SO-05 - Vodovodní přípojka pro ČOV</v>
      </c>
      <c r="F47" s="363"/>
      <c r="G47" s="363"/>
      <c r="H47" s="363"/>
      <c r="I47" s="114"/>
      <c r="J47" s="43"/>
      <c r="K47" s="46"/>
    </row>
    <row r="48" spans="2:11" s="1" customFormat="1" ht="6.95" customHeight="1">
      <c r="B48" s="42"/>
      <c r="C48" s="43"/>
      <c r="D48" s="43"/>
      <c r="E48" s="43"/>
      <c r="F48" s="43"/>
      <c r="G48" s="43"/>
      <c r="H48" s="43"/>
      <c r="I48" s="114"/>
      <c r="J48" s="43"/>
      <c r="K48" s="46"/>
    </row>
    <row r="49" spans="2:47" s="1" customFormat="1" ht="18" customHeight="1">
      <c r="B49" s="42"/>
      <c r="C49" s="37" t="s">
        <v>25</v>
      </c>
      <c r="D49" s="43"/>
      <c r="E49" s="43"/>
      <c r="F49" s="35" t="str">
        <f>F12</f>
        <v>Jankov u Českých Budějovic</v>
      </c>
      <c r="G49" s="43"/>
      <c r="H49" s="43"/>
      <c r="I49" s="115" t="s">
        <v>27</v>
      </c>
      <c r="J49" s="116" t="str">
        <f>IF(J12="","",J12)</f>
        <v>19. 2. 2018</v>
      </c>
      <c r="K49" s="46"/>
    </row>
    <row r="50" spans="2:47" s="1" customFormat="1" ht="6.95" customHeight="1">
      <c r="B50" s="42"/>
      <c r="C50" s="43"/>
      <c r="D50" s="43"/>
      <c r="E50" s="43"/>
      <c r="F50" s="43"/>
      <c r="G50" s="43"/>
      <c r="H50" s="43"/>
      <c r="I50" s="114"/>
      <c r="J50" s="43"/>
      <c r="K50" s="46"/>
    </row>
    <row r="51" spans="2:47" s="1" customFormat="1">
      <c r="B51" s="42"/>
      <c r="C51" s="37" t="s">
        <v>33</v>
      </c>
      <c r="D51" s="43"/>
      <c r="E51" s="43"/>
      <c r="F51" s="35" t="str">
        <f>E15</f>
        <v>Obec Jankov</v>
      </c>
      <c r="G51" s="43"/>
      <c r="H51" s="43"/>
      <c r="I51" s="115" t="s">
        <v>40</v>
      </c>
      <c r="J51" s="326" t="str">
        <f>E21</f>
        <v>VAK projekt s.r.o.</v>
      </c>
      <c r="K51" s="46"/>
    </row>
    <row r="52" spans="2:47" s="1" customFormat="1" ht="14.45" customHeight="1">
      <c r="B52" s="42"/>
      <c r="C52" s="37" t="s">
        <v>38</v>
      </c>
      <c r="D52" s="43"/>
      <c r="E52" s="43"/>
      <c r="F52" s="35" t="str">
        <f>IF(E18="","",E18)</f>
        <v/>
      </c>
      <c r="G52" s="43"/>
      <c r="H52" s="43"/>
      <c r="I52" s="114"/>
      <c r="J52" s="364"/>
      <c r="K52" s="46"/>
    </row>
    <row r="53" spans="2:47" s="1" customFormat="1" ht="10.35" customHeight="1">
      <c r="B53" s="42"/>
      <c r="C53" s="43"/>
      <c r="D53" s="43"/>
      <c r="E53" s="43"/>
      <c r="F53" s="43"/>
      <c r="G53" s="43"/>
      <c r="H53" s="43"/>
      <c r="I53" s="114"/>
      <c r="J53" s="43"/>
      <c r="K53" s="46"/>
    </row>
    <row r="54" spans="2:47" s="1" customFormat="1" ht="29.25" customHeight="1">
      <c r="B54" s="42"/>
      <c r="C54" s="139" t="s">
        <v>150</v>
      </c>
      <c r="D54" s="129"/>
      <c r="E54" s="129"/>
      <c r="F54" s="129"/>
      <c r="G54" s="129"/>
      <c r="H54" s="129"/>
      <c r="I54" s="140"/>
      <c r="J54" s="141" t="s">
        <v>151</v>
      </c>
      <c r="K54" s="142"/>
    </row>
    <row r="55" spans="2:47" s="1" customFormat="1" ht="10.35" customHeight="1">
      <c r="B55" s="42"/>
      <c r="C55" s="43"/>
      <c r="D55" s="43"/>
      <c r="E55" s="43"/>
      <c r="F55" s="43"/>
      <c r="G55" s="43"/>
      <c r="H55" s="43"/>
      <c r="I55" s="114"/>
      <c r="J55" s="43"/>
      <c r="K55" s="46"/>
    </row>
    <row r="56" spans="2:47" s="1" customFormat="1" ht="29.25" customHeight="1">
      <c r="B56" s="42"/>
      <c r="C56" s="143" t="s">
        <v>152</v>
      </c>
      <c r="D56" s="43"/>
      <c r="E56" s="43"/>
      <c r="F56" s="43"/>
      <c r="G56" s="43"/>
      <c r="H56" s="43"/>
      <c r="I56" s="114"/>
      <c r="J56" s="125">
        <f>J88</f>
        <v>0</v>
      </c>
      <c r="K56" s="46"/>
      <c r="AU56" s="24" t="s">
        <v>153</v>
      </c>
    </row>
    <row r="57" spans="2:47" s="8" customFormat="1" ht="24.95" customHeight="1">
      <c r="B57" s="144"/>
      <c r="C57" s="145"/>
      <c r="D57" s="146" t="s">
        <v>247</v>
      </c>
      <c r="E57" s="147"/>
      <c r="F57" s="147"/>
      <c r="G57" s="147"/>
      <c r="H57" s="147"/>
      <c r="I57" s="148"/>
      <c r="J57" s="149">
        <f>J89</f>
        <v>0</v>
      </c>
      <c r="K57" s="150"/>
    </row>
    <row r="58" spans="2:47" s="9" customFormat="1" ht="19.899999999999999" customHeight="1">
      <c r="B58" s="151"/>
      <c r="C58" s="152"/>
      <c r="D58" s="153" t="s">
        <v>248</v>
      </c>
      <c r="E58" s="154"/>
      <c r="F58" s="154"/>
      <c r="G58" s="154"/>
      <c r="H58" s="154"/>
      <c r="I58" s="155"/>
      <c r="J58" s="156">
        <f>J90</f>
        <v>0</v>
      </c>
      <c r="K58" s="157"/>
    </row>
    <row r="59" spans="2:47" s="9" customFormat="1" ht="19.899999999999999" customHeight="1">
      <c r="B59" s="151"/>
      <c r="C59" s="152"/>
      <c r="D59" s="153" t="s">
        <v>249</v>
      </c>
      <c r="E59" s="154"/>
      <c r="F59" s="154"/>
      <c r="G59" s="154"/>
      <c r="H59" s="154"/>
      <c r="I59" s="155"/>
      <c r="J59" s="156">
        <f>J133</f>
        <v>0</v>
      </c>
      <c r="K59" s="157"/>
    </row>
    <row r="60" spans="2:47" s="9" customFormat="1" ht="19.899999999999999" customHeight="1">
      <c r="B60" s="151"/>
      <c r="C60" s="152"/>
      <c r="D60" s="153" t="s">
        <v>250</v>
      </c>
      <c r="E60" s="154"/>
      <c r="F60" s="154"/>
      <c r="G60" s="154"/>
      <c r="H60" s="154"/>
      <c r="I60" s="155"/>
      <c r="J60" s="156">
        <f>J136</f>
        <v>0</v>
      </c>
      <c r="K60" s="157"/>
    </row>
    <row r="61" spans="2:47" s="9" customFormat="1" ht="19.899999999999999" customHeight="1">
      <c r="B61" s="151"/>
      <c r="C61" s="152"/>
      <c r="D61" s="153" t="s">
        <v>251</v>
      </c>
      <c r="E61" s="154"/>
      <c r="F61" s="154"/>
      <c r="G61" s="154"/>
      <c r="H61" s="154"/>
      <c r="I61" s="155"/>
      <c r="J61" s="156">
        <f>J141</f>
        <v>0</v>
      </c>
      <c r="K61" s="157"/>
    </row>
    <row r="62" spans="2:47" s="9" customFormat="1" ht="19.899999999999999" customHeight="1">
      <c r="B62" s="151"/>
      <c r="C62" s="152"/>
      <c r="D62" s="153" t="s">
        <v>252</v>
      </c>
      <c r="E62" s="154"/>
      <c r="F62" s="154"/>
      <c r="G62" s="154"/>
      <c r="H62" s="154"/>
      <c r="I62" s="155"/>
      <c r="J62" s="156">
        <f>J146</f>
        <v>0</v>
      </c>
      <c r="K62" s="157"/>
    </row>
    <row r="63" spans="2:47" s="9" customFormat="1" ht="19.899999999999999" customHeight="1">
      <c r="B63" s="151"/>
      <c r="C63" s="152"/>
      <c r="D63" s="153" t="s">
        <v>253</v>
      </c>
      <c r="E63" s="154"/>
      <c r="F63" s="154"/>
      <c r="G63" s="154"/>
      <c r="H63" s="154"/>
      <c r="I63" s="155"/>
      <c r="J63" s="156">
        <f>J157</f>
        <v>0</v>
      </c>
      <c r="K63" s="157"/>
    </row>
    <row r="64" spans="2:47" s="9" customFormat="1" ht="19.899999999999999" customHeight="1">
      <c r="B64" s="151"/>
      <c r="C64" s="152"/>
      <c r="D64" s="153" t="s">
        <v>254</v>
      </c>
      <c r="E64" s="154"/>
      <c r="F64" s="154"/>
      <c r="G64" s="154"/>
      <c r="H64" s="154"/>
      <c r="I64" s="155"/>
      <c r="J64" s="156">
        <f>J260</f>
        <v>0</v>
      </c>
      <c r="K64" s="157"/>
    </row>
    <row r="65" spans="2:12" s="9" customFormat="1" ht="19.899999999999999" customHeight="1">
      <c r="B65" s="151"/>
      <c r="C65" s="152"/>
      <c r="D65" s="153" t="s">
        <v>255</v>
      </c>
      <c r="E65" s="154"/>
      <c r="F65" s="154"/>
      <c r="G65" s="154"/>
      <c r="H65" s="154"/>
      <c r="I65" s="155"/>
      <c r="J65" s="156">
        <f>J265</f>
        <v>0</v>
      </c>
      <c r="K65" s="157"/>
    </row>
    <row r="66" spans="2:12" s="9" customFormat="1" ht="19.899999999999999" customHeight="1">
      <c r="B66" s="151"/>
      <c r="C66" s="152"/>
      <c r="D66" s="153" t="s">
        <v>256</v>
      </c>
      <c r="E66" s="154"/>
      <c r="F66" s="154"/>
      <c r="G66" s="154"/>
      <c r="H66" s="154"/>
      <c r="I66" s="155"/>
      <c r="J66" s="156">
        <f>J271</f>
        <v>0</v>
      </c>
      <c r="K66" s="157"/>
    </row>
    <row r="67" spans="2:12" s="8" customFormat="1" ht="24.95" customHeight="1">
      <c r="B67" s="144"/>
      <c r="C67" s="145"/>
      <c r="D67" s="146" t="s">
        <v>896</v>
      </c>
      <c r="E67" s="147"/>
      <c r="F67" s="147"/>
      <c r="G67" s="147"/>
      <c r="H67" s="147"/>
      <c r="I67" s="148"/>
      <c r="J67" s="149">
        <f>J273</f>
        <v>0</v>
      </c>
      <c r="K67" s="150"/>
    </row>
    <row r="68" spans="2:12" s="9" customFormat="1" ht="19.899999999999999" customHeight="1">
      <c r="B68" s="151"/>
      <c r="C68" s="152"/>
      <c r="D68" s="153" t="s">
        <v>900</v>
      </c>
      <c r="E68" s="154"/>
      <c r="F68" s="154"/>
      <c r="G68" s="154"/>
      <c r="H68" s="154"/>
      <c r="I68" s="155"/>
      <c r="J68" s="156">
        <f>J274</f>
        <v>0</v>
      </c>
      <c r="K68" s="157"/>
    </row>
    <row r="69" spans="2:12" s="1" customFormat="1" ht="21.75" customHeight="1">
      <c r="B69" s="42"/>
      <c r="C69" s="43"/>
      <c r="D69" s="43"/>
      <c r="E69" s="43"/>
      <c r="F69" s="43"/>
      <c r="G69" s="43"/>
      <c r="H69" s="43"/>
      <c r="I69" s="114"/>
      <c r="J69" s="43"/>
      <c r="K69" s="46"/>
    </row>
    <row r="70" spans="2:12" s="1" customFormat="1" ht="6.95" customHeight="1">
      <c r="B70" s="57"/>
      <c r="C70" s="58"/>
      <c r="D70" s="58"/>
      <c r="E70" s="58"/>
      <c r="F70" s="58"/>
      <c r="G70" s="58"/>
      <c r="H70" s="58"/>
      <c r="I70" s="136"/>
      <c r="J70" s="58"/>
      <c r="K70" s="59"/>
    </row>
    <row r="74" spans="2:12" s="1" customFormat="1" ht="6.95" customHeight="1">
      <c r="B74" s="60"/>
      <c r="C74" s="61"/>
      <c r="D74" s="61"/>
      <c r="E74" s="61"/>
      <c r="F74" s="61"/>
      <c r="G74" s="61"/>
      <c r="H74" s="61"/>
      <c r="I74" s="137"/>
      <c r="J74" s="61"/>
      <c r="K74" s="61"/>
      <c r="L74" s="42"/>
    </row>
    <row r="75" spans="2:12" s="1" customFormat="1" ht="36.950000000000003" customHeight="1">
      <c r="B75" s="42"/>
      <c r="C75" s="62" t="s">
        <v>158</v>
      </c>
      <c r="L75" s="42"/>
    </row>
    <row r="76" spans="2:12" s="1" customFormat="1" ht="6.95" customHeight="1">
      <c r="B76" s="42"/>
      <c r="L76" s="42"/>
    </row>
    <row r="77" spans="2:12" s="1" customFormat="1" ht="14.45" customHeight="1">
      <c r="B77" s="42"/>
      <c r="C77" s="64" t="s">
        <v>19</v>
      </c>
      <c r="L77" s="42"/>
    </row>
    <row r="78" spans="2:12" s="1" customFormat="1" ht="16.5" customHeight="1">
      <c r="B78" s="42"/>
      <c r="E78" s="365" t="str">
        <f>E7</f>
        <v>Kanalizace a ČOV Jankov</v>
      </c>
      <c r="F78" s="366"/>
      <c r="G78" s="366"/>
      <c r="H78" s="366"/>
      <c r="L78" s="42"/>
    </row>
    <row r="79" spans="2:12" s="1" customFormat="1" ht="14.45" customHeight="1">
      <c r="B79" s="42"/>
      <c r="C79" s="64" t="s">
        <v>146</v>
      </c>
      <c r="L79" s="42"/>
    </row>
    <row r="80" spans="2:12" s="1" customFormat="1" ht="17.25" customHeight="1">
      <c r="B80" s="42"/>
      <c r="E80" s="337" t="str">
        <f>E9</f>
        <v>SO-05 - Vodovodní přípojka pro ČOV</v>
      </c>
      <c r="F80" s="367"/>
      <c r="G80" s="367"/>
      <c r="H80" s="367"/>
      <c r="L80" s="42"/>
    </row>
    <row r="81" spans="2:65" s="1" customFormat="1" ht="6.95" customHeight="1">
      <c r="B81" s="42"/>
      <c r="L81" s="42"/>
    </row>
    <row r="82" spans="2:65" s="1" customFormat="1" ht="18" customHeight="1">
      <c r="B82" s="42"/>
      <c r="C82" s="64" t="s">
        <v>25</v>
      </c>
      <c r="F82" s="158" t="str">
        <f>F12</f>
        <v>Jankov u Českých Budějovic</v>
      </c>
      <c r="I82" s="159" t="s">
        <v>27</v>
      </c>
      <c r="J82" s="68" t="str">
        <f>IF(J12="","",J12)</f>
        <v>19. 2. 2018</v>
      </c>
      <c r="L82" s="42"/>
    </row>
    <row r="83" spans="2:65" s="1" customFormat="1" ht="6.95" customHeight="1">
      <c r="B83" s="42"/>
      <c r="L83" s="42"/>
    </row>
    <row r="84" spans="2:65" s="1" customFormat="1">
      <c r="B84" s="42"/>
      <c r="C84" s="64" t="s">
        <v>33</v>
      </c>
      <c r="F84" s="158" t="str">
        <f>E15</f>
        <v>Obec Jankov</v>
      </c>
      <c r="I84" s="159" t="s">
        <v>40</v>
      </c>
      <c r="J84" s="158" t="str">
        <f>E21</f>
        <v>VAK projekt s.r.o.</v>
      </c>
      <c r="L84" s="42"/>
    </row>
    <row r="85" spans="2:65" s="1" customFormat="1" ht="14.45" customHeight="1">
      <c r="B85" s="42"/>
      <c r="C85" s="64" t="s">
        <v>38</v>
      </c>
      <c r="F85" s="158" t="str">
        <f>IF(E18="","",E18)</f>
        <v/>
      </c>
      <c r="L85" s="42"/>
    </row>
    <row r="86" spans="2:65" s="1" customFormat="1" ht="10.35" customHeight="1">
      <c r="B86" s="42"/>
      <c r="L86" s="42"/>
    </row>
    <row r="87" spans="2:65" s="10" customFormat="1" ht="29.25" customHeight="1">
      <c r="B87" s="160"/>
      <c r="C87" s="161" t="s">
        <v>159</v>
      </c>
      <c r="D87" s="162" t="s">
        <v>66</v>
      </c>
      <c r="E87" s="162" t="s">
        <v>62</v>
      </c>
      <c r="F87" s="162" t="s">
        <v>160</v>
      </c>
      <c r="G87" s="162" t="s">
        <v>161</v>
      </c>
      <c r="H87" s="162" t="s">
        <v>162</v>
      </c>
      <c r="I87" s="163" t="s">
        <v>163</v>
      </c>
      <c r="J87" s="162" t="s">
        <v>151</v>
      </c>
      <c r="K87" s="164" t="s">
        <v>164</v>
      </c>
      <c r="L87" s="160"/>
      <c r="M87" s="74" t="s">
        <v>165</v>
      </c>
      <c r="N87" s="75" t="s">
        <v>51</v>
      </c>
      <c r="O87" s="75" t="s">
        <v>166</v>
      </c>
      <c r="P87" s="75" t="s">
        <v>167</v>
      </c>
      <c r="Q87" s="75" t="s">
        <v>168</v>
      </c>
      <c r="R87" s="75" t="s">
        <v>169</v>
      </c>
      <c r="S87" s="75" t="s">
        <v>170</v>
      </c>
      <c r="T87" s="76" t="s">
        <v>171</v>
      </c>
    </row>
    <row r="88" spans="2:65" s="1" customFormat="1" ht="29.25" customHeight="1">
      <c r="B88" s="42"/>
      <c r="C88" s="78" t="s">
        <v>152</v>
      </c>
      <c r="J88" s="165">
        <f>BK88</f>
        <v>0</v>
      </c>
      <c r="L88" s="42"/>
      <c r="M88" s="77"/>
      <c r="N88" s="69"/>
      <c r="O88" s="69"/>
      <c r="P88" s="166">
        <f>P89+P273</f>
        <v>0</v>
      </c>
      <c r="Q88" s="69"/>
      <c r="R88" s="166">
        <f>R89+R273</f>
        <v>4.4776408200000004</v>
      </c>
      <c r="S88" s="69"/>
      <c r="T88" s="167">
        <f>T89+T273</f>
        <v>13.694953999999999</v>
      </c>
      <c r="AT88" s="24" t="s">
        <v>80</v>
      </c>
      <c r="AU88" s="24" t="s">
        <v>153</v>
      </c>
      <c r="BK88" s="168">
        <f>BK89+BK273</f>
        <v>0</v>
      </c>
    </row>
    <row r="89" spans="2:65" s="11" customFormat="1" ht="37.35" customHeight="1">
      <c r="B89" s="169"/>
      <c r="D89" s="170" t="s">
        <v>80</v>
      </c>
      <c r="E89" s="171" t="s">
        <v>257</v>
      </c>
      <c r="F89" s="171" t="s">
        <v>258</v>
      </c>
      <c r="I89" s="172"/>
      <c r="J89" s="173">
        <f>BK89</f>
        <v>0</v>
      </c>
      <c r="L89" s="169"/>
      <c r="M89" s="174"/>
      <c r="N89" s="175"/>
      <c r="O89" s="175"/>
      <c r="P89" s="176">
        <f>P90+P133+P136+P141+P146+P157+P260+P265+P271</f>
        <v>0</v>
      </c>
      <c r="Q89" s="175"/>
      <c r="R89" s="176">
        <f>R90+R133+R136+R141+R146+R157+R260+R265+R271</f>
        <v>4.4723476200000007</v>
      </c>
      <c r="S89" s="175"/>
      <c r="T89" s="177">
        <f>T90+T133+T136+T141+T146+T157+T260+T265+T271</f>
        <v>13.694953999999999</v>
      </c>
      <c r="AR89" s="170" t="s">
        <v>89</v>
      </c>
      <c r="AT89" s="178" t="s">
        <v>80</v>
      </c>
      <c r="AU89" s="178" t="s">
        <v>81</v>
      </c>
      <c r="AY89" s="170" t="s">
        <v>174</v>
      </c>
      <c r="BK89" s="179">
        <f>BK90+BK133+BK136+BK141+BK146+BK157+BK260+BK265+BK271</f>
        <v>0</v>
      </c>
    </row>
    <row r="90" spans="2:65" s="11" customFormat="1" ht="19.899999999999999" customHeight="1">
      <c r="B90" s="169"/>
      <c r="D90" s="170" t="s">
        <v>80</v>
      </c>
      <c r="E90" s="180" t="s">
        <v>89</v>
      </c>
      <c r="F90" s="180" t="s">
        <v>259</v>
      </c>
      <c r="I90" s="172"/>
      <c r="J90" s="181">
        <f>BK90</f>
        <v>0</v>
      </c>
      <c r="L90" s="169"/>
      <c r="M90" s="174"/>
      <c r="N90" s="175"/>
      <c r="O90" s="175"/>
      <c r="P90" s="176">
        <f>SUM(P91:P132)</f>
        <v>0</v>
      </c>
      <c r="Q90" s="175"/>
      <c r="R90" s="176">
        <f>SUM(R91:R132)</f>
        <v>0.19095108</v>
      </c>
      <c r="S90" s="175"/>
      <c r="T90" s="177">
        <f>SUM(T91:T132)</f>
        <v>13.694953999999999</v>
      </c>
      <c r="AR90" s="170" t="s">
        <v>89</v>
      </c>
      <c r="AT90" s="178" t="s">
        <v>80</v>
      </c>
      <c r="AU90" s="178" t="s">
        <v>89</v>
      </c>
      <c r="AY90" s="170" t="s">
        <v>174</v>
      </c>
      <c r="BK90" s="179">
        <f>SUM(BK91:BK132)</f>
        <v>0</v>
      </c>
    </row>
    <row r="91" spans="2:65" s="1" customFormat="1" ht="38.25" customHeight="1">
      <c r="B91" s="182"/>
      <c r="C91" s="183" t="s">
        <v>89</v>
      </c>
      <c r="D91" s="183" t="s">
        <v>177</v>
      </c>
      <c r="E91" s="184" t="s">
        <v>260</v>
      </c>
      <c r="F91" s="185" t="s">
        <v>261</v>
      </c>
      <c r="G91" s="186" t="s">
        <v>262</v>
      </c>
      <c r="H91" s="187">
        <v>34.216000000000001</v>
      </c>
      <c r="I91" s="188"/>
      <c r="J91" s="189">
        <f>ROUND(I91*H91,2)</f>
        <v>0</v>
      </c>
      <c r="K91" s="185" t="s">
        <v>181</v>
      </c>
      <c r="L91" s="42"/>
      <c r="M91" s="190" t="s">
        <v>5</v>
      </c>
      <c r="N91" s="191" t="s">
        <v>52</v>
      </c>
      <c r="O91" s="43"/>
      <c r="P91" s="192">
        <f>O91*H91</f>
        <v>0</v>
      </c>
      <c r="Q91" s="192">
        <v>0</v>
      </c>
      <c r="R91" s="192">
        <f>Q91*H91</f>
        <v>0</v>
      </c>
      <c r="S91" s="192">
        <v>0.22</v>
      </c>
      <c r="T91" s="193">
        <f>S91*H91</f>
        <v>7.52752</v>
      </c>
      <c r="AR91" s="24" t="s">
        <v>194</v>
      </c>
      <c r="AT91" s="24" t="s">
        <v>177</v>
      </c>
      <c r="AU91" s="24" t="s">
        <v>24</v>
      </c>
      <c r="AY91" s="24" t="s">
        <v>174</v>
      </c>
      <c r="BE91" s="194">
        <f>IF(N91="základní",J91,0)</f>
        <v>0</v>
      </c>
      <c r="BF91" s="194">
        <f>IF(N91="snížená",J91,0)</f>
        <v>0</v>
      </c>
      <c r="BG91" s="194">
        <f>IF(N91="zákl. přenesená",J91,0)</f>
        <v>0</v>
      </c>
      <c r="BH91" s="194">
        <f>IF(N91="sníž. přenesená",J91,0)</f>
        <v>0</v>
      </c>
      <c r="BI91" s="194">
        <f>IF(N91="nulová",J91,0)</f>
        <v>0</v>
      </c>
      <c r="BJ91" s="24" t="s">
        <v>89</v>
      </c>
      <c r="BK91" s="194">
        <f>ROUND(I91*H91,2)</f>
        <v>0</v>
      </c>
      <c r="BL91" s="24" t="s">
        <v>194</v>
      </c>
      <c r="BM91" s="24" t="s">
        <v>2329</v>
      </c>
    </row>
    <row r="92" spans="2:65" s="12" customFormat="1" ht="13.5">
      <c r="B92" s="195"/>
      <c r="D92" s="196" t="s">
        <v>184</v>
      </c>
      <c r="E92" s="197" t="s">
        <v>5</v>
      </c>
      <c r="F92" s="198" t="s">
        <v>2330</v>
      </c>
      <c r="H92" s="199">
        <v>34.216000000000001</v>
      </c>
      <c r="I92" s="200"/>
      <c r="L92" s="195"/>
      <c r="M92" s="201"/>
      <c r="N92" s="202"/>
      <c r="O92" s="202"/>
      <c r="P92" s="202"/>
      <c r="Q92" s="202"/>
      <c r="R92" s="202"/>
      <c r="S92" s="202"/>
      <c r="T92" s="203"/>
      <c r="AT92" s="197" t="s">
        <v>184</v>
      </c>
      <c r="AU92" s="197" t="s">
        <v>24</v>
      </c>
      <c r="AV92" s="12" t="s">
        <v>24</v>
      </c>
      <c r="AW92" s="12" t="s">
        <v>44</v>
      </c>
      <c r="AX92" s="12" t="s">
        <v>89</v>
      </c>
      <c r="AY92" s="197" t="s">
        <v>174</v>
      </c>
    </row>
    <row r="93" spans="2:65" s="1" customFormat="1" ht="38.25" customHeight="1">
      <c r="B93" s="182"/>
      <c r="C93" s="183" t="s">
        <v>24</v>
      </c>
      <c r="D93" s="183" t="s">
        <v>177</v>
      </c>
      <c r="E93" s="184" t="s">
        <v>805</v>
      </c>
      <c r="F93" s="185" t="s">
        <v>806</v>
      </c>
      <c r="G93" s="186" t="s">
        <v>262</v>
      </c>
      <c r="H93" s="187">
        <v>59.878</v>
      </c>
      <c r="I93" s="188"/>
      <c r="J93" s="189">
        <f>ROUND(I93*H93,2)</f>
        <v>0</v>
      </c>
      <c r="K93" s="185" t="s">
        <v>181</v>
      </c>
      <c r="L93" s="42"/>
      <c r="M93" s="190" t="s">
        <v>5</v>
      </c>
      <c r="N93" s="191" t="s">
        <v>52</v>
      </c>
      <c r="O93" s="43"/>
      <c r="P93" s="192">
        <f>O93*H93</f>
        <v>0</v>
      </c>
      <c r="Q93" s="192">
        <v>6.0000000000000002E-5</v>
      </c>
      <c r="R93" s="192">
        <f>Q93*H93</f>
        <v>3.59268E-3</v>
      </c>
      <c r="S93" s="192">
        <v>0.10299999999999999</v>
      </c>
      <c r="T93" s="193">
        <f>S93*H93</f>
        <v>6.1674340000000001</v>
      </c>
      <c r="AR93" s="24" t="s">
        <v>194</v>
      </c>
      <c r="AT93" s="24" t="s">
        <v>177</v>
      </c>
      <c r="AU93" s="24" t="s">
        <v>24</v>
      </c>
      <c r="AY93" s="24" t="s">
        <v>174</v>
      </c>
      <c r="BE93" s="194">
        <f>IF(N93="základní",J93,0)</f>
        <v>0</v>
      </c>
      <c r="BF93" s="194">
        <f>IF(N93="snížená",J93,0)</f>
        <v>0</v>
      </c>
      <c r="BG93" s="194">
        <f>IF(N93="zákl. přenesená",J93,0)</f>
        <v>0</v>
      </c>
      <c r="BH93" s="194">
        <f>IF(N93="sníž. přenesená",J93,0)</f>
        <v>0</v>
      </c>
      <c r="BI93" s="194">
        <f>IF(N93="nulová",J93,0)</f>
        <v>0</v>
      </c>
      <c r="BJ93" s="24" t="s">
        <v>89</v>
      </c>
      <c r="BK93" s="194">
        <f>ROUND(I93*H93,2)</f>
        <v>0</v>
      </c>
      <c r="BL93" s="24" t="s">
        <v>194</v>
      </c>
      <c r="BM93" s="24" t="s">
        <v>2331</v>
      </c>
    </row>
    <row r="94" spans="2:65" s="12" customFormat="1" ht="13.5">
      <c r="B94" s="195"/>
      <c r="D94" s="196" t="s">
        <v>184</v>
      </c>
      <c r="E94" s="197" t="s">
        <v>5</v>
      </c>
      <c r="F94" s="198" t="s">
        <v>2332</v>
      </c>
      <c r="H94" s="199">
        <v>59.878</v>
      </c>
      <c r="I94" s="200"/>
      <c r="L94" s="195"/>
      <c r="M94" s="201"/>
      <c r="N94" s="202"/>
      <c r="O94" s="202"/>
      <c r="P94" s="202"/>
      <c r="Q94" s="202"/>
      <c r="R94" s="202"/>
      <c r="S94" s="202"/>
      <c r="T94" s="203"/>
      <c r="AT94" s="197" t="s">
        <v>184</v>
      </c>
      <c r="AU94" s="197" t="s">
        <v>24</v>
      </c>
      <c r="AV94" s="12" t="s">
        <v>24</v>
      </c>
      <c r="AW94" s="12" t="s">
        <v>44</v>
      </c>
      <c r="AX94" s="12" t="s">
        <v>89</v>
      </c>
      <c r="AY94" s="197" t="s">
        <v>174</v>
      </c>
    </row>
    <row r="95" spans="2:65" s="1" customFormat="1" ht="25.5" customHeight="1">
      <c r="B95" s="182"/>
      <c r="C95" s="183" t="s">
        <v>190</v>
      </c>
      <c r="D95" s="183" t="s">
        <v>177</v>
      </c>
      <c r="E95" s="184" t="s">
        <v>275</v>
      </c>
      <c r="F95" s="185" t="s">
        <v>276</v>
      </c>
      <c r="G95" s="186" t="s">
        <v>277</v>
      </c>
      <c r="H95" s="187">
        <v>16.821999999999999</v>
      </c>
      <c r="I95" s="188"/>
      <c r="J95" s="189">
        <f>ROUND(I95*H95,2)</f>
        <v>0</v>
      </c>
      <c r="K95" s="185" t="s">
        <v>181</v>
      </c>
      <c r="L95" s="42"/>
      <c r="M95" s="190" t="s">
        <v>5</v>
      </c>
      <c r="N95" s="191" t="s">
        <v>52</v>
      </c>
      <c r="O95" s="43"/>
      <c r="P95" s="192">
        <f>O95*H95</f>
        <v>0</v>
      </c>
      <c r="Q95" s="192">
        <v>0</v>
      </c>
      <c r="R95" s="192">
        <f>Q95*H95</f>
        <v>0</v>
      </c>
      <c r="S95" s="192">
        <v>0</v>
      </c>
      <c r="T95" s="193">
        <f>S95*H95</f>
        <v>0</v>
      </c>
      <c r="AR95" s="24" t="s">
        <v>194</v>
      </c>
      <c r="AT95" s="24" t="s">
        <v>177</v>
      </c>
      <c r="AU95" s="24" t="s">
        <v>24</v>
      </c>
      <c r="AY95" s="24" t="s">
        <v>174</v>
      </c>
      <c r="BE95" s="194">
        <f>IF(N95="základní",J95,0)</f>
        <v>0</v>
      </c>
      <c r="BF95" s="194">
        <f>IF(N95="snížená",J95,0)</f>
        <v>0</v>
      </c>
      <c r="BG95" s="194">
        <f>IF(N95="zákl. přenesená",J95,0)</f>
        <v>0</v>
      </c>
      <c r="BH95" s="194">
        <f>IF(N95="sníž. přenesená",J95,0)</f>
        <v>0</v>
      </c>
      <c r="BI95" s="194">
        <f>IF(N95="nulová",J95,0)</f>
        <v>0</v>
      </c>
      <c r="BJ95" s="24" t="s">
        <v>89</v>
      </c>
      <c r="BK95" s="194">
        <f>ROUND(I95*H95,2)</f>
        <v>0</v>
      </c>
      <c r="BL95" s="24" t="s">
        <v>194</v>
      </c>
      <c r="BM95" s="24" t="s">
        <v>2333</v>
      </c>
    </row>
    <row r="96" spans="2:65" s="12" customFormat="1" ht="13.5">
      <c r="B96" s="195"/>
      <c r="D96" s="196" t="s">
        <v>184</v>
      </c>
      <c r="E96" s="197" t="s">
        <v>5</v>
      </c>
      <c r="F96" s="198" t="s">
        <v>2334</v>
      </c>
      <c r="H96" s="199">
        <v>16.821999999999999</v>
      </c>
      <c r="I96" s="200"/>
      <c r="L96" s="195"/>
      <c r="M96" s="201"/>
      <c r="N96" s="202"/>
      <c r="O96" s="202"/>
      <c r="P96" s="202"/>
      <c r="Q96" s="202"/>
      <c r="R96" s="202"/>
      <c r="S96" s="202"/>
      <c r="T96" s="203"/>
      <c r="AT96" s="197" t="s">
        <v>184</v>
      </c>
      <c r="AU96" s="197" t="s">
        <v>24</v>
      </c>
      <c r="AV96" s="12" t="s">
        <v>24</v>
      </c>
      <c r="AW96" s="12" t="s">
        <v>44</v>
      </c>
      <c r="AX96" s="12" t="s">
        <v>89</v>
      </c>
      <c r="AY96" s="197" t="s">
        <v>174</v>
      </c>
    </row>
    <row r="97" spans="2:65" s="1" customFormat="1" ht="25.5" customHeight="1">
      <c r="B97" s="182"/>
      <c r="C97" s="183" t="s">
        <v>194</v>
      </c>
      <c r="D97" s="183" t="s">
        <v>177</v>
      </c>
      <c r="E97" s="184" t="s">
        <v>280</v>
      </c>
      <c r="F97" s="185" t="s">
        <v>281</v>
      </c>
      <c r="G97" s="186" t="s">
        <v>282</v>
      </c>
      <c r="H97" s="187">
        <v>2.1030000000000002</v>
      </c>
      <c r="I97" s="188"/>
      <c r="J97" s="189">
        <f>ROUND(I97*H97,2)</f>
        <v>0</v>
      </c>
      <c r="K97" s="185" t="s">
        <v>181</v>
      </c>
      <c r="L97" s="42"/>
      <c r="M97" s="190" t="s">
        <v>5</v>
      </c>
      <c r="N97" s="191" t="s">
        <v>52</v>
      </c>
      <c r="O97" s="43"/>
      <c r="P97" s="192">
        <f>O97*H97</f>
        <v>0</v>
      </c>
      <c r="Q97" s="192">
        <v>0</v>
      </c>
      <c r="R97" s="192">
        <f>Q97*H97</f>
        <v>0</v>
      </c>
      <c r="S97" s="192">
        <v>0</v>
      </c>
      <c r="T97" s="193">
        <f>S97*H97</f>
        <v>0</v>
      </c>
      <c r="AR97" s="24" t="s">
        <v>194</v>
      </c>
      <c r="AT97" s="24" t="s">
        <v>177</v>
      </c>
      <c r="AU97" s="24" t="s">
        <v>24</v>
      </c>
      <c r="AY97" s="24" t="s">
        <v>174</v>
      </c>
      <c r="BE97" s="194">
        <f>IF(N97="základní",J97,0)</f>
        <v>0</v>
      </c>
      <c r="BF97" s="194">
        <f>IF(N97="snížená",J97,0)</f>
        <v>0</v>
      </c>
      <c r="BG97" s="194">
        <f>IF(N97="zákl. přenesená",J97,0)</f>
        <v>0</v>
      </c>
      <c r="BH97" s="194">
        <f>IF(N97="sníž. přenesená",J97,0)</f>
        <v>0</v>
      </c>
      <c r="BI97" s="194">
        <f>IF(N97="nulová",J97,0)</f>
        <v>0</v>
      </c>
      <c r="BJ97" s="24" t="s">
        <v>89</v>
      </c>
      <c r="BK97" s="194">
        <f>ROUND(I97*H97,2)</f>
        <v>0</v>
      </c>
      <c r="BL97" s="24" t="s">
        <v>194</v>
      </c>
      <c r="BM97" s="24" t="s">
        <v>2335</v>
      </c>
    </row>
    <row r="98" spans="2:65" s="12" customFormat="1" ht="13.5">
      <c r="B98" s="195"/>
      <c r="D98" s="196" t="s">
        <v>184</v>
      </c>
      <c r="E98" s="197" t="s">
        <v>5</v>
      </c>
      <c r="F98" s="198" t="s">
        <v>2336</v>
      </c>
      <c r="H98" s="199">
        <v>2.1030000000000002</v>
      </c>
      <c r="I98" s="200"/>
      <c r="L98" s="195"/>
      <c r="M98" s="201"/>
      <c r="N98" s="202"/>
      <c r="O98" s="202"/>
      <c r="P98" s="202"/>
      <c r="Q98" s="202"/>
      <c r="R98" s="202"/>
      <c r="S98" s="202"/>
      <c r="T98" s="203"/>
      <c r="AT98" s="197" t="s">
        <v>184</v>
      </c>
      <c r="AU98" s="197" t="s">
        <v>24</v>
      </c>
      <c r="AV98" s="12" t="s">
        <v>24</v>
      </c>
      <c r="AW98" s="12" t="s">
        <v>44</v>
      </c>
      <c r="AX98" s="12" t="s">
        <v>89</v>
      </c>
      <c r="AY98" s="197" t="s">
        <v>174</v>
      </c>
    </row>
    <row r="99" spans="2:65" s="1" customFormat="1" ht="63.75" customHeight="1">
      <c r="B99" s="182"/>
      <c r="C99" s="183" t="s">
        <v>173</v>
      </c>
      <c r="D99" s="183" t="s">
        <v>177</v>
      </c>
      <c r="E99" s="184" t="s">
        <v>301</v>
      </c>
      <c r="F99" s="185" t="s">
        <v>302</v>
      </c>
      <c r="G99" s="186" t="s">
        <v>287</v>
      </c>
      <c r="H99" s="187">
        <v>1.6</v>
      </c>
      <c r="I99" s="188"/>
      <c r="J99" s="189">
        <f>ROUND(I99*H99,2)</f>
        <v>0</v>
      </c>
      <c r="K99" s="185" t="s">
        <v>181</v>
      </c>
      <c r="L99" s="42"/>
      <c r="M99" s="190" t="s">
        <v>5</v>
      </c>
      <c r="N99" s="191" t="s">
        <v>52</v>
      </c>
      <c r="O99" s="43"/>
      <c r="P99" s="192">
        <f>O99*H99</f>
        <v>0</v>
      </c>
      <c r="Q99" s="192">
        <v>3.6900000000000002E-2</v>
      </c>
      <c r="R99" s="192">
        <f>Q99*H99</f>
        <v>5.9040000000000009E-2</v>
      </c>
      <c r="S99" s="192">
        <v>0</v>
      </c>
      <c r="T99" s="193">
        <f>S99*H99</f>
        <v>0</v>
      </c>
      <c r="AR99" s="24" t="s">
        <v>194</v>
      </c>
      <c r="AT99" s="24" t="s">
        <v>177</v>
      </c>
      <c r="AU99" s="24" t="s">
        <v>24</v>
      </c>
      <c r="AY99" s="24" t="s">
        <v>174</v>
      </c>
      <c r="BE99" s="194">
        <f>IF(N99="základní",J99,0)</f>
        <v>0</v>
      </c>
      <c r="BF99" s="194">
        <f>IF(N99="snížená",J99,0)</f>
        <v>0</v>
      </c>
      <c r="BG99" s="194">
        <f>IF(N99="zákl. přenesená",J99,0)</f>
        <v>0</v>
      </c>
      <c r="BH99" s="194">
        <f>IF(N99="sníž. přenesená",J99,0)</f>
        <v>0</v>
      </c>
      <c r="BI99" s="194">
        <f>IF(N99="nulová",J99,0)</f>
        <v>0</v>
      </c>
      <c r="BJ99" s="24" t="s">
        <v>89</v>
      </c>
      <c r="BK99" s="194">
        <f>ROUND(I99*H99,2)</f>
        <v>0</v>
      </c>
      <c r="BL99" s="24" t="s">
        <v>194</v>
      </c>
      <c r="BM99" s="24" t="s">
        <v>2337</v>
      </c>
    </row>
    <row r="100" spans="2:65" s="12" customFormat="1" ht="13.5">
      <c r="B100" s="195"/>
      <c r="D100" s="196" t="s">
        <v>184</v>
      </c>
      <c r="E100" s="197" t="s">
        <v>5</v>
      </c>
      <c r="F100" s="198" t="s">
        <v>2338</v>
      </c>
      <c r="H100" s="199">
        <v>1.6</v>
      </c>
      <c r="I100" s="200"/>
      <c r="L100" s="195"/>
      <c r="M100" s="201"/>
      <c r="N100" s="202"/>
      <c r="O100" s="202"/>
      <c r="P100" s="202"/>
      <c r="Q100" s="202"/>
      <c r="R100" s="202"/>
      <c r="S100" s="202"/>
      <c r="T100" s="203"/>
      <c r="AT100" s="197" t="s">
        <v>184</v>
      </c>
      <c r="AU100" s="197" t="s">
        <v>24</v>
      </c>
      <c r="AV100" s="12" t="s">
        <v>24</v>
      </c>
      <c r="AW100" s="12" t="s">
        <v>44</v>
      </c>
      <c r="AX100" s="12" t="s">
        <v>89</v>
      </c>
      <c r="AY100" s="197" t="s">
        <v>174</v>
      </c>
    </row>
    <row r="101" spans="2:65" s="1" customFormat="1" ht="25.5" customHeight="1">
      <c r="B101" s="182"/>
      <c r="C101" s="183" t="s">
        <v>201</v>
      </c>
      <c r="D101" s="183" t="s">
        <v>177</v>
      </c>
      <c r="E101" s="184" t="s">
        <v>323</v>
      </c>
      <c r="F101" s="185" t="s">
        <v>324</v>
      </c>
      <c r="G101" s="186" t="s">
        <v>311</v>
      </c>
      <c r="H101" s="187">
        <v>2.4</v>
      </c>
      <c r="I101" s="188"/>
      <c r="J101" s="189">
        <f>ROUND(I101*H101,2)</f>
        <v>0</v>
      </c>
      <c r="K101" s="185" t="s">
        <v>181</v>
      </c>
      <c r="L101" s="42"/>
      <c r="M101" s="190" t="s">
        <v>5</v>
      </c>
      <c r="N101" s="191" t="s">
        <v>52</v>
      </c>
      <c r="O101" s="43"/>
      <c r="P101" s="192">
        <f>O101*H101</f>
        <v>0</v>
      </c>
      <c r="Q101" s="192">
        <v>0</v>
      </c>
      <c r="R101" s="192">
        <f>Q101*H101</f>
        <v>0</v>
      </c>
      <c r="S101" s="192">
        <v>0</v>
      </c>
      <c r="T101" s="193">
        <f>S101*H101</f>
        <v>0</v>
      </c>
      <c r="AR101" s="24" t="s">
        <v>194</v>
      </c>
      <c r="AT101" s="24" t="s">
        <v>177</v>
      </c>
      <c r="AU101" s="24" t="s">
        <v>24</v>
      </c>
      <c r="AY101" s="24" t="s">
        <v>174</v>
      </c>
      <c r="BE101" s="194">
        <f>IF(N101="základní",J101,0)</f>
        <v>0</v>
      </c>
      <c r="BF101" s="194">
        <f>IF(N101="snížená",J101,0)</f>
        <v>0</v>
      </c>
      <c r="BG101" s="194">
        <f>IF(N101="zákl. přenesená",J101,0)</f>
        <v>0</v>
      </c>
      <c r="BH101" s="194">
        <f>IF(N101="sníž. přenesená",J101,0)</f>
        <v>0</v>
      </c>
      <c r="BI101" s="194">
        <f>IF(N101="nulová",J101,0)</f>
        <v>0</v>
      </c>
      <c r="BJ101" s="24" t="s">
        <v>89</v>
      </c>
      <c r="BK101" s="194">
        <f>ROUND(I101*H101,2)</f>
        <v>0</v>
      </c>
      <c r="BL101" s="24" t="s">
        <v>194</v>
      </c>
      <c r="BM101" s="24" t="s">
        <v>2339</v>
      </c>
    </row>
    <row r="102" spans="2:65" s="12" customFormat="1" ht="13.5">
      <c r="B102" s="195"/>
      <c r="D102" s="196" t="s">
        <v>184</v>
      </c>
      <c r="E102" s="197" t="s">
        <v>5</v>
      </c>
      <c r="F102" s="198" t="s">
        <v>2340</v>
      </c>
      <c r="H102" s="199">
        <v>2.4</v>
      </c>
      <c r="I102" s="200"/>
      <c r="L102" s="195"/>
      <c r="M102" s="201"/>
      <c r="N102" s="202"/>
      <c r="O102" s="202"/>
      <c r="P102" s="202"/>
      <c r="Q102" s="202"/>
      <c r="R102" s="202"/>
      <c r="S102" s="202"/>
      <c r="T102" s="203"/>
      <c r="AT102" s="197" t="s">
        <v>184</v>
      </c>
      <c r="AU102" s="197" t="s">
        <v>24</v>
      </c>
      <c r="AV102" s="12" t="s">
        <v>24</v>
      </c>
      <c r="AW102" s="12" t="s">
        <v>44</v>
      </c>
      <c r="AX102" s="12" t="s">
        <v>89</v>
      </c>
      <c r="AY102" s="197" t="s">
        <v>174</v>
      </c>
    </row>
    <row r="103" spans="2:65" s="1" customFormat="1" ht="38.25" customHeight="1">
      <c r="B103" s="182"/>
      <c r="C103" s="183" t="s">
        <v>206</v>
      </c>
      <c r="D103" s="183" t="s">
        <v>177</v>
      </c>
      <c r="E103" s="184" t="s">
        <v>333</v>
      </c>
      <c r="F103" s="185" t="s">
        <v>334</v>
      </c>
      <c r="G103" s="186" t="s">
        <v>311</v>
      </c>
      <c r="H103" s="187">
        <v>45.039000000000001</v>
      </c>
      <c r="I103" s="188"/>
      <c r="J103" s="189">
        <f>ROUND(I103*H103,2)</f>
        <v>0</v>
      </c>
      <c r="K103" s="185" t="s">
        <v>181</v>
      </c>
      <c r="L103" s="42"/>
      <c r="M103" s="190" t="s">
        <v>5</v>
      </c>
      <c r="N103" s="191" t="s">
        <v>52</v>
      </c>
      <c r="O103" s="43"/>
      <c r="P103" s="192">
        <f>O103*H103</f>
        <v>0</v>
      </c>
      <c r="Q103" s="192">
        <v>0</v>
      </c>
      <c r="R103" s="192">
        <f>Q103*H103</f>
        <v>0</v>
      </c>
      <c r="S103" s="192">
        <v>0</v>
      </c>
      <c r="T103" s="193">
        <f>S103*H103</f>
        <v>0</v>
      </c>
      <c r="AR103" s="24" t="s">
        <v>194</v>
      </c>
      <c r="AT103" s="24" t="s">
        <v>177</v>
      </c>
      <c r="AU103" s="24" t="s">
        <v>24</v>
      </c>
      <c r="AY103" s="24" t="s">
        <v>174</v>
      </c>
      <c r="BE103" s="194">
        <f>IF(N103="základní",J103,0)</f>
        <v>0</v>
      </c>
      <c r="BF103" s="194">
        <f>IF(N103="snížená",J103,0)</f>
        <v>0</v>
      </c>
      <c r="BG103" s="194">
        <f>IF(N103="zákl. přenesená",J103,0)</f>
        <v>0</v>
      </c>
      <c r="BH103" s="194">
        <f>IF(N103="sníž. přenesená",J103,0)</f>
        <v>0</v>
      </c>
      <c r="BI103" s="194">
        <f>IF(N103="nulová",J103,0)</f>
        <v>0</v>
      </c>
      <c r="BJ103" s="24" t="s">
        <v>89</v>
      </c>
      <c r="BK103" s="194">
        <f>ROUND(I103*H103,2)</f>
        <v>0</v>
      </c>
      <c r="BL103" s="24" t="s">
        <v>194</v>
      </c>
      <c r="BM103" s="24" t="s">
        <v>2341</v>
      </c>
    </row>
    <row r="104" spans="2:65" s="12" customFormat="1" ht="13.5">
      <c r="B104" s="195"/>
      <c r="D104" s="196" t="s">
        <v>184</v>
      </c>
      <c r="E104" s="197" t="s">
        <v>5</v>
      </c>
      <c r="F104" s="198" t="s">
        <v>2342</v>
      </c>
      <c r="H104" s="199">
        <v>1.36</v>
      </c>
      <c r="I104" s="200"/>
      <c r="L104" s="195"/>
      <c r="M104" s="201"/>
      <c r="N104" s="202"/>
      <c r="O104" s="202"/>
      <c r="P104" s="202"/>
      <c r="Q104" s="202"/>
      <c r="R104" s="202"/>
      <c r="S104" s="202"/>
      <c r="T104" s="203"/>
      <c r="AT104" s="197" t="s">
        <v>184</v>
      </c>
      <c r="AU104" s="197" t="s">
        <v>24</v>
      </c>
      <c r="AV104" s="12" t="s">
        <v>24</v>
      </c>
      <c r="AW104" s="12" t="s">
        <v>44</v>
      </c>
      <c r="AX104" s="12" t="s">
        <v>81</v>
      </c>
      <c r="AY104" s="197" t="s">
        <v>174</v>
      </c>
    </row>
    <row r="105" spans="2:65" s="12" customFormat="1" ht="13.5">
      <c r="B105" s="195"/>
      <c r="D105" s="196" t="s">
        <v>184</v>
      </c>
      <c r="E105" s="197" t="s">
        <v>5</v>
      </c>
      <c r="F105" s="198" t="s">
        <v>2343</v>
      </c>
      <c r="H105" s="199">
        <v>43.679000000000002</v>
      </c>
      <c r="I105" s="200"/>
      <c r="L105" s="195"/>
      <c r="M105" s="201"/>
      <c r="N105" s="202"/>
      <c r="O105" s="202"/>
      <c r="P105" s="202"/>
      <c r="Q105" s="202"/>
      <c r="R105" s="202"/>
      <c r="S105" s="202"/>
      <c r="T105" s="203"/>
      <c r="AT105" s="197" t="s">
        <v>184</v>
      </c>
      <c r="AU105" s="197" t="s">
        <v>24</v>
      </c>
      <c r="AV105" s="12" t="s">
        <v>24</v>
      </c>
      <c r="AW105" s="12" t="s">
        <v>44</v>
      </c>
      <c r="AX105" s="12" t="s">
        <v>81</v>
      </c>
      <c r="AY105" s="197" t="s">
        <v>174</v>
      </c>
    </row>
    <row r="106" spans="2:65" s="1" customFormat="1" ht="38.25" customHeight="1">
      <c r="B106" s="182"/>
      <c r="C106" s="183" t="s">
        <v>211</v>
      </c>
      <c r="D106" s="183" t="s">
        <v>177</v>
      </c>
      <c r="E106" s="184" t="s">
        <v>338</v>
      </c>
      <c r="F106" s="185" t="s">
        <v>339</v>
      </c>
      <c r="G106" s="186" t="s">
        <v>311</v>
      </c>
      <c r="H106" s="187">
        <v>8.7360000000000007</v>
      </c>
      <c r="I106" s="188"/>
      <c r="J106" s="189">
        <f>ROUND(I106*H106,2)</f>
        <v>0</v>
      </c>
      <c r="K106" s="185" t="s">
        <v>181</v>
      </c>
      <c r="L106" s="42"/>
      <c r="M106" s="190" t="s">
        <v>5</v>
      </c>
      <c r="N106" s="191" t="s">
        <v>52</v>
      </c>
      <c r="O106" s="43"/>
      <c r="P106" s="192">
        <f>O106*H106</f>
        <v>0</v>
      </c>
      <c r="Q106" s="192">
        <v>0</v>
      </c>
      <c r="R106" s="192">
        <f>Q106*H106</f>
        <v>0</v>
      </c>
      <c r="S106" s="192">
        <v>0</v>
      </c>
      <c r="T106" s="193">
        <f>S106*H106</f>
        <v>0</v>
      </c>
      <c r="AR106" s="24" t="s">
        <v>194</v>
      </c>
      <c r="AT106" s="24" t="s">
        <v>177</v>
      </c>
      <c r="AU106" s="24" t="s">
        <v>24</v>
      </c>
      <c r="AY106" s="24" t="s">
        <v>174</v>
      </c>
      <c r="BE106" s="194">
        <f>IF(N106="základní",J106,0)</f>
        <v>0</v>
      </c>
      <c r="BF106" s="194">
        <f>IF(N106="snížená",J106,0)</f>
        <v>0</v>
      </c>
      <c r="BG106" s="194">
        <f>IF(N106="zákl. přenesená",J106,0)</f>
        <v>0</v>
      </c>
      <c r="BH106" s="194">
        <f>IF(N106="sníž. přenesená",J106,0)</f>
        <v>0</v>
      </c>
      <c r="BI106" s="194">
        <f>IF(N106="nulová",J106,0)</f>
        <v>0</v>
      </c>
      <c r="BJ106" s="24" t="s">
        <v>89</v>
      </c>
      <c r="BK106" s="194">
        <f>ROUND(I106*H106,2)</f>
        <v>0</v>
      </c>
      <c r="BL106" s="24" t="s">
        <v>194</v>
      </c>
      <c r="BM106" s="24" t="s">
        <v>2344</v>
      </c>
    </row>
    <row r="107" spans="2:65" s="12" customFormat="1" ht="13.5">
      <c r="B107" s="195"/>
      <c r="D107" s="196" t="s">
        <v>184</v>
      </c>
      <c r="E107" s="197" t="s">
        <v>5</v>
      </c>
      <c r="F107" s="198" t="s">
        <v>2345</v>
      </c>
      <c r="H107" s="199">
        <v>8.7360000000000007</v>
      </c>
      <c r="I107" s="200"/>
      <c r="L107" s="195"/>
      <c r="M107" s="201"/>
      <c r="N107" s="202"/>
      <c r="O107" s="202"/>
      <c r="P107" s="202"/>
      <c r="Q107" s="202"/>
      <c r="R107" s="202"/>
      <c r="S107" s="202"/>
      <c r="T107" s="203"/>
      <c r="AT107" s="197" t="s">
        <v>184</v>
      </c>
      <c r="AU107" s="197" t="s">
        <v>24</v>
      </c>
      <c r="AV107" s="12" t="s">
        <v>24</v>
      </c>
      <c r="AW107" s="12" t="s">
        <v>44</v>
      </c>
      <c r="AX107" s="12" t="s">
        <v>89</v>
      </c>
      <c r="AY107" s="197" t="s">
        <v>174</v>
      </c>
    </row>
    <row r="108" spans="2:65" s="1" customFormat="1" ht="38.25" customHeight="1">
      <c r="B108" s="182"/>
      <c r="C108" s="183" t="s">
        <v>215</v>
      </c>
      <c r="D108" s="183" t="s">
        <v>177</v>
      </c>
      <c r="E108" s="184" t="s">
        <v>342</v>
      </c>
      <c r="F108" s="185" t="s">
        <v>343</v>
      </c>
      <c r="G108" s="186" t="s">
        <v>311</v>
      </c>
      <c r="H108" s="187">
        <v>43.679000000000002</v>
      </c>
      <c r="I108" s="188"/>
      <c r="J108" s="189">
        <f>ROUND(I108*H108,2)</f>
        <v>0</v>
      </c>
      <c r="K108" s="185" t="s">
        <v>181</v>
      </c>
      <c r="L108" s="42"/>
      <c r="M108" s="190" t="s">
        <v>5</v>
      </c>
      <c r="N108" s="191" t="s">
        <v>52</v>
      </c>
      <c r="O108" s="43"/>
      <c r="P108" s="192">
        <f>O108*H108</f>
        <v>0</v>
      </c>
      <c r="Q108" s="192">
        <v>0</v>
      </c>
      <c r="R108" s="192">
        <f>Q108*H108</f>
        <v>0</v>
      </c>
      <c r="S108" s="192">
        <v>0</v>
      </c>
      <c r="T108" s="193">
        <f>S108*H108</f>
        <v>0</v>
      </c>
      <c r="AR108" s="24" t="s">
        <v>194</v>
      </c>
      <c r="AT108" s="24" t="s">
        <v>177</v>
      </c>
      <c r="AU108" s="24" t="s">
        <v>24</v>
      </c>
      <c r="AY108" s="24" t="s">
        <v>174</v>
      </c>
      <c r="BE108" s="194">
        <f>IF(N108="základní",J108,0)</f>
        <v>0</v>
      </c>
      <c r="BF108" s="194">
        <f>IF(N108="snížená",J108,0)</f>
        <v>0</v>
      </c>
      <c r="BG108" s="194">
        <f>IF(N108="zákl. přenesená",J108,0)</f>
        <v>0</v>
      </c>
      <c r="BH108" s="194">
        <f>IF(N108="sníž. přenesená",J108,0)</f>
        <v>0</v>
      </c>
      <c r="BI108" s="194">
        <f>IF(N108="nulová",J108,0)</f>
        <v>0</v>
      </c>
      <c r="BJ108" s="24" t="s">
        <v>89</v>
      </c>
      <c r="BK108" s="194">
        <f>ROUND(I108*H108,2)</f>
        <v>0</v>
      </c>
      <c r="BL108" s="24" t="s">
        <v>194</v>
      </c>
      <c r="BM108" s="24" t="s">
        <v>2346</v>
      </c>
    </row>
    <row r="109" spans="2:65" s="12" customFormat="1" ht="13.5">
      <c r="B109" s="195"/>
      <c r="D109" s="196" t="s">
        <v>184</v>
      </c>
      <c r="E109" s="197" t="s">
        <v>5</v>
      </c>
      <c r="F109" s="198" t="s">
        <v>2347</v>
      </c>
      <c r="H109" s="199">
        <v>89.42</v>
      </c>
      <c r="I109" s="200"/>
      <c r="L109" s="195"/>
      <c r="M109" s="201"/>
      <c r="N109" s="202"/>
      <c r="O109" s="202"/>
      <c r="P109" s="202"/>
      <c r="Q109" s="202"/>
      <c r="R109" s="202"/>
      <c r="S109" s="202"/>
      <c r="T109" s="203"/>
      <c r="AT109" s="197" t="s">
        <v>184</v>
      </c>
      <c r="AU109" s="197" t="s">
        <v>24</v>
      </c>
      <c r="AV109" s="12" t="s">
        <v>24</v>
      </c>
      <c r="AW109" s="12" t="s">
        <v>6</v>
      </c>
      <c r="AX109" s="12" t="s">
        <v>81</v>
      </c>
      <c r="AY109" s="197" t="s">
        <v>174</v>
      </c>
    </row>
    <row r="110" spans="2:65" s="12" customFormat="1" ht="13.5">
      <c r="B110" s="195"/>
      <c r="D110" s="196" t="s">
        <v>184</v>
      </c>
      <c r="E110" s="197" t="s">
        <v>5</v>
      </c>
      <c r="F110" s="198" t="s">
        <v>2348</v>
      </c>
      <c r="H110" s="199">
        <v>-3.4220000000000002</v>
      </c>
      <c r="I110" s="200"/>
      <c r="L110" s="195"/>
      <c r="M110" s="201"/>
      <c r="N110" s="202"/>
      <c r="O110" s="202"/>
      <c r="P110" s="202"/>
      <c r="Q110" s="202"/>
      <c r="R110" s="202"/>
      <c r="S110" s="202"/>
      <c r="T110" s="203"/>
      <c r="AT110" s="197" t="s">
        <v>184</v>
      </c>
      <c r="AU110" s="197" t="s">
        <v>24</v>
      </c>
      <c r="AV110" s="12" t="s">
        <v>24</v>
      </c>
      <c r="AW110" s="12" t="s">
        <v>6</v>
      </c>
      <c r="AX110" s="12" t="s">
        <v>81</v>
      </c>
      <c r="AY110" s="197" t="s">
        <v>174</v>
      </c>
    </row>
    <row r="111" spans="2:65" s="14" customFormat="1" ht="13.5">
      <c r="B111" s="233"/>
      <c r="D111" s="196" t="s">
        <v>184</v>
      </c>
      <c r="E111" s="234" t="s">
        <v>5</v>
      </c>
      <c r="F111" s="235" t="s">
        <v>2349</v>
      </c>
      <c r="H111" s="236">
        <v>85.998000000000005</v>
      </c>
      <c r="I111" s="237"/>
      <c r="L111" s="233"/>
      <c r="M111" s="238"/>
      <c r="N111" s="239"/>
      <c r="O111" s="239"/>
      <c r="P111" s="239"/>
      <c r="Q111" s="239"/>
      <c r="R111" s="239"/>
      <c r="S111" s="239"/>
      <c r="T111" s="240"/>
      <c r="AT111" s="234" t="s">
        <v>184</v>
      </c>
      <c r="AU111" s="234" t="s">
        <v>24</v>
      </c>
      <c r="AV111" s="14" t="s">
        <v>190</v>
      </c>
      <c r="AW111" s="14" t="s">
        <v>6</v>
      </c>
      <c r="AX111" s="14" t="s">
        <v>81</v>
      </c>
      <c r="AY111" s="234" t="s">
        <v>174</v>
      </c>
    </row>
    <row r="112" spans="2:65" s="12" customFormat="1" ht="13.5">
      <c r="B112" s="195"/>
      <c r="D112" s="196" t="s">
        <v>184</v>
      </c>
      <c r="E112" s="197" t="s">
        <v>5</v>
      </c>
      <c r="F112" s="198" t="s">
        <v>2343</v>
      </c>
      <c r="H112" s="199">
        <v>43.679000000000002</v>
      </c>
      <c r="I112" s="200"/>
      <c r="L112" s="195"/>
      <c r="M112" s="201"/>
      <c r="N112" s="202"/>
      <c r="O112" s="202"/>
      <c r="P112" s="202"/>
      <c r="Q112" s="202"/>
      <c r="R112" s="202"/>
      <c r="S112" s="202"/>
      <c r="T112" s="203"/>
      <c r="AT112" s="197" t="s">
        <v>184</v>
      </c>
      <c r="AU112" s="197" t="s">
        <v>24</v>
      </c>
      <c r="AV112" s="12" t="s">
        <v>24</v>
      </c>
      <c r="AW112" s="12" t="s">
        <v>44</v>
      </c>
      <c r="AX112" s="12" t="s">
        <v>89</v>
      </c>
      <c r="AY112" s="197" t="s">
        <v>174</v>
      </c>
    </row>
    <row r="113" spans="2:65" s="1" customFormat="1" ht="38.25" customHeight="1">
      <c r="B113" s="182"/>
      <c r="C113" s="183" t="s">
        <v>219</v>
      </c>
      <c r="D113" s="183" t="s">
        <v>177</v>
      </c>
      <c r="E113" s="184" t="s">
        <v>346</v>
      </c>
      <c r="F113" s="185" t="s">
        <v>347</v>
      </c>
      <c r="G113" s="186" t="s">
        <v>311</v>
      </c>
      <c r="H113" s="187">
        <v>8.7360000000000007</v>
      </c>
      <c r="I113" s="188"/>
      <c r="J113" s="189">
        <f>ROUND(I113*H113,2)</f>
        <v>0</v>
      </c>
      <c r="K113" s="185" t="s">
        <v>181</v>
      </c>
      <c r="L113" s="42"/>
      <c r="M113" s="190" t="s">
        <v>5</v>
      </c>
      <c r="N113" s="191" t="s">
        <v>52</v>
      </c>
      <c r="O113" s="43"/>
      <c r="P113" s="192">
        <f>O113*H113</f>
        <v>0</v>
      </c>
      <c r="Q113" s="192">
        <v>0</v>
      </c>
      <c r="R113" s="192">
        <f>Q113*H113</f>
        <v>0</v>
      </c>
      <c r="S113" s="192">
        <v>0</v>
      </c>
      <c r="T113" s="193">
        <f>S113*H113</f>
        <v>0</v>
      </c>
      <c r="AR113" s="24" t="s">
        <v>194</v>
      </c>
      <c r="AT113" s="24" t="s">
        <v>177</v>
      </c>
      <c r="AU113" s="24" t="s">
        <v>24</v>
      </c>
      <c r="AY113" s="24" t="s">
        <v>174</v>
      </c>
      <c r="BE113" s="194">
        <f>IF(N113="základní",J113,0)</f>
        <v>0</v>
      </c>
      <c r="BF113" s="194">
        <f>IF(N113="snížená",J113,0)</f>
        <v>0</v>
      </c>
      <c r="BG113" s="194">
        <f>IF(N113="zákl. přenesená",J113,0)</f>
        <v>0</v>
      </c>
      <c r="BH113" s="194">
        <f>IF(N113="sníž. přenesená",J113,0)</f>
        <v>0</v>
      </c>
      <c r="BI113" s="194">
        <f>IF(N113="nulová",J113,0)</f>
        <v>0</v>
      </c>
      <c r="BJ113" s="24" t="s">
        <v>89</v>
      </c>
      <c r="BK113" s="194">
        <f>ROUND(I113*H113,2)</f>
        <v>0</v>
      </c>
      <c r="BL113" s="24" t="s">
        <v>194</v>
      </c>
      <c r="BM113" s="24" t="s">
        <v>2350</v>
      </c>
    </row>
    <row r="114" spans="2:65" s="12" customFormat="1" ht="13.5">
      <c r="B114" s="195"/>
      <c r="D114" s="196" t="s">
        <v>184</v>
      </c>
      <c r="E114" s="197" t="s">
        <v>5</v>
      </c>
      <c r="F114" s="198" t="s">
        <v>2345</v>
      </c>
      <c r="H114" s="199">
        <v>8.7360000000000007</v>
      </c>
      <c r="I114" s="200"/>
      <c r="L114" s="195"/>
      <c r="M114" s="201"/>
      <c r="N114" s="202"/>
      <c r="O114" s="202"/>
      <c r="P114" s="202"/>
      <c r="Q114" s="202"/>
      <c r="R114" s="202"/>
      <c r="S114" s="202"/>
      <c r="T114" s="203"/>
      <c r="AT114" s="197" t="s">
        <v>184</v>
      </c>
      <c r="AU114" s="197" t="s">
        <v>24</v>
      </c>
      <c r="AV114" s="12" t="s">
        <v>24</v>
      </c>
      <c r="AW114" s="12" t="s">
        <v>44</v>
      </c>
      <c r="AX114" s="12" t="s">
        <v>89</v>
      </c>
      <c r="AY114" s="197" t="s">
        <v>174</v>
      </c>
    </row>
    <row r="115" spans="2:65" s="1" customFormat="1" ht="25.5" customHeight="1">
      <c r="B115" s="182"/>
      <c r="C115" s="183" t="s">
        <v>223</v>
      </c>
      <c r="D115" s="183" t="s">
        <v>177</v>
      </c>
      <c r="E115" s="184" t="s">
        <v>360</v>
      </c>
      <c r="F115" s="185" t="s">
        <v>361</v>
      </c>
      <c r="G115" s="186" t="s">
        <v>262</v>
      </c>
      <c r="H115" s="187">
        <v>152.76</v>
      </c>
      <c r="I115" s="188"/>
      <c r="J115" s="189">
        <f>ROUND(I115*H115,2)</f>
        <v>0</v>
      </c>
      <c r="K115" s="185" t="s">
        <v>181</v>
      </c>
      <c r="L115" s="42"/>
      <c r="M115" s="190" t="s">
        <v>5</v>
      </c>
      <c r="N115" s="191" t="s">
        <v>52</v>
      </c>
      <c r="O115" s="43"/>
      <c r="P115" s="192">
        <f>O115*H115</f>
        <v>0</v>
      </c>
      <c r="Q115" s="192">
        <v>8.4000000000000003E-4</v>
      </c>
      <c r="R115" s="192">
        <f>Q115*H115</f>
        <v>0.1283184</v>
      </c>
      <c r="S115" s="192">
        <v>0</v>
      </c>
      <c r="T115" s="193">
        <f>S115*H115</f>
        <v>0</v>
      </c>
      <c r="AR115" s="24" t="s">
        <v>194</v>
      </c>
      <c r="AT115" s="24" t="s">
        <v>177</v>
      </c>
      <c r="AU115" s="24" t="s">
        <v>24</v>
      </c>
      <c r="AY115" s="24" t="s">
        <v>174</v>
      </c>
      <c r="BE115" s="194">
        <f>IF(N115="základní",J115,0)</f>
        <v>0</v>
      </c>
      <c r="BF115" s="194">
        <f>IF(N115="snížená",J115,0)</f>
        <v>0</v>
      </c>
      <c r="BG115" s="194">
        <f>IF(N115="zákl. přenesená",J115,0)</f>
        <v>0</v>
      </c>
      <c r="BH115" s="194">
        <f>IF(N115="sníž. přenesená",J115,0)</f>
        <v>0</v>
      </c>
      <c r="BI115" s="194">
        <f>IF(N115="nulová",J115,0)</f>
        <v>0</v>
      </c>
      <c r="BJ115" s="24" t="s">
        <v>89</v>
      </c>
      <c r="BK115" s="194">
        <f>ROUND(I115*H115,2)</f>
        <v>0</v>
      </c>
      <c r="BL115" s="24" t="s">
        <v>194</v>
      </c>
      <c r="BM115" s="24" t="s">
        <v>2351</v>
      </c>
    </row>
    <row r="116" spans="2:65" s="12" customFormat="1" ht="13.5">
      <c r="B116" s="195"/>
      <c r="D116" s="196" t="s">
        <v>184</v>
      </c>
      <c r="E116" s="197" t="s">
        <v>5</v>
      </c>
      <c r="F116" s="198" t="s">
        <v>2352</v>
      </c>
      <c r="H116" s="199">
        <v>152.76</v>
      </c>
      <c r="I116" s="200"/>
      <c r="L116" s="195"/>
      <c r="M116" s="201"/>
      <c r="N116" s="202"/>
      <c r="O116" s="202"/>
      <c r="P116" s="202"/>
      <c r="Q116" s="202"/>
      <c r="R116" s="202"/>
      <c r="S116" s="202"/>
      <c r="T116" s="203"/>
      <c r="AT116" s="197" t="s">
        <v>184</v>
      </c>
      <c r="AU116" s="197" t="s">
        <v>24</v>
      </c>
      <c r="AV116" s="12" t="s">
        <v>24</v>
      </c>
      <c r="AW116" s="12" t="s">
        <v>44</v>
      </c>
      <c r="AX116" s="12" t="s">
        <v>89</v>
      </c>
      <c r="AY116" s="197" t="s">
        <v>174</v>
      </c>
    </row>
    <row r="117" spans="2:65" s="1" customFormat="1" ht="25.5" customHeight="1">
      <c r="B117" s="182"/>
      <c r="C117" s="183" t="s">
        <v>322</v>
      </c>
      <c r="D117" s="183" t="s">
        <v>177</v>
      </c>
      <c r="E117" s="184" t="s">
        <v>373</v>
      </c>
      <c r="F117" s="185" t="s">
        <v>374</v>
      </c>
      <c r="G117" s="186" t="s">
        <v>262</v>
      </c>
      <c r="H117" s="187">
        <v>152.76</v>
      </c>
      <c r="I117" s="188"/>
      <c r="J117" s="189">
        <f>ROUND(I117*H117,2)</f>
        <v>0</v>
      </c>
      <c r="K117" s="185" t="s">
        <v>181</v>
      </c>
      <c r="L117" s="42"/>
      <c r="M117" s="190" t="s">
        <v>5</v>
      </c>
      <c r="N117" s="191" t="s">
        <v>52</v>
      </c>
      <c r="O117" s="43"/>
      <c r="P117" s="192">
        <f>O117*H117</f>
        <v>0</v>
      </c>
      <c r="Q117" s="192">
        <v>0</v>
      </c>
      <c r="R117" s="192">
        <f>Q117*H117</f>
        <v>0</v>
      </c>
      <c r="S117" s="192">
        <v>0</v>
      </c>
      <c r="T117" s="193">
        <f>S117*H117</f>
        <v>0</v>
      </c>
      <c r="AR117" s="24" t="s">
        <v>194</v>
      </c>
      <c r="AT117" s="24" t="s">
        <v>177</v>
      </c>
      <c r="AU117" s="24" t="s">
        <v>24</v>
      </c>
      <c r="AY117" s="24" t="s">
        <v>174</v>
      </c>
      <c r="BE117" s="194">
        <f>IF(N117="základní",J117,0)</f>
        <v>0</v>
      </c>
      <c r="BF117" s="194">
        <f>IF(N117="snížená",J117,0)</f>
        <v>0</v>
      </c>
      <c r="BG117" s="194">
        <f>IF(N117="zákl. přenesená",J117,0)</f>
        <v>0</v>
      </c>
      <c r="BH117" s="194">
        <f>IF(N117="sníž. přenesená",J117,0)</f>
        <v>0</v>
      </c>
      <c r="BI117" s="194">
        <f>IF(N117="nulová",J117,0)</f>
        <v>0</v>
      </c>
      <c r="BJ117" s="24" t="s">
        <v>89</v>
      </c>
      <c r="BK117" s="194">
        <f>ROUND(I117*H117,2)</f>
        <v>0</v>
      </c>
      <c r="BL117" s="24" t="s">
        <v>194</v>
      </c>
      <c r="BM117" s="24" t="s">
        <v>2353</v>
      </c>
    </row>
    <row r="118" spans="2:65" s="12" customFormat="1" ht="13.5">
      <c r="B118" s="195"/>
      <c r="D118" s="196" t="s">
        <v>184</v>
      </c>
      <c r="E118" s="197" t="s">
        <v>5</v>
      </c>
      <c r="F118" s="198" t="s">
        <v>2352</v>
      </c>
      <c r="H118" s="199">
        <v>152.76</v>
      </c>
      <c r="I118" s="200"/>
      <c r="L118" s="195"/>
      <c r="M118" s="201"/>
      <c r="N118" s="202"/>
      <c r="O118" s="202"/>
      <c r="P118" s="202"/>
      <c r="Q118" s="202"/>
      <c r="R118" s="202"/>
      <c r="S118" s="202"/>
      <c r="T118" s="203"/>
      <c r="AT118" s="197" t="s">
        <v>184</v>
      </c>
      <c r="AU118" s="197" t="s">
        <v>24</v>
      </c>
      <c r="AV118" s="12" t="s">
        <v>24</v>
      </c>
      <c r="AW118" s="12" t="s">
        <v>44</v>
      </c>
      <c r="AX118" s="12" t="s">
        <v>89</v>
      </c>
      <c r="AY118" s="197" t="s">
        <v>174</v>
      </c>
    </row>
    <row r="119" spans="2:65" s="1" customFormat="1" ht="38.25" customHeight="1">
      <c r="B119" s="182"/>
      <c r="C119" s="183" t="s">
        <v>332</v>
      </c>
      <c r="D119" s="183" t="s">
        <v>177</v>
      </c>
      <c r="E119" s="184" t="s">
        <v>381</v>
      </c>
      <c r="F119" s="185" t="s">
        <v>382</v>
      </c>
      <c r="G119" s="186" t="s">
        <v>311</v>
      </c>
      <c r="H119" s="187">
        <v>87.358000000000004</v>
      </c>
      <c r="I119" s="188"/>
      <c r="J119" s="189">
        <f>ROUND(I119*H119,2)</f>
        <v>0</v>
      </c>
      <c r="K119" s="185" t="s">
        <v>181</v>
      </c>
      <c r="L119" s="42"/>
      <c r="M119" s="190" t="s">
        <v>5</v>
      </c>
      <c r="N119" s="191" t="s">
        <v>52</v>
      </c>
      <c r="O119" s="43"/>
      <c r="P119" s="192">
        <f>O119*H119</f>
        <v>0</v>
      </c>
      <c r="Q119" s="192">
        <v>0</v>
      </c>
      <c r="R119" s="192">
        <f>Q119*H119</f>
        <v>0</v>
      </c>
      <c r="S119" s="192">
        <v>0</v>
      </c>
      <c r="T119" s="193">
        <f>S119*H119</f>
        <v>0</v>
      </c>
      <c r="AR119" s="24" t="s">
        <v>194</v>
      </c>
      <c r="AT119" s="24" t="s">
        <v>177</v>
      </c>
      <c r="AU119" s="24" t="s">
        <v>24</v>
      </c>
      <c r="AY119" s="24" t="s">
        <v>174</v>
      </c>
      <c r="BE119" s="194">
        <f>IF(N119="základní",J119,0)</f>
        <v>0</v>
      </c>
      <c r="BF119" s="194">
        <f>IF(N119="snížená",J119,0)</f>
        <v>0</v>
      </c>
      <c r="BG119" s="194">
        <f>IF(N119="zákl. přenesená",J119,0)</f>
        <v>0</v>
      </c>
      <c r="BH119" s="194">
        <f>IF(N119="sníž. přenesená",J119,0)</f>
        <v>0</v>
      </c>
      <c r="BI119" s="194">
        <f>IF(N119="nulová",J119,0)</f>
        <v>0</v>
      </c>
      <c r="BJ119" s="24" t="s">
        <v>89</v>
      </c>
      <c r="BK119" s="194">
        <f>ROUND(I119*H119,2)</f>
        <v>0</v>
      </c>
      <c r="BL119" s="24" t="s">
        <v>194</v>
      </c>
      <c r="BM119" s="24" t="s">
        <v>2354</v>
      </c>
    </row>
    <row r="120" spans="2:65" s="12" customFormat="1" ht="13.5">
      <c r="B120" s="195"/>
      <c r="D120" s="196" t="s">
        <v>184</v>
      </c>
      <c r="E120" s="197" t="s">
        <v>5</v>
      </c>
      <c r="F120" s="198" t="s">
        <v>2324</v>
      </c>
      <c r="H120" s="199">
        <v>87.358000000000004</v>
      </c>
      <c r="I120" s="200"/>
      <c r="L120" s="195"/>
      <c r="M120" s="201"/>
      <c r="N120" s="202"/>
      <c r="O120" s="202"/>
      <c r="P120" s="202"/>
      <c r="Q120" s="202"/>
      <c r="R120" s="202"/>
      <c r="S120" s="202"/>
      <c r="T120" s="203"/>
      <c r="AT120" s="197" t="s">
        <v>184</v>
      </c>
      <c r="AU120" s="197" t="s">
        <v>24</v>
      </c>
      <c r="AV120" s="12" t="s">
        <v>24</v>
      </c>
      <c r="AW120" s="12" t="s">
        <v>44</v>
      </c>
      <c r="AX120" s="12" t="s">
        <v>89</v>
      </c>
      <c r="AY120" s="197" t="s">
        <v>174</v>
      </c>
    </row>
    <row r="121" spans="2:65" s="1" customFormat="1" ht="38.25" customHeight="1">
      <c r="B121" s="182"/>
      <c r="C121" s="183" t="s">
        <v>337</v>
      </c>
      <c r="D121" s="183" t="s">
        <v>177</v>
      </c>
      <c r="E121" s="184" t="s">
        <v>391</v>
      </c>
      <c r="F121" s="185" t="s">
        <v>392</v>
      </c>
      <c r="G121" s="186" t="s">
        <v>311</v>
      </c>
      <c r="H121" s="187">
        <v>174.71600000000001</v>
      </c>
      <c r="I121" s="188"/>
      <c r="J121" s="189">
        <f>ROUND(I121*H121,2)</f>
        <v>0</v>
      </c>
      <c r="K121" s="185" t="s">
        <v>181</v>
      </c>
      <c r="L121" s="42"/>
      <c r="M121" s="190" t="s">
        <v>5</v>
      </c>
      <c r="N121" s="191" t="s">
        <v>52</v>
      </c>
      <c r="O121" s="43"/>
      <c r="P121" s="192">
        <f>O121*H121</f>
        <v>0</v>
      </c>
      <c r="Q121" s="192">
        <v>0</v>
      </c>
      <c r="R121" s="192">
        <f>Q121*H121</f>
        <v>0</v>
      </c>
      <c r="S121" s="192">
        <v>0</v>
      </c>
      <c r="T121" s="193">
        <f>S121*H121</f>
        <v>0</v>
      </c>
      <c r="AR121" s="24" t="s">
        <v>194</v>
      </c>
      <c r="AT121" s="24" t="s">
        <v>177</v>
      </c>
      <c r="AU121" s="24" t="s">
        <v>24</v>
      </c>
      <c r="AY121" s="24" t="s">
        <v>174</v>
      </c>
      <c r="BE121" s="194">
        <f>IF(N121="základní",J121,0)</f>
        <v>0</v>
      </c>
      <c r="BF121" s="194">
        <f>IF(N121="snížená",J121,0)</f>
        <v>0</v>
      </c>
      <c r="BG121" s="194">
        <f>IF(N121="zákl. přenesená",J121,0)</f>
        <v>0</v>
      </c>
      <c r="BH121" s="194">
        <f>IF(N121="sníž. přenesená",J121,0)</f>
        <v>0</v>
      </c>
      <c r="BI121" s="194">
        <f>IF(N121="nulová",J121,0)</f>
        <v>0</v>
      </c>
      <c r="BJ121" s="24" t="s">
        <v>89</v>
      </c>
      <c r="BK121" s="194">
        <f>ROUND(I121*H121,2)</f>
        <v>0</v>
      </c>
      <c r="BL121" s="24" t="s">
        <v>194</v>
      </c>
      <c r="BM121" s="24" t="s">
        <v>2355</v>
      </c>
    </row>
    <row r="122" spans="2:65" s="12" customFormat="1" ht="13.5">
      <c r="B122" s="195"/>
      <c r="D122" s="196" t="s">
        <v>184</v>
      </c>
      <c r="E122" s="197" t="s">
        <v>5</v>
      </c>
      <c r="F122" s="198" t="s">
        <v>2356</v>
      </c>
      <c r="H122" s="199">
        <v>174.71600000000001</v>
      </c>
      <c r="I122" s="200"/>
      <c r="L122" s="195"/>
      <c r="M122" s="201"/>
      <c r="N122" s="202"/>
      <c r="O122" s="202"/>
      <c r="P122" s="202"/>
      <c r="Q122" s="202"/>
      <c r="R122" s="202"/>
      <c r="S122" s="202"/>
      <c r="T122" s="203"/>
      <c r="AT122" s="197" t="s">
        <v>184</v>
      </c>
      <c r="AU122" s="197" t="s">
        <v>24</v>
      </c>
      <c r="AV122" s="12" t="s">
        <v>24</v>
      </c>
      <c r="AW122" s="12" t="s">
        <v>44</v>
      </c>
      <c r="AX122" s="12" t="s">
        <v>89</v>
      </c>
      <c r="AY122" s="197" t="s">
        <v>174</v>
      </c>
    </row>
    <row r="123" spans="2:65" s="1" customFormat="1" ht="25.5" customHeight="1">
      <c r="B123" s="182"/>
      <c r="C123" s="183" t="s">
        <v>11</v>
      </c>
      <c r="D123" s="183" t="s">
        <v>177</v>
      </c>
      <c r="E123" s="184" t="s">
        <v>406</v>
      </c>
      <c r="F123" s="185" t="s">
        <v>407</v>
      </c>
      <c r="G123" s="186" t="s">
        <v>311</v>
      </c>
      <c r="H123" s="187">
        <v>87.358000000000004</v>
      </c>
      <c r="I123" s="188"/>
      <c r="J123" s="189">
        <f>ROUND(I123*H123,2)</f>
        <v>0</v>
      </c>
      <c r="K123" s="185" t="s">
        <v>181</v>
      </c>
      <c r="L123" s="42"/>
      <c r="M123" s="190" t="s">
        <v>5</v>
      </c>
      <c r="N123" s="191" t="s">
        <v>52</v>
      </c>
      <c r="O123" s="43"/>
      <c r="P123" s="192">
        <f>O123*H123</f>
        <v>0</v>
      </c>
      <c r="Q123" s="192">
        <v>0</v>
      </c>
      <c r="R123" s="192">
        <f>Q123*H123</f>
        <v>0</v>
      </c>
      <c r="S123" s="192">
        <v>0</v>
      </c>
      <c r="T123" s="193">
        <f>S123*H123</f>
        <v>0</v>
      </c>
      <c r="AR123" s="24" t="s">
        <v>194</v>
      </c>
      <c r="AT123" s="24" t="s">
        <v>177</v>
      </c>
      <c r="AU123" s="24" t="s">
        <v>24</v>
      </c>
      <c r="AY123" s="24" t="s">
        <v>174</v>
      </c>
      <c r="BE123" s="194">
        <f>IF(N123="základní",J123,0)</f>
        <v>0</v>
      </c>
      <c r="BF123" s="194">
        <f>IF(N123="snížená",J123,0)</f>
        <v>0</v>
      </c>
      <c r="BG123" s="194">
        <f>IF(N123="zákl. přenesená",J123,0)</f>
        <v>0</v>
      </c>
      <c r="BH123" s="194">
        <f>IF(N123="sníž. přenesená",J123,0)</f>
        <v>0</v>
      </c>
      <c r="BI123" s="194">
        <f>IF(N123="nulová",J123,0)</f>
        <v>0</v>
      </c>
      <c r="BJ123" s="24" t="s">
        <v>89</v>
      </c>
      <c r="BK123" s="194">
        <f>ROUND(I123*H123,2)</f>
        <v>0</v>
      </c>
      <c r="BL123" s="24" t="s">
        <v>194</v>
      </c>
      <c r="BM123" s="24" t="s">
        <v>2357</v>
      </c>
    </row>
    <row r="124" spans="2:65" s="12" customFormat="1" ht="13.5">
      <c r="B124" s="195"/>
      <c r="D124" s="196" t="s">
        <v>184</v>
      </c>
      <c r="E124" s="197" t="s">
        <v>5</v>
      </c>
      <c r="F124" s="198" t="s">
        <v>2324</v>
      </c>
      <c r="H124" s="199">
        <v>87.358000000000004</v>
      </c>
      <c r="I124" s="200"/>
      <c r="L124" s="195"/>
      <c r="M124" s="201"/>
      <c r="N124" s="202"/>
      <c r="O124" s="202"/>
      <c r="P124" s="202"/>
      <c r="Q124" s="202"/>
      <c r="R124" s="202"/>
      <c r="S124" s="202"/>
      <c r="T124" s="203"/>
      <c r="AT124" s="197" t="s">
        <v>184</v>
      </c>
      <c r="AU124" s="197" t="s">
        <v>24</v>
      </c>
      <c r="AV124" s="12" t="s">
        <v>24</v>
      </c>
      <c r="AW124" s="12" t="s">
        <v>44</v>
      </c>
      <c r="AX124" s="12" t="s">
        <v>89</v>
      </c>
      <c r="AY124" s="197" t="s">
        <v>174</v>
      </c>
    </row>
    <row r="125" spans="2:65" s="1" customFormat="1" ht="38.25" customHeight="1">
      <c r="B125" s="182"/>
      <c r="C125" s="183" t="s">
        <v>234</v>
      </c>
      <c r="D125" s="183" t="s">
        <v>177</v>
      </c>
      <c r="E125" s="184" t="s">
        <v>425</v>
      </c>
      <c r="F125" s="185" t="s">
        <v>426</v>
      </c>
      <c r="G125" s="186" t="s">
        <v>311</v>
      </c>
      <c r="H125" s="187">
        <v>62.429000000000002</v>
      </c>
      <c r="I125" s="188"/>
      <c r="J125" s="189">
        <f>ROUND(I125*H125,2)</f>
        <v>0</v>
      </c>
      <c r="K125" s="185" t="s">
        <v>181</v>
      </c>
      <c r="L125" s="42"/>
      <c r="M125" s="190" t="s">
        <v>5</v>
      </c>
      <c r="N125" s="191" t="s">
        <v>52</v>
      </c>
      <c r="O125" s="43"/>
      <c r="P125" s="192">
        <f>O125*H125</f>
        <v>0</v>
      </c>
      <c r="Q125" s="192">
        <v>0</v>
      </c>
      <c r="R125" s="192">
        <f>Q125*H125</f>
        <v>0</v>
      </c>
      <c r="S125" s="192">
        <v>0</v>
      </c>
      <c r="T125" s="193">
        <f>S125*H125</f>
        <v>0</v>
      </c>
      <c r="AR125" s="24" t="s">
        <v>194</v>
      </c>
      <c r="AT125" s="24" t="s">
        <v>177</v>
      </c>
      <c r="AU125" s="24" t="s">
        <v>24</v>
      </c>
      <c r="AY125" s="24" t="s">
        <v>174</v>
      </c>
      <c r="BE125" s="194">
        <f>IF(N125="základní",J125,0)</f>
        <v>0</v>
      </c>
      <c r="BF125" s="194">
        <f>IF(N125="snížená",J125,0)</f>
        <v>0</v>
      </c>
      <c r="BG125" s="194">
        <f>IF(N125="zákl. přenesená",J125,0)</f>
        <v>0</v>
      </c>
      <c r="BH125" s="194">
        <f>IF(N125="sníž. přenesená",J125,0)</f>
        <v>0</v>
      </c>
      <c r="BI125" s="194">
        <f>IF(N125="nulová",J125,0)</f>
        <v>0</v>
      </c>
      <c r="BJ125" s="24" t="s">
        <v>89</v>
      </c>
      <c r="BK125" s="194">
        <f>ROUND(I125*H125,2)</f>
        <v>0</v>
      </c>
      <c r="BL125" s="24" t="s">
        <v>194</v>
      </c>
      <c r="BM125" s="24" t="s">
        <v>2358</v>
      </c>
    </row>
    <row r="126" spans="2:65" s="12" customFormat="1" ht="13.5">
      <c r="B126" s="195"/>
      <c r="D126" s="196" t="s">
        <v>184</v>
      </c>
      <c r="E126" s="197" t="s">
        <v>5</v>
      </c>
      <c r="F126" s="198" t="s">
        <v>2324</v>
      </c>
      <c r="H126" s="199">
        <v>87.358000000000004</v>
      </c>
      <c r="I126" s="200"/>
      <c r="L126" s="195"/>
      <c r="M126" s="201"/>
      <c r="N126" s="202"/>
      <c r="O126" s="202"/>
      <c r="P126" s="202"/>
      <c r="Q126" s="202"/>
      <c r="R126" s="202"/>
      <c r="S126" s="202"/>
      <c r="T126" s="203"/>
      <c r="AT126" s="197" t="s">
        <v>184</v>
      </c>
      <c r="AU126" s="197" t="s">
        <v>24</v>
      </c>
      <c r="AV126" s="12" t="s">
        <v>24</v>
      </c>
      <c r="AW126" s="12" t="s">
        <v>44</v>
      </c>
      <c r="AX126" s="12" t="s">
        <v>81</v>
      </c>
      <c r="AY126" s="197" t="s">
        <v>174</v>
      </c>
    </row>
    <row r="127" spans="2:65" s="12" customFormat="1" ht="13.5">
      <c r="B127" s="195"/>
      <c r="D127" s="196" t="s">
        <v>184</v>
      </c>
      <c r="E127" s="197" t="s">
        <v>5</v>
      </c>
      <c r="F127" s="198" t="s">
        <v>2359</v>
      </c>
      <c r="H127" s="199">
        <v>-24.928999999999998</v>
      </c>
      <c r="I127" s="200"/>
      <c r="L127" s="195"/>
      <c r="M127" s="201"/>
      <c r="N127" s="202"/>
      <c r="O127" s="202"/>
      <c r="P127" s="202"/>
      <c r="Q127" s="202"/>
      <c r="R127" s="202"/>
      <c r="S127" s="202"/>
      <c r="T127" s="203"/>
      <c r="AT127" s="197" t="s">
        <v>184</v>
      </c>
      <c r="AU127" s="197" t="s">
        <v>24</v>
      </c>
      <c r="AV127" s="12" t="s">
        <v>24</v>
      </c>
      <c r="AW127" s="12" t="s">
        <v>44</v>
      </c>
      <c r="AX127" s="12" t="s">
        <v>81</v>
      </c>
      <c r="AY127" s="197" t="s">
        <v>174</v>
      </c>
    </row>
    <row r="128" spans="2:65" s="13" customFormat="1" ht="13.5">
      <c r="B128" s="211"/>
      <c r="D128" s="196" t="s">
        <v>184</v>
      </c>
      <c r="E128" s="212" t="s">
        <v>5</v>
      </c>
      <c r="F128" s="213" t="s">
        <v>274</v>
      </c>
      <c r="H128" s="214">
        <v>62.429000000000002</v>
      </c>
      <c r="I128" s="215"/>
      <c r="L128" s="211"/>
      <c r="M128" s="216"/>
      <c r="N128" s="217"/>
      <c r="O128" s="217"/>
      <c r="P128" s="217"/>
      <c r="Q128" s="217"/>
      <c r="R128" s="217"/>
      <c r="S128" s="217"/>
      <c r="T128" s="218"/>
      <c r="AT128" s="212" t="s">
        <v>184</v>
      </c>
      <c r="AU128" s="212" t="s">
        <v>24</v>
      </c>
      <c r="AV128" s="13" t="s">
        <v>194</v>
      </c>
      <c r="AW128" s="13" t="s">
        <v>44</v>
      </c>
      <c r="AX128" s="13" t="s">
        <v>89</v>
      </c>
      <c r="AY128" s="212" t="s">
        <v>174</v>
      </c>
    </row>
    <row r="129" spans="2:65" s="1" customFormat="1" ht="38.25" customHeight="1">
      <c r="B129" s="182"/>
      <c r="C129" s="183" t="s">
        <v>229</v>
      </c>
      <c r="D129" s="183" t="s">
        <v>177</v>
      </c>
      <c r="E129" s="184" t="s">
        <v>441</v>
      </c>
      <c r="F129" s="185" t="s">
        <v>442</v>
      </c>
      <c r="G129" s="186" t="s">
        <v>311</v>
      </c>
      <c r="H129" s="187">
        <v>24.928999999999998</v>
      </c>
      <c r="I129" s="188"/>
      <c r="J129" s="189">
        <f>ROUND(I129*H129,2)</f>
        <v>0</v>
      </c>
      <c r="K129" s="185" t="s">
        <v>181</v>
      </c>
      <c r="L129" s="42"/>
      <c r="M129" s="190" t="s">
        <v>5</v>
      </c>
      <c r="N129" s="191" t="s">
        <v>52</v>
      </c>
      <c r="O129" s="43"/>
      <c r="P129" s="192">
        <f>O129*H129</f>
        <v>0</v>
      </c>
      <c r="Q129" s="192">
        <v>0</v>
      </c>
      <c r="R129" s="192">
        <f>Q129*H129</f>
        <v>0</v>
      </c>
      <c r="S129" s="192">
        <v>0</v>
      </c>
      <c r="T129" s="193">
        <f>S129*H129</f>
        <v>0</v>
      </c>
      <c r="AR129" s="24" t="s">
        <v>194</v>
      </c>
      <c r="AT129" s="24" t="s">
        <v>177</v>
      </c>
      <c r="AU129" s="24" t="s">
        <v>24</v>
      </c>
      <c r="AY129" s="24" t="s">
        <v>174</v>
      </c>
      <c r="BE129" s="194">
        <f>IF(N129="základní",J129,0)</f>
        <v>0</v>
      </c>
      <c r="BF129" s="194">
        <f>IF(N129="snížená",J129,0)</f>
        <v>0</v>
      </c>
      <c r="BG129" s="194">
        <f>IF(N129="zákl. přenesená",J129,0)</f>
        <v>0</v>
      </c>
      <c r="BH129" s="194">
        <f>IF(N129="sníž. přenesená",J129,0)</f>
        <v>0</v>
      </c>
      <c r="BI129" s="194">
        <f>IF(N129="nulová",J129,0)</f>
        <v>0</v>
      </c>
      <c r="BJ129" s="24" t="s">
        <v>89</v>
      </c>
      <c r="BK129" s="194">
        <f>ROUND(I129*H129,2)</f>
        <v>0</v>
      </c>
      <c r="BL129" s="24" t="s">
        <v>194</v>
      </c>
      <c r="BM129" s="24" t="s">
        <v>2360</v>
      </c>
    </row>
    <row r="130" spans="2:65" s="12" customFormat="1" ht="13.5">
      <c r="B130" s="195"/>
      <c r="D130" s="196" t="s">
        <v>184</v>
      </c>
      <c r="E130" s="197" t="s">
        <v>5</v>
      </c>
      <c r="F130" s="198" t="s">
        <v>2361</v>
      </c>
      <c r="H130" s="199">
        <v>15.999000000000001</v>
      </c>
      <c r="I130" s="200"/>
      <c r="L130" s="195"/>
      <c r="M130" s="201"/>
      <c r="N130" s="202"/>
      <c r="O130" s="202"/>
      <c r="P130" s="202"/>
      <c r="Q130" s="202"/>
      <c r="R130" s="202"/>
      <c r="S130" s="202"/>
      <c r="T130" s="203"/>
      <c r="AT130" s="197" t="s">
        <v>184</v>
      </c>
      <c r="AU130" s="197" t="s">
        <v>24</v>
      </c>
      <c r="AV130" s="12" t="s">
        <v>24</v>
      </c>
      <c r="AW130" s="12" t="s">
        <v>44</v>
      </c>
      <c r="AX130" s="12" t="s">
        <v>81</v>
      </c>
      <c r="AY130" s="197" t="s">
        <v>174</v>
      </c>
    </row>
    <row r="131" spans="2:65" s="12" customFormat="1" ht="13.5">
      <c r="B131" s="195"/>
      <c r="D131" s="196" t="s">
        <v>184</v>
      </c>
      <c r="E131" s="197" t="s">
        <v>5</v>
      </c>
      <c r="F131" s="198" t="s">
        <v>2362</v>
      </c>
      <c r="H131" s="199">
        <v>8.93</v>
      </c>
      <c r="I131" s="200"/>
      <c r="L131" s="195"/>
      <c r="M131" s="201"/>
      <c r="N131" s="202"/>
      <c r="O131" s="202"/>
      <c r="P131" s="202"/>
      <c r="Q131" s="202"/>
      <c r="R131" s="202"/>
      <c r="S131" s="202"/>
      <c r="T131" s="203"/>
      <c r="AT131" s="197" t="s">
        <v>184</v>
      </c>
      <c r="AU131" s="197" t="s">
        <v>24</v>
      </c>
      <c r="AV131" s="12" t="s">
        <v>24</v>
      </c>
      <c r="AW131" s="12" t="s">
        <v>44</v>
      </c>
      <c r="AX131" s="12" t="s">
        <v>81</v>
      </c>
      <c r="AY131" s="197" t="s">
        <v>174</v>
      </c>
    </row>
    <row r="132" spans="2:65" s="13" customFormat="1" ht="13.5">
      <c r="B132" s="211"/>
      <c r="D132" s="196" t="s">
        <v>184</v>
      </c>
      <c r="E132" s="212" t="s">
        <v>5</v>
      </c>
      <c r="F132" s="213" t="s">
        <v>274</v>
      </c>
      <c r="H132" s="214">
        <v>24.928999999999998</v>
      </c>
      <c r="I132" s="215"/>
      <c r="L132" s="211"/>
      <c r="M132" s="216"/>
      <c r="N132" s="217"/>
      <c r="O132" s="217"/>
      <c r="P132" s="217"/>
      <c r="Q132" s="217"/>
      <c r="R132" s="217"/>
      <c r="S132" s="217"/>
      <c r="T132" s="218"/>
      <c r="AT132" s="212" t="s">
        <v>184</v>
      </c>
      <c r="AU132" s="212" t="s">
        <v>24</v>
      </c>
      <c r="AV132" s="13" t="s">
        <v>194</v>
      </c>
      <c r="AW132" s="13" t="s">
        <v>44</v>
      </c>
      <c r="AX132" s="13" t="s">
        <v>89</v>
      </c>
      <c r="AY132" s="212" t="s">
        <v>174</v>
      </c>
    </row>
    <row r="133" spans="2:65" s="11" customFormat="1" ht="29.85" customHeight="1">
      <c r="B133" s="169"/>
      <c r="D133" s="170" t="s">
        <v>80</v>
      </c>
      <c r="E133" s="180" t="s">
        <v>24</v>
      </c>
      <c r="F133" s="180" t="s">
        <v>467</v>
      </c>
      <c r="I133" s="172"/>
      <c r="J133" s="181">
        <f>BK133</f>
        <v>0</v>
      </c>
      <c r="L133" s="169"/>
      <c r="M133" s="174"/>
      <c r="N133" s="175"/>
      <c r="O133" s="175"/>
      <c r="P133" s="176">
        <f>SUM(P134:P135)</f>
        <v>0</v>
      </c>
      <c r="Q133" s="175"/>
      <c r="R133" s="176">
        <f>SUM(R134:R135)</f>
        <v>0.36288000000000004</v>
      </c>
      <c r="S133" s="175"/>
      <c r="T133" s="177">
        <f>SUM(T134:T135)</f>
        <v>0</v>
      </c>
      <c r="AR133" s="170" t="s">
        <v>89</v>
      </c>
      <c r="AT133" s="178" t="s">
        <v>80</v>
      </c>
      <c r="AU133" s="178" t="s">
        <v>89</v>
      </c>
      <c r="AY133" s="170" t="s">
        <v>174</v>
      </c>
      <c r="BK133" s="179">
        <f>SUM(BK134:BK135)</f>
        <v>0</v>
      </c>
    </row>
    <row r="134" spans="2:65" s="1" customFormat="1" ht="16.5" customHeight="1">
      <c r="B134" s="182"/>
      <c r="C134" s="183" t="s">
        <v>354</v>
      </c>
      <c r="D134" s="183" t="s">
        <v>177</v>
      </c>
      <c r="E134" s="184" t="s">
        <v>2363</v>
      </c>
      <c r="F134" s="185" t="s">
        <v>2364</v>
      </c>
      <c r="G134" s="186" t="s">
        <v>311</v>
      </c>
      <c r="H134" s="187">
        <v>0.16800000000000001</v>
      </c>
      <c r="I134" s="188"/>
      <c r="J134" s="189">
        <f>ROUND(I134*H134,2)</f>
        <v>0</v>
      </c>
      <c r="K134" s="185" t="s">
        <v>181</v>
      </c>
      <c r="L134" s="42"/>
      <c r="M134" s="190" t="s">
        <v>5</v>
      </c>
      <c r="N134" s="191" t="s">
        <v>52</v>
      </c>
      <c r="O134" s="43"/>
      <c r="P134" s="192">
        <f>O134*H134</f>
        <v>0</v>
      </c>
      <c r="Q134" s="192">
        <v>2.16</v>
      </c>
      <c r="R134" s="192">
        <f>Q134*H134</f>
        <v>0.36288000000000004</v>
      </c>
      <c r="S134" s="192">
        <v>0</v>
      </c>
      <c r="T134" s="193">
        <f>S134*H134</f>
        <v>0</v>
      </c>
      <c r="AR134" s="24" t="s">
        <v>194</v>
      </c>
      <c r="AT134" s="24" t="s">
        <v>177</v>
      </c>
      <c r="AU134" s="24" t="s">
        <v>24</v>
      </c>
      <c r="AY134" s="24" t="s">
        <v>174</v>
      </c>
      <c r="BE134" s="194">
        <f>IF(N134="základní",J134,0)</f>
        <v>0</v>
      </c>
      <c r="BF134" s="194">
        <f>IF(N134="snížená",J134,0)</f>
        <v>0</v>
      </c>
      <c r="BG134" s="194">
        <f>IF(N134="zákl. přenesená",J134,0)</f>
        <v>0</v>
      </c>
      <c r="BH134" s="194">
        <f>IF(N134="sníž. přenesená",J134,0)</f>
        <v>0</v>
      </c>
      <c r="BI134" s="194">
        <f>IF(N134="nulová",J134,0)</f>
        <v>0</v>
      </c>
      <c r="BJ134" s="24" t="s">
        <v>89</v>
      </c>
      <c r="BK134" s="194">
        <f>ROUND(I134*H134,2)</f>
        <v>0</v>
      </c>
      <c r="BL134" s="24" t="s">
        <v>194</v>
      </c>
      <c r="BM134" s="24" t="s">
        <v>2365</v>
      </c>
    </row>
    <row r="135" spans="2:65" s="12" customFormat="1" ht="13.5">
      <c r="B135" s="195"/>
      <c r="D135" s="196" t="s">
        <v>184</v>
      </c>
      <c r="E135" s="197" t="s">
        <v>5</v>
      </c>
      <c r="F135" s="198" t="s">
        <v>2366</v>
      </c>
      <c r="H135" s="199">
        <v>0.16800000000000001</v>
      </c>
      <c r="I135" s="200"/>
      <c r="L135" s="195"/>
      <c r="M135" s="201"/>
      <c r="N135" s="202"/>
      <c r="O135" s="202"/>
      <c r="P135" s="202"/>
      <c r="Q135" s="202"/>
      <c r="R135" s="202"/>
      <c r="S135" s="202"/>
      <c r="T135" s="203"/>
      <c r="AT135" s="197" t="s">
        <v>184</v>
      </c>
      <c r="AU135" s="197" t="s">
        <v>24</v>
      </c>
      <c r="AV135" s="12" t="s">
        <v>24</v>
      </c>
      <c r="AW135" s="12" t="s">
        <v>44</v>
      </c>
      <c r="AX135" s="12" t="s">
        <v>89</v>
      </c>
      <c r="AY135" s="197" t="s">
        <v>174</v>
      </c>
    </row>
    <row r="136" spans="2:65" s="11" customFormat="1" ht="29.85" customHeight="1">
      <c r="B136" s="169"/>
      <c r="D136" s="170" t="s">
        <v>80</v>
      </c>
      <c r="E136" s="180" t="s">
        <v>190</v>
      </c>
      <c r="F136" s="180" t="s">
        <v>473</v>
      </c>
      <c r="I136" s="172"/>
      <c r="J136" s="181">
        <f>BK136</f>
        <v>0</v>
      </c>
      <c r="L136" s="169"/>
      <c r="M136" s="174"/>
      <c r="N136" s="175"/>
      <c r="O136" s="175"/>
      <c r="P136" s="176">
        <f>SUM(P137:P140)</f>
        <v>0</v>
      </c>
      <c r="Q136" s="175"/>
      <c r="R136" s="176">
        <f>SUM(R137:R140)</f>
        <v>0.177314</v>
      </c>
      <c r="S136" s="175"/>
      <c r="T136" s="177">
        <f>SUM(T137:T140)</f>
        <v>0</v>
      </c>
      <c r="AR136" s="170" t="s">
        <v>89</v>
      </c>
      <c r="AT136" s="178" t="s">
        <v>80</v>
      </c>
      <c r="AU136" s="178" t="s">
        <v>89</v>
      </c>
      <c r="AY136" s="170" t="s">
        <v>174</v>
      </c>
      <c r="BK136" s="179">
        <f>SUM(BK137:BK140)</f>
        <v>0</v>
      </c>
    </row>
    <row r="137" spans="2:65" s="1" customFormat="1" ht="38.25" customHeight="1">
      <c r="B137" s="182"/>
      <c r="C137" s="183" t="s">
        <v>359</v>
      </c>
      <c r="D137" s="183" t="s">
        <v>177</v>
      </c>
      <c r="E137" s="184" t="s">
        <v>2367</v>
      </c>
      <c r="F137" s="185" t="s">
        <v>2368</v>
      </c>
      <c r="G137" s="186" t="s">
        <v>488</v>
      </c>
      <c r="H137" s="187">
        <v>1</v>
      </c>
      <c r="I137" s="188"/>
      <c r="J137" s="189">
        <f>ROUND(I137*H137,2)</f>
        <v>0</v>
      </c>
      <c r="K137" s="185" t="s">
        <v>181</v>
      </c>
      <c r="L137" s="42"/>
      <c r="M137" s="190" t="s">
        <v>5</v>
      </c>
      <c r="N137" s="191" t="s">
        <v>52</v>
      </c>
      <c r="O137" s="43"/>
      <c r="P137" s="192">
        <f>O137*H137</f>
        <v>0</v>
      </c>
      <c r="Q137" s="192">
        <v>0.17488999999999999</v>
      </c>
      <c r="R137" s="192">
        <f>Q137*H137</f>
        <v>0.17488999999999999</v>
      </c>
      <c r="S137" s="192">
        <v>0</v>
      </c>
      <c r="T137" s="193">
        <f>S137*H137</f>
        <v>0</v>
      </c>
      <c r="AR137" s="24" t="s">
        <v>194</v>
      </c>
      <c r="AT137" s="24" t="s">
        <v>177</v>
      </c>
      <c r="AU137" s="24" t="s">
        <v>24</v>
      </c>
      <c r="AY137" s="24" t="s">
        <v>174</v>
      </c>
      <c r="BE137" s="194">
        <f>IF(N137="základní",J137,0)</f>
        <v>0</v>
      </c>
      <c r="BF137" s="194">
        <f>IF(N137="snížená",J137,0)</f>
        <v>0</v>
      </c>
      <c r="BG137" s="194">
        <f>IF(N137="zákl. přenesená",J137,0)</f>
        <v>0</v>
      </c>
      <c r="BH137" s="194">
        <f>IF(N137="sníž. přenesená",J137,0)</f>
        <v>0</v>
      </c>
      <c r="BI137" s="194">
        <f>IF(N137="nulová",J137,0)</f>
        <v>0</v>
      </c>
      <c r="BJ137" s="24" t="s">
        <v>89</v>
      </c>
      <c r="BK137" s="194">
        <f>ROUND(I137*H137,2)</f>
        <v>0</v>
      </c>
      <c r="BL137" s="24" t="s">
        <v>194</v>
      </c>
      <c r="BM137" s="24" t="s">
        <v>2369</v>
      </c>
    </row>
    <row r="138" spans="2:65" s="12" customFormat="1" ht="13.5">
      <c r="B138" s="195"/>
      <c r="D138" s="196" t="s">
        <v>184</v>
      </c>
      <c r="E138" s="197" t="s">
        <v>5</v>
      </c>
      <c r="F138" s="198" t="s">
        <v>89</v>
      </c>
      <c r="H138" s="199">
        <v>1</v>
      </c>
      <c r="I138" s="200"/>
      <c r="L138" s="195"/>
      <c r="M138" s="201"/>
      <c r="N138" s="202"/>
      <c r="O138" s="202"/>
      <c r="P138" s="202"/>
      <c r="Q138" s="202"/>
      <c r="R138" s="202"/>
      <c r="S138" s="202"/>
      <c r="T138" s="203"/>
      <c r="AT138" s="197" t="s">
        <v>184</v>
      </c>
      <c r="AU138" s="197" t="s">
        <v>24</v>
      </c>
      <c r="AV138" s="12" t="s">
        <v>24</v>
      </c>
      <c r="AW138" s="12" t="s">
        <v>44</v>
      </c>
      <c r="AX138" s="12" t="s">
        <v>89</v>
      </c>
      <c r="AY138" s="197" t="s">
        <v>174</v>
      </c>
    </row>
    <row r="139" spans="2:65" s="1" customFormat="1" ht="16.5" customHeight="1">
      <c r="B139" s="182"/>
      <c r="C139" s="219" t="s">
        <v>364</v>
      </c>
      <c r="D139" s="219" t="s">
        <v>447</v>
      </c>
      <c r="E139" s="220" t="s">
        <v>2370</v>
      </c>
      <c r="F139" s="221" t="s">
        <v>2371</v>
      </c>
      <c r="G139" s="222" t="s">
        <v>488</v>
      </c>
      <c r="H139" s="223">
        <v>1.01</v>
      </c>
      <c r="I139" s="224"/>
      <c r="J139" s="225">
        <f>ROUND(I139*H139,2)</f>
        <v>0</v>
      </c>
      <c r="K139" s="221" t="s">
        <v>181</v>
      </c>
      <c r="L139" s="226"/>
      <c r="M139" s="227" t="s">
        <v>5</v>
      </c>
      <c r="N139" s="228" t="s">
        <v>52</v>
      </c>
      <c r="O139" s="43"/>
      <c r="P139" s="192">
        <f>O139*H139</f>
        <v>0</v>
      </c>
      <c r="Q139" s="192">
        <v>2.3999999999999998E-3</v>
      </c>
      <c r="R139" s="192">
        <f>Q139*H139</f>
        <v>2.4239999999999999E-3</v>
      </c>
      <c r="S139" s="192">
        <v>0</v>
      </c>
      <c r="T139" s="193">
        <f>S139*H139</f>
        <v>0</v>
      </c>
      <c r="AR139" s="24" t="s">
        <v>211</v>
      </c>
      <c r="AT139" s="24" t="s">
        <v>447</v>
      </c>
      <c r="AU139" s="24" t="s">
        <v>24</v>
      </c>
      <c r="AY139" s="24" t="s">
        <v>174</v>
      </c>
      <c r="BE139" s="194">
        <f>IF(N139="základní",J139,0)</f>
        <v>0</v>
      </c>
      <c r="BF139" s="194">
        <f>IF(N139="snížená",J139,0)</f>
        <v>0</v>
      </c>
      <c r="BG139" s="194">
        <f>IF(N139="zákl. přenesená",J139,0)</f>
        <v>0</v>
      </c>
      <c r="BH139" s="194">
        <f>IF(N139="sníž. přenesená",J139,0)</f>
        <v>0</v>
      </c>
      <c r="BI139" s="194">
        <f>IF(N139="nulová",J139,0)</f>
        <v>0</v>
      </c>
      <c r="BJ139" s="24" t="s">
        <v>89</v>
      </c>
      <c r="BK139" s="194">
        <f>ROUND(I139*H139,2)</f>
        <v>0</v>
      </c>
      <c r="BL139" s="24" t="s">
        <v>194</v>
      </c>
      <c r="BM139" s="24" t="s">
        <v>2372</v>
      </c>
    </row>
    <row r="140" spans="2:65" s="12" customFormat="1" ht="13.5">
      <c r="B140" s="195"/>
      <c r="D140" s="196" t="s">
        <v>184</v>
      </c>
      <c r="E140" s="197" t="s">
        <v>5</v>
      </c>
      <c r="F140" s="198" t="s">
        <v>701</v>
      </c>
      <c r="H140" s="199">
        <v>1.01</v>
      </c>
      <c r="I140" s="200"/>
      <c r="L140" s="195"/>
      <c r="M140" s="201"/>
      <c r="N140" s="202"/>
      <c r="O140" s="202"/>
      <c r="P140" s="202"/>
      <c r="Q140" s="202"/>
      <c r="R140" s="202"/>
      <c r="S140" s="202"/>
      <c r="T140" s="203"/>
      <c r="AT140" s="197" t="s">
        <v>184</v>
      </c>
      <c r="AU140" s="197" t="s">
        <v>24</v>
      </c>
      <c r="AV140" s="12" t="s">
        <v>24</v>
      </c>
      <c r="AW140" s="12" t="s">
        <v>44</v>
      </c>
      <c r="AX140" s="12" t="s">
        <v>89</v>
      </c>
      <c r="AY140" s="197" t="s">
        <v>174</v>
      </c>
    </row>
    <row r="141" spans="2:65" s="11" customFormat="1" ht="29.85" customHeight="1">
      <c r="B141" s="169"/>
      <c r="D141" s="170" t="s">
        <v>80</v>
      </c>
      <c r="E141" s="180" t="s">
        <v>194</v>
      </c>
      <c r="F141" s="180" t="s">
        <v>479</v>
      </c>
      <c r="I141" s="172"/>
      <c r="J141" s="181">
        <f>BK141</f>
        <v>0</v>
      </c>
      <c r="L141" s="169"/>
      <c r="M141" s="174"/>
      <c r="N141" s="175"/>
      <c r="O141" s="175"/>
      <c r="P141" s="176">
        <f>SUM(P142:P145)</f>
        <v>0</v>
      </c>
      <c r="Q141" s="175"/>
      <c r="R141" s="176">
        <f>SUM(R142:R145)</f>
        <v>6.9012000000000006E-3</v>
      </c>
      <c r="S141" s="175"/>
      <c r="T141" s="177">
        <f>SUM(T142:T145)</f>
        <v>0</v>
      </c>
      <c r="AR141" s="170" t="s">
        <v>89</v>
      </c>
      <c r="AT141" s="178" t="s">
        <v>80</v>
      </c>
      <c r="AU141" s="178" t="s">
        <v>89</v>
      </c>
      <c r="AY141" s="170" t="s">
        <v>174</v>
      </c>
      <c r="BK141" s="179">
        <f>SUM(BK142:BK145)</f>
        <v>0</v>
      </c>
    </row>
    <row r="142" spans="2:65" s="1" customFormat="1" ht="25.5" customHeight="1">
      <c r="B142" s="182"/>
      <c r="C142" s="183" t="s">
        <v>10</v>
      </c>
      <c r="D142" s="183" t="s">
        <v>177</v>
      </c>
      <c r="E142" s="184" t="s">
        <v>2373</v>
      </c>
      <c r="F142" s="185" t="s">
        <v>2374</v>
      </c>
      <c r="G142" s="186" t="s">
        <v>311</v>
      </c>
      <c r="H142" s="187">
        <v>8.1000000000000003E-2</v>
      </c>
      <c r="I142" s="188"/>
      <c r="J142" s="189">
        <f>ROUND(I142*H142,2)</f>
        <v>0</v>
      </c>
      <c r="K142" s="185" t="s">
        <v>181</v>
      </c>
      <c r="L142" s="42"/>
      <c r="M142" s="190" t="s">
        <v>5</v>
      </c>
      <c r="N142" s="191" t="s">
        <v>52</v>
      </c>
      <c r="O142" s="43"/>
      <c r="P142" s="192">
        <f>O142*H142</f>
        <v>0</v>
      </c>
      <c r="Q142" s="192">
        <v>0</v>
      </c>
      <c r="R142" s="192">
        <f>Q142*H142</f>
        <v>0</v>
      </c>
      <c r="S142" s="192">
        <v>0</v>
      </c>
      <c r="T142" s="193">
        <f>S142*H142</f>
        <v>0</v>
      </c>
      <c r="AR142" s="24" t="s">
        <v>194</v>
      </c>
      <c r="AT142" s="24" t="s">
        <v>177</v>
      </c>
      <c r="AU142" s="24" t="s">
        <v>24</v>
      </c>
      <c r="AY142" s="24" t="s">
        <v>174</v>
      </c>
      <c r="BE142" s="194">
        <f>IF(N142="základní",J142,0)</f>
        <v>0</v>
      </c>
      <c r="BF142" s="194">
        <f>IF(N142="snížená",J142,0)</f>
        <v>0</v>
      </c>
      <c r="BG142" s="194">
        <f>IF(N142="zákl. přenesená",J142,0)</f>
        <v>0</v>
      </c>
      <c r="BH142" s="194">
        <f>IF(N142="sníž. přenesená",J142,0)</f>
        <v>0</v>
      </c>
      <c r="BI142" s="194">
        <f>IF(N142="nulová",J142,0)</f>
        <v>0</v>
      </c>
      <c r="BJ142" s="24" t="s">
        <v>89</v>
      </c>
      <c r="BK142" s="194">
        <f>ROUND(I142*H142,2)</f>
        <v>0</v>
      </c>
      <c r="BL142" s="24" t="s">
        <v>194</v>
      </c>
      <c r="BM142" s="24" t="s">
        <v>2375</v>
      </c>
    </row>
    <row r="143" spans="2:65" s="12" customFormat="1" ht="13.5">
      <c r="B143" s="195"/>
      <c r="D143" s="196" t="s">
        <v>184</v>
      </c>
      <c r="E143" s="197" t="s">
        <v>5</v>
      </c>
      <c r="F143" s="198" t="s">
        <v>2376</v>
      </c>
      <c r="H143" s="199">
        <v>8.1000000000000003E-2</v>
      </c>
      <c r="I143" s="200"/>
      <c r="L143" s="195"/>
      <c r="M143" s="201"/>
      <c r="N143" s="202"/>
      <c r="O143" s="202"/>
      <c r="P143" s="202"/>
      <c r="Q143" s="202"/>
      <c r="R143" s="202"/>
      <c r="S143" s="202"/>
      <c r="T143" s="203"/>
      <c r="AT143" s="197" t="s">
        <v>184</v>
      </c>
      <c r="AU143" s="197" t="s">
        <v>24</v>
      </c>
      <c r="AV143" s="12" t="s">
        <v>24</v>
      </c>
      <c r="AW143" s="12" t="s">
        <v>44</v>
      </c>
      <c r="AX143" s="12" t="s">
        <v>89</v>
      </c>
      <c r="AY143" s="197" t="s">
        <v>174</v>
      </c>
    </row>
    <row r="144" spans="2:65" s="1" customFormat="1" ht="25.5" customHeight="1">
      <c r="B144" s="182"/>
      <c r="C144" s="183" t="s">
        <v>148</v>
      </c>
      <c r="D144" s="183" t="s">
        <v>177</v>
      </c>
      <c r="E144" s="184" t="s">
        <v>2377</v>
      </c>
      <c r="F144" s="185" t="s">
        <v>2378</v>
      </c>
      <c r="G144" s="186" t="s">
        <v>262</v>
      </c>
      <c r="H144" s="187">
        <v>1.08</v>
      </c>
      <c r="I144" s="188"/>
      <c r="J144" s="189">
        <f>ROUND(I144*H144,2)</f>
        <v>0</v>
      </c>
      <c r="K144" s="185" t="s">
        <v>181</v>
      </c>
      <c r="L144" s="42"/>
      <c r="M144" s="190" t="s">
        <v>5</v>
      </c>
      <c r="N144" s="191" t="s">
        <v>52</v>
      </c>
      <c r="O144" s="43"/>
      <c r="P144" s="192">
        <f>O144*H144</f>
        <v>0</v>
      </c>
      <c r="Q144" s="192">
        <v>6.3899999999999998E-3</v>
      </c>
      <c r="R144" s="192">
        <f>Q144*H144</f>
        <v>6.9012000000000006E-3</v>
      </c>
      <c r="S144" s="192">
        <v>0</v>
      </c>
      <c r="T144" s="193">
        <f>S144*H144</f>
        <v>0</v>
      </c>
      <c r="AR144" s="24" t="s">
        <v>194</v>
      </c>
      <c r="AT144" s="24" t="s">
        <v>177</v>
      </c>
      <c r="AU144" s="24" t="s">
        <v>24</v>
      </c>
      <c r="AY144" s="24" t="s">
        <v>174</v>
      </c>
      <c r="BE144" s="194">
        <f>IF(N144="základní",J144,0)</f>
        <v>0</v>
      </c>
      <c r="BF144" s="194">
        <f>IF(N144="snížená",J144,0)</f>
        <v>0</v>
      </c>
      <c r="BG144" s="194">
        <f>IF(N144="zákl. přenesená",J144,0)</f>
        <v>0</v>
      </c>
      <c r="BH144" s="194">
        <f>IF(N144="sníž. přenesená",J144,0)</f>
        <v>0</v>
      </c>
      <c r="BI144" s="194">
        <f>IF(N144="nulová",J144,0)</f>
        <v>0</v>
      </c>
      <c r="BJ144" s="24" t="s">
        <v>89</v>
      </c>
      <c r="BK144" s="194">
        <f>ROUND(I144*H144,2)</f>
        <v>0</v>
      </c>
      <c r="BL144" s="24" t="s">
        <v>194</v>
      </c>
      <c r="BM144" s="24" t="s">
        <v>2379</v>
      </c>
    </row>
    <row r="145" spans="2:65" s="12" customFormat="1" ht="13.5">
      <c r="B145" s="195"/>
      <c r="D145" s="196" t="s">
        <v>184</v>
      </c>
      <c r="E145" s="197" t="s">
        <v>5</v>
      </c>
      <c r="F145" s="198" t="s">
        <v>2380</v>
      </c>
      <c r="H145" s="199">
        <v>1.08</v>
      </c>
      <c r="I145" s="200"/>
      <c r="L145" s="195"/>
      <c r="M145" s="201"/>
      <c r="N145" s="202"/>
      <c r="O145" s="202"/>
      <c r="P145" s="202"/>
      <c r="Q145" s="202"/>
      <c r="R145" s="202"/>
      <c r="S145" s="202"/>
      <c r="T145" s="203"/>
      <c r="AT145" s="197" t="s">
        <v>184</v>
      </c>
      <c r="AU145" s="197" t="s">
        <v>24</v>
      </c>
      <c r="AV145" s="12" t="s">
        <v>24</v>
      </c>
      <c r="AW145" s="12" t="s">
        <v>44</v>
      </c>
      <c r="AX145" s="12" t="s">
        <v>89</v>
      </c>
      <c r="AY145" s="197" t="s">
        <v>174</v>
      </c>
    </row>
    <row r="146" spans="2:65" s="11" customFormat="1" ht="29.85" customHeight="1">
      <c r="B146" s="169"/>
      <c r="D146" s="170" t="s">
        <v>80</v>
      </c>
      <c r="E146" s="180" t="s">
        <v>173</v>
      </c>
      <c r="F146" s="180" t="s">
        <v>520</v>
      </c>
      <c r="I146" s="172"/>
      <c r="J146" s="181">
        <f>BK146</f>
        <v>0</v>
      </c>
      <c r="L146" s="169"/>
      <c r="M146" s="174"/>
      <c r="N146" s="175"/>
      <c r="O146" s="175"/>
      <c r="P146" s="176">
        <f>SUM(P147:P156)</f>
        <v>0</v>
      </c>
      <c r="Q146" s="175"/>
      <c r="R146" s="176">
        <f>SUM(R147:R156)</f>
        <v>0</v>
      </c>
      <c r="S146" s="175"/>
      <c r="T146" s="177">
        <f>SUM(T147:T156)</f>
        <v>0</v>
      </c>
      <c r="AR146" s="170" t="s">
        <v>89</v>
      </c>
      <c r="AT146" s="178" t="s">
        <v>80</v>
      </c>
      <c r="AU146" s="178" t="s">
        <v>89</v>
      </c>
      <c r="AY146" s="170" t="s">
        <v>174</v>
      </c>
      <c r="BK146" s="179">
        <f>SUM(BK147:BK156)</f>
        <v>0</v>
      </c>
    </row>
    <row r="147" spans="2:65" s="1" customFormat="1" ht="25.5" customHeight="1">
      <c r="B147" s="182"/>
      <c r="C147" s="183" t="s">
        <v>380</v>
      </c>
      <c r="D147" s="183" t="s">
        <v>177</v>
      </c>
      <c r="E147" s="184" t="s">
        <v>522</v>
      </c>
      <c r="F147" s="185" t="s">
        <v>523</v>
      </c>
      <c r="G147" s="186" t="s">
        <v>262</v>
      </c>
      <c r="H147" s="187">
        <v>34.216000000000001</v>
      </c>
      <c r="I147" s="188"/>
      <c r="J147" s="189">
        <f>ROUND(I147*H147,2)</f>
        <v>0</v>
      </c>
      <c r="K147" s="185" t="s">
        <v>181</v>
      </c>
      <c r="L147" s="42"/>
      <c r="M147" s="190" t="s">
        <v>5</v>
      </c>
      <c r="N147" s="191" t="s">
        <v>52</v>
      </c>
      <c r="O147" s="43"/>
      <c r="P147" s="192">
        <f>O147*H147</f>
        <v>0</v>
      </c>
      <c r="Q147" s="192">
        <v>0</v>
      </c>
      <c r="R147" s="192">
        <f>Q147*H147</f>
        <v>0</v>
      </c>
      <c r="S147" s="192">
        <v>0</v>
      </c>
      <c r="T147" s="193">
        <f>S147*H147</f>
        <v>0</v>
      </c>
      <c r="AR147" s="24" t="s">
        <v>194</v>
      </c>
      <c r="AT147" s="24" t="s">
        <v>177</v>
      </c>
      <c r="AU147" s="24" t="s">
        <v>24</v>
      </c>
      <c r="AY147" s="24" t="s">
        <v>174</v>
      </c>
      <c r="BE147" s="194">
        <f>IF(N147="základní",J147,0)</f>
        <v>0</v>
      </c>
      <c r="BF147" s="194">
        <f>IF(N147="snížená",J147,0)</f>
        <v>0</v>
      </c>
      <c r="BG147" s="194">
        <f>IF(N147="zákl. přenesená",J147,0)</f>
        <v>0</v>
      </c>
      <c r="BH147" s="194">
        <f>IF(N147="sníž. přenesená",J147,0)</f>
        <v>0</v>
      </c>
      <c r="BI147" s="194">
        <f>IF(N147="nulová",J147,0)</f>
        <v>0</v>
      </c>
      <c r="BJ147" s="24" t="s">
        <v>89</v>
      </c>
      <c r="BK147" s="194">
        <f>ROUND(I147*H147,2)</f>
        <v>0</v>
      </c>
      <c r="BL147" s="24" t="s">
        <v>194</v>
      </c>
      <c r="BM147" s="24" t="s">
        <v>2381</v>
      </c>
    </row>
    <row r="148" spans="2:65" s="12" customFormat="1" ht="13.5">
      <c r="B148" s="195"/>
      <c r="D148" s="196" t="s">
        <v>184</v>
      </c>
      <c r="E148" s="197" t="s">
        <v>5</v>
      </c>
      <c r="F148" s="198" t="s">
        <v>2330</v>
      </c>
      <c r="H148" s="199">
        <v>34.216000000000001</v>
      </c>
      <c r="I148" s="200"/>
      <c r="L148" s="195"/>
      <c r="M148" s="201"/>
      <c r="N148" s="202"/>
      <c r="O148" s="202"/>
      <c r="P148" s="202"/>
      <c r="Q148" s="202"/>
      <c r="R148" s="202"/>
      <c r="S148" s="202"/>
      <c r="T148" s="203"/>
      <c r="AT148" s="197" t="s">
        <v>184</v>
      </c>
      <c r="AU148" s="197" t="s">
        <v>24</v>
      </c>
      <c r="AV148" s="12" t="s">
        <v>24</v>
      </c>
      <c r="AW148" s="12" t="s">
        <v>44</v>
      </c>
      <c r="AX148" s="12" t="s">
        <v>89</v>
      </c>
      <c r="AY148" s="197" t="s">
        <v>174</v>
      </c>
    </row>
    <row r="149" spans="2:65" s="1" customFormat="1" ht="25.5" customHeight="1">
      <c r="B149" s="182"/>
      <c r="C149" s="183" t="s">
        <v>385</v>
      </c>
      <c r="D149" s="183" t="s">
        <v>177</v>
      </c>
      <c r="E149" s="184" t="s">
        <v>530</v>
      </c>
      <c r="F149" s="185" t="s">
        <v>531</v>
      </c>
      <c r="G149" s="186" t="s">
        <v>262</v>
      </c>
      <c r="H149" s="187">
        <v>34.216000000000001</v>
      </c>
      <c r="I149" s="188"/>
      <c r="J149" s="189">
        <f>ROUND(I149*H149,2)</f>
        <v>0</v>
      </c>
      <c r="K149" s="185" t="s">
        <v>181</v>
      </c>
      <c r="L149" s="42"/>
      <c r="M149" s="190" t="s">
        <v>5</v>
      </c>
      <c r="N149" s="191" t="s">
        <v>52</v>
      </c>
      <c r="O149" s="43"/>
      <c r="P149" s="192">
        <f>O149*H149</f>
        <v>0</v>
      </c>
      <c r="Q149" s="192">
        <v>0</v>
      </c>
      <c r="R149" s="192">
        <f>Q149*H149</f>
        <v>0</v>
      </c>
      <c r="S149" s="192">
        <v>0</v>
      </c>
      <c r="T149" s="193">
        <f>S149*H149</f>
        <v>0</v>
      </c>
      <c r="AR149" s="24" t="s">
        <v>194</v>
      </c>
      <c r="AT149" s="24" t="s">
        <v>177</v>
      </c>
      <c r="AU149" s="24" t="s">
        <v>24</v>
      </c>
      <c r="AY149" s="24" t="s">
        <v>174</v>
      </c>
      <c r="BE149" s="194">
        <f>IF(N149="základní",J149,0)</f>
        <v>0</v>
      </c>
      <c r="BF149" s="194">
        <f>IF(N149="snížená",J149,0)</f>
        <v>0</v>
      </c>
      <c r="BG149" s="194">
        <f>IF(N149="zákl. přenesená",J149,0)</f>
        <v>0</v>
      </c>
      <c r="BH149" s="194">
        <f>IF(N149="sníž. přenesená",J149,0)</f>
        <v>0</v>
      </c>
      <c r="BI149" s="194">
        <f>IF(N149="nulová",J149,0)</f>
        <v>0</v>
      </c>
      <c r="BJ149" s="24" t="s">
        <v>89</v>
      </c>
      <c r="BK149" s="194">
        <f>ROUND(I149*H149,2)</f>
        <v>0</v>
      </c>
      <c r="BL149" s="24" t="s">
        <v>194</v>
      </c>
      <c r="BM149" s="24" t="s">
        <v>2382</v>
      </c>
    </row>
    <row r="150" spans="2:65" s="12" customFormat="1" ht="13.5">
      <c r="B150" s="195"/>
      <c r="D150" s="196" t="s">
        <v>184</v>
      </c>
      <c r="E150" s="197" t="s">
        <v>5</v>
      </c>
      <c r="F150" s="198" t="s">
        <v>2330</v>
      </c>
      <c r="H150" s="199">
        <v>34.216000000000001</v>
      </c>
      <c r="I150" s="200"/>
      <c r="L150" s="195"/>
      <c r="M150" s="201"/>
      <c r="N150" s="202"/>
      <c r="O150" s="202"/>
      <c r="P150" s="202"/>
      <c r="Q150" s="202"/>
      <c r="R150" s="202"/>
      <c r="S150" s="202"/>
      <c r="T150" s="203"/>
      <c r="AT150" s="197" t="s">
        <v>184</v>
      </c>
      <c r="AU150" s="197" t="s">
        <v>24</v>
      </c>
      <c r="AV150" s="12" t="s">
        <v>24</v>
      </c>
      <c r="AW150" s="12" t="s">
        <v>44</v>
      </c>
      <c r="AX150" s="12" t="s">
        <v>89</v>
      </c>
      <c r="AY150" s="197" t="s">
        <v>174</v>
      </c>
    </row>
    <row r="151" spans="2:65" s="1" customFormat="1" ht="38.25" customHeight="1">
      <c r="B151" s="182"/>
      <c r="C151" s="183" t="s">
        <v>390</v>
      </c>
      <c r="D151" s="183" t="s">
        <v>177</v>
      </c>
      <c r="E151" s="184" t="s">
        <v>534</v>
      </c>
      <c r="F151" s="185" t="s">
        <v>535</v>
      </c>
      <c r="G151" s="186" t="s">
        <v>262</v>
      </c>
      <c r="H151" s="187">
        <v>34.216000000000001</v>
      </c>
      <c r="I151" s="188"/>
      <c r="J151" s="189">
        <f>ROUND(I151*H151,2)</f>
        <v>0</v>
      </c>
      <c r="K151" s="185" t="s">
        <v>181</v>
      </c>
      <c r="L151" s="42"/>
      <c r="M151" s="190" t="s">
        <v>5</v>
      </c>
      <c r="N151" s="191" t="s">
        <v>52</v>
      </c>
      <c r="O151" s="43"/>
      <c r="P151" s="192">
        <f>O151*H151</f>
        <v>0</v>
      </c>
      <c r="Q151" s="192">
        <v>0</v>
      </c>
      <c r="R151" s="192">
        <f>Q151*H151</f>
        <v>0</v>
      </c>
      <c r="S151" s="192">
        <v>0</v>
      </c>
      <c r="T151" s="193">
        <f>S151*H151</f>
        <v>0</v>
      </c>
      <c r="AR151" s="24" t="s">
        <v>194</v>
      </c>
      <c r="AT151" s="24" t="s">
        <v>177</v>
      </c>
      <c r="AU151" s="24" t="s">
        <v>24</v>
      </c>
      <c r="AY151" s="24" t="s">
        <v>174</v>
      </c>
      <c r="BE151" s="194">
        <f>IF(N151="základní",J151,0)</f>
        <v>0</v>
      </c>
      <c r="BF151" s="194">
        <f>IF(N151="snížená",J151,0)</f>
        <v>0</v>
      </c>
      <c r="BG151" s="194">
        <f>IF(N151="zákl. přenesená",J151,0)</f>
        <v>0</v>
      </c>
      <c r="BH151" s="194">
        <f>IF(N151="sníž. přenesená",J151,0)</f>
        <v>0</v>
      </c>
      <c r="BI151" s="194">
        <f>IF(N151="nulová",J151,0)</f>
        <v>0</v>
      </c>
      <c r="BJ151" s="24" t="s">
        <v>89</v>
      </c>
      <c r="BK151" s="194">
        <f>ROUND(I151*H151,2)</f>
        <v>0</v>
      </c>
      <c r="BL151" s="24" t="s">
        <v>194</v>
      </c>
      <c r="BM151" s="24" t="s">
        <v>2383</v>
      </c>
    </row>
    <row r="152" spans="2:65" s="12" customFormat="1" ht="13.5">
      <c r="B152" s="195"/>
      <c r="D152" s="196" t="s">
        <v>184</v>
      </c>
      <c r="E152" s="197" t="s">
        <v>5</v>
      </c>
      <c r="F152" s="198" t="s">
        <v>2330</v>
      </c>
      <c r="H152" s="199">
        <v>34.216000000000001</v>
      </c>
      <c r="I152" s="200"/>
      <c r="L152" s="195"/>
      <c r="M152" s="201"/>
      <c r="N152" s="202"/>
      <c r="O152" s="202"/>
      <c r="P152" s="202"/>
      <c r="Q152" s="202"/>
      <c r="R152" s="202"/>
      <c r="S152" s="202"/>
      <c r="T152" s="203"/>
      <c r="AT152" s="197" t="s">
        <v>184</v>
      </c>
      <c r="AU152" s="197" t="s">
        <v>24</v>
      </c>
      <c r="AV152" s="12" t="s">
        <v>24</v>
      </c>
      <c r="AW152" s="12" t="s">
        <v>44</v>
      </c>
      <c r="AX152" s="12" t="s">
        <v>89</v>
      </c>
      <c r="AY152" s="197" t="s">
        <v>174</v>
      </c>
    </row>
    <row r="153" spans="2:65" s="1" customFormat="1" ht="25.5" customHeight="1">
      <c r="B153" s="182"/>
      <c r="C153" s="183" t="s">
        <v>395</v>
      </c>
      <c r="D153" s="183" t="s">
        <v>177</v>
      </c>
      <c r="E153" s="184" t="s">
        <v>547</v>
      </c>
      <c r="F153" s="185" t="s">
        <v>548</v>
      </c>
      <c r="G153" s="186" t="s">
        <v>262</v>
      </c>
      <c r="H153" s="187">
        <v>59.878</v>
      </c>
      <c r="I153" s="188"/>
      <c r="J153" s="189">
        <f>ROUND(I153*H153,2)</f>
        <v>0</v>
      </c>
      <c r="K153" s="185" t="s">
        <v>181</v>
      </c>
      <c r="L153" s="42"/>
      <c r="M153" s="190" t="s">
        <v>5</v>
      </c>
      <c r="N153" s="191" t="s">
        <v>52</v>
      </c>
      <c r="O153" s="43"/>
      <c r="P153" s="192">
        <f>O153*H153</f>
        <v>0</v>
      </c>
      <c r="Q153" s="192">
        <v>0</v>
      </c>
      <c r="R153" s="192">
        <f>Q153*H153</f>
        <v>0</v>
      </c>
      <c r="S153" s="192">
        <v>0</v>
      </c>
      <c r="T153" s="193">
        <f>S153*H153</f>
        <v>0</v>
      </c>
      <c r="AR153" s="24" t="s">
        <v>194</v>
      </c>
      <c r="AT153" s="24" t="s">
        <v>177</v>
      </c>
      <c r="AU153" s="24" t="s">
        <v>24</v>
      </c>
      <c r="AY153" s="24" t="s">
        <v>174</v>
      </c>
      <c r="BE153" s="194">
        <f>IF(N153="základní",J153,0)</f>
        <v>0</v>
      </c>
      <c r="BF153" s="194">
        <f>IF(N153="snížená",J153,0)</f>
        <v>0</v>
      </c>
      <c r="BG153" s="194">
        <f>IF(N153="zákl. přenesená",J153,0)</f>
        <v>0</v>
      </c>
      <c r="BH153" s="194">
        <f>IF(N153="sníž. přenesená",J153,0)</f>
        <v>0</v>
      </c>
      <c r="BI153" s="194">
        <f>IF(N153="nulová",J153,0)</f>
        <v>0</v>
      </c>
      <c r="BJ153" s="24" t="s">
        <v>89</v>
      </c>
      <c r="BK153" s="194">
        <f>ROUND(I153*H153,2)</f>
        <v>0</v>
      </c>
      <c r="BL153" s="24" t="s">
        <v>194</v>
      </c>
      <c r="BM153" s="24" t="s">
        <v>2384</v>
      </c>
    </row>
    <row r="154" spans="2:65" s="12" customFormat="1" ht="13.5">
      <c r="B154" s="195"/>
      <c r="D154" s="196" t="s">
        <v>184</v>
      </c>
      <c r="E154" s="197" t="s">
        <v>5</v>
      </c>
      <c r="F154" s="198" t="s">
        <v>2332</v>
      </c>
      <c r="H154" s="199">
        <v>59.878</v>
      </c>
      <c r="I154" s="200"/>
      <c r="L154" s="195"/>
      <c r="M154" s="201"/>
      <c r="N154" s="202"/>
      <c r="O154" s="202"/>
      <c r="P154" s="202"/>
      <c r="Q154" s="202"/>
      <c r="R154" s="202"/>
      <c r="S154" s="202"/>
      <c r="T154" s="203"/>
      <c r="AT154" s="197" t="s">
        <v>184</v>
      </c>
      <c r="AU154" s="197" t="s">
        <v>24</v>
      </c>
      <c r="AV154" s="12" t="s">
        <v>24</v>
      </c>
      <c r="AW154" s="12" t="s">
        <v>44</v>
      </c>
      <c r="AX154" s="12" t="s">
        <v>89</v>
      </c>
      <c r="AY154" s="197" t="s">
        <v>174</v>
      </c>
    </row>
    <row r="155" spans="2:65" s="1" customFormat="1" ht="38.25" customHeight="1">
      <c r="B155" s="182"/>
      <c r="C155" s="183" t="s">
        <v>401</v>
      </c>
      <c r="D155" s="183" t="s">
        <v>177</v>
      </c>
      <c r="E155" s="184" t="s">
        <v>552</v>
      </c>
      <c r="F155" s="185" t="s">
        <v>553</v>
      </c>
      <c r="G155" s="186" t="s">
        <v>262</v>
      </c>
      <c r="H155" s="187">
        <v>59.878</v>
      </c>
      <c r="I155" s="188"/>
      <c r="J155" s="189">
        <f>ROUND(I155*H155,2)</f>
        <v>0</v>
      </c>
      <c r="K155" s="185" t="s">
        <v>181</v>
      </c>
      <c r="L155" s="42"/>
      <c r="M155" s="190" t="s">
        <v>5</v>
      </c>
      <c r="N155" s="191" t="s">
        <v>52</v>
      </c>
      <c r="O155" s="43"/>
      <c r="P155" s="192">
        <f>O155*H155</f>
        <v>0</v>
      </c>
      <c r="Q155" s="192">
        <v>0</v>
      </c>
      <c r="R155" s="192">
        <f>Q155*H155</f>
        <v>0</v>
      </c>
      <c r="S155" s="192">
        <v>0</v>
      </c>
      <c r="T155" s="193">
        <f>S155*H155</f>
        <v>0</v>
      </c>
      <c r="AR155" s="24" t="s">
        <v>194</v>
      </c>
      <c r="AT155" s="24" t="s">
        <v>177</v>
      </c>
      <c r="AU155" s="24" t="s">
        <v>24</v>
      </c>
      <c r="AY155" s="24" t="s">
        <v>174</v>
      </c>
      <c r="BE155" s="194">
        <f>IF(N155="základní",J155,0)</f>
        <v>0</v>
      </c>
      <c r="BF155" s="194">
        <f>IF(N155="snížená",J155,0)</f>
        <v>0</v>
      </c>
      <c r="BG155" s="194">
        <f>IF(N155="zákl. přenesená",J155,0)</f>
        <v>0</v>
      </c>
      <c r="BH155" s="194">
        <f>IF(N155="sníž. přenesená",J155,0)</f>
        <v>0</v>
      </c>
      <c r="BI155" s="194">
        <f>IF(N155="nulová",J155,0)</f>
        <v>0</v>
      </c>
      <c r="BJ155" s="24" t="s">
        <v>89</v>
      </c>
      <c r="BK155" s="194">
        <f>ROUND(I155*H155,2)</f>
        <v>0</v>
      </c>
      <c r="BL155" s="24" t="s">
        <v>194</v>
      </c>
      <c r="BM155" s="24" t="s">
        <v>2385</v>
      </c>
    </row>
    <row r="156" spans="2:65" s="12" customFormat="1" ht="13.5">
      <c r="B156" s="195"/>
      <c r="D156" s="196" t="s">
        <v>184</v>
      </c>
      <c r="E156" s="197" t="s">
        <v>5</v>
      </c>
      <c r="F156" s="198" t="s">
        <v>2332</v>
      </c>
      <c r="H156" s="199">
        <v>59.878</v>
      </c>
      <c r="I156" s="200"/>
      <c r="L156" s="195"/>
      <c r="M156" s="201"/>
      <c r="N156" s="202"/>
      <c r="O156" s="202"/>
      <c r="P156" s="202"/>
      <c r="Q156" s="202"/>
      <c r="R156" s="202"/>
      <c r="S156" s="202"/>
      <c r="T156" s="203"/>
      <c r="AT156" s="197" t="s">
        <v>184</v>
      </c>
      <c r="AU156" s="197" t="s">
        <v>24</v>
      </c>
      <c r="AV156" s="12" t="s">
        <v>24</v>
      </c>
      <c r="AW156" s="12" t="s">
        <v>44</v>
      </c>
      <c r="AX156" s="12" t="s">
        <v>89</v>
      </c>
      <c r="AY156" s="197" t="s">
        <v>174</v>
      </c>
    </row>
    <row r="157" spans="2:65" s="11" customFormat="1" ht="29.85" customHeight="1">
      <c r="B157" s="169"/>
      <c r="D157" s="170" t="s">
        <v>80</v>
      </c>
      <c r="E157" s="180" t="s">
        <v>211</v>
      </c>
      <c r="F157" s="180" t="s">
        <v>559</v>
      </c>
      <c r="I157" s="172"/>
      <c r="J157" s="181">
        <f>BK157</f>
        <v>0</v>
      </c>
      <c r="L157" s="169"/>
      <c r="M157" s="174"/>
      <c r="N157" s="175"/>
      <c r="O157" s="175"/>
      <c r="P157" s="176">
        <f>SUM(P158:P259)</f>
        <v>0</v>
      </c>
      <c r="Q157" s="175"/>
      <c r="R157" s="176">
        <f>SUM(R158:R259)</f>
        <v>3.6821219400000005</v>
      </c>
      <c r="S157" s="175"/>
      <c r="T157" s="177">
        <f>SUM(T158:T259)</f>
        <v>0</v>
      </c>
      <c r="AR157" s="170" t="s">
        <v>89</v>
      </c>
      <c r="AT157" s="178" t="s">
        <v>80</v>
      </c>
      <c r="AU157" s="178" t="s">
        <v>89</v>
      </c>
      <c r="AY157" s="170" t="s">
        <v>174</v>
      </c>
      <c r="BK157" s="179">
        <f>SUM(BK158:BK259)</f>
        <v>0</v>
      </c>
    </row>
    <row r="158" spans="2:65" s="1" customFormat="1" ht="38.25" customHeight="1">
      <c r="B158" s="182"/>
      <c r="C158" s="183" t="s">
        <v>405</v>
      </c>
      <c r="D158" s="183" t="s">
        <v>177</v>
      </c>
      <c r="E158" s="184" t="s">
        <v>2386</v>
      </c>
      <c r="F158" s="185" t="s">
        <v>2387</v>
      </c>
      <c r="G158" s="186" t="s">
        <v>488</v>
      </c>
      <c r="H158" s="187">
        <v>4</v>
      </c>
      <c r="I158" s="188"/>
      <c r="J158" s="189">
        <f>ROUND(I158*H158,2)</f>
        <v>0</v>
      </c>
      <c r="K158" s="185" t="s">
        <v>181</v>
      </c>
      <c r="L158" s="42"/>
      <c r="M158" s="190" t="s">
        <v>5</v>
      </c>
      <c r="N158" s="191" t="s">
        <v>52</v>
      </c>
      <c r="O158" s="43"/>
      <c r="P158" s="192">
        <f>O158*H158</f>
        <v>0</v>
      </c>
      <c r="Q158" s="192">
        <v>1.67E-3</v>
      </c>
      <c r="R158" s="192">
        <f>Q158*H158</f>
        <v>6.6800000000000002E-3</v>
      </c>
      <c r="S158" s="192">
        <v>0</v>
      </c>
      <c r="T158" s="193">
        <f>S158*H158</f>
        <v>0</v>
      </c>
      <c r="AR158" s="24" t="s">
        <v>194</v>
      </c>
      <c r="AT158" s="24" t="s">
        <v>177</v>
      </c>
      <c r="AU158" s="24" t="s">
        <v>24</v>
      </c>
      <c r="AY158" s="24" t="s">
        <v>174</v>
      </c>
      <c r="BE158" s="194">
        <f>IF(N158="základní",J158,0)</f>
        <v>0</v>
      </c>
      <c r="BF158" s="194">
        <f>IF(N158="snížená",J158,0)</f>
        <v>0</v>
      </c>
      <c r="BG158" s="194">
        <f>IF(N158="zákl. přenesená",J158,0)</f>
        <v>0</v>
      </c>
      <c r="BH158" s="194">
        <f>IF(N158="sníž. přenesená",J158,0)</f>
        <v>0</v>
      </c>
      <c r="BI158" s="194">
        <f>IF(N158="nulová",J158,0)</f>
        <v>0</v>
      </c>
      <c r="BJ158" s="24" t="s">
        <v>89</v>
      </c>
      <c r="BK158" s="194">
        <f>ROUND(I158*H158,2)</f>
        <v>0</v>
      </c>
      <c r="BL158" s="24" t="s">
        <v>194</v>
      </c>
      <c r="BM158" s="24" t="s">
        <v>2388</v>
      </c>
    </row>
    <row r="159" spans="2:65" s="12" customFormat="1" ht="13.5">
      <c r="B159" s="195"/>
      <c r="D159" s="196" t="s">
        <v>184</v>
      </c>
      <c r="E159" s="197" t="s">
        <v>5</v>
      </c>
      <c r="F159" s="198" t="s">
        <v>2389</v>
      </c>
      <c r="H159" s="199">
        <v>4</v>
      </c>
      <c r="I159" s="200"/>
      <c r="L159" s="195"/>
      <c r="M159" s="201"/>
      <c r="N159" s="202"/>
      <c r="O159" s="202"/>
      <c r="P159" s="202"/>
      <c r="Q159" s="202"/>
      <c r="R159" s="202"/>
      <c r="S159" s="202"/>
      <c r="T159" s="203"/>
      <c r="AT159" s="197" t="s">
        <v>184</v>
      </c>
      <c r="AU159" s="197" t="s">
        <v>24</v>
      </c>
      <c r="AV159" s="12" t="s">
        <v>24</v>
      </c>
      <c r="AW159" s="12" t="s">
        <v>44</v>
      </c>
      <c r="AX159" s="12" t="s">
        <v>89</v>
      </c>
      <c r="AY159" s="197" t="s">
        <v>174</v>
      </c>
    </row>
    <row r="160" spans="2:65" s="1" customFormat="1" ht="25.5" customHeight="1">
      <c r="B160" s="182"/>
      <c r="C160" s="219" t="s">
        <v>409</v>
      </c>
      <c r="D160" s="219" t="s">
        <v>447</v>
      </c>
      <c r="E160" s="220" t="s">
        <v>2390</v>
      </c>
      <c r="F160" s="221" t="s">
        <v>2391</v>
      </c>
      <c r="G160" s="222" t="s">
        <v>488</v>
      </c>
      <c r="H160" s="223">
        <v>1.01</v>
      </c>
      <c r="I160" s="224"/>
      <c r="J160" s="225">
        <f>ROUND(I160*H160,2)</f>
        <v>0</v>
      </c>
      <c r="K160" s="221" t="s">
        <v>181</v>
      </c>
      <c r="L160" s="226"/>
      <c r="M160" s="227" t="s">
        <v>5</v>
      </c>
      <c r="N160" s="228" t="s">
        <v>52</v>
      </c>
      <c r="O160" s="43"/>
      <c r="P160" s="192">
        <f>O160*H160</f>
        <v>0</v>
      </c>
      <c r="Q160" s="192">
        <v>3.7000000000000002E-3</v>
      </c>
      <c r="R160" s="192">
        <f>Q160*H160</f>
        <v>3.7370000000000003E-3</v>
      </c>
      <c r="S160" s="192">
        <v>0</v>
      </c>
      <c r="T160" s="193">
        <f>S160*H160</f>
        <v>0</v>
      </c>
      <c r="AR160" s="24" t="s">
        <v>211</v>
      </c>
      <c r="AT160" s="24" t="s">
        <v>447</v>
      </c>
      <c r="AU160" s="24" t="s">
        <v>24</v>
      </c>
      <c r="AY160" s="24" t="s">
        <v>174</v>
      </c>
      <c r="BE160" s="194">
        <f>IF(N160="základní",J160,0)</f>
        <v>0</v>
      </c>
      <c r="BF160" s="194">
        <f>IF(N160="snížená",J160,0)</f>
        <v>0</v>
      </c>
      <c r="BG160" s="194">
        <f>IF(N160="zákl. přenesená",J160,0)</f>
        <v>0</v>
      </c>
      <c r="BH160" s="194">
        <f>IF(N160="sníž. přenesená",J160,0)</f>
        <v>0</v>
      </c>
      <c r="BI160" s="194">
        <f>IF(N160="nulová",J160,0)</f>
        <v>0</v>
      </c>
      <c r="BJ160" s="24" t="s">
        <v>89</v>
      </c>
      <c r="BK160" s="194">
        <f>ROUND(I160*H160,2)</f>
        <v>0</v>
      </c>
      <c r="BL160" s="24" t="s">
        <v>194</v>
      </c>
      <c r="BM160" s="24" t="s">
        <v>2392</v>
      </c>
    </row>
    <row r="161" spans="2:65" s="12" customFormat="1" ht="13.5">
      <c r="B161" s="195"/>
      <c r="D161" s="196" t="s">
        <v>184</v>
      </c>
      <c r="E161" s="197" t="s">
        <v>5</v>
      </c>
      <c r="F161" s="198" t="s">
        <v>701</v>
      </c>
      <c r="H161" s="199">
        <v>1.01</v>
      </c>
      <c r="I161" s="200"/>
      <c r="L161" s="195"/>
      <c r="M161" s="201"/>
      <c r="N161" s="202"/>
      <c r="O161" s="202"/>
      <c r="P161" s="202"/>
      <c r="Q161" s="202"/>
      <c r="R161" s="202"/>
      <c r="S161" s="202"/>
      <c r="T161" s="203"/>
      <c r="AT161" s="197" t="s">
        <v>184</v>
      </c>
      <c r="AU161" s="197" t="s">
        <v>24</v>
      </c>
      <c r="AV161" s="12" t="s">
        <v>24</v>
      </c>
      <c r="AW161" s="12" t="s">
        <v>44</v>
      </c>
      <c r="AX161" s="12" t="s">
        <v>89</v>
      </c>
      <c r="AY161" s="197" t="s">
        <v>174</v>
      </c>
    </row>
    <row r="162" spans="2:65" s="1" customFormat="1" ht="16.5" customHeight="1">
      <c r="B162" s="182"/>
      <c r="C162" s="219" t="s">
        <v>414</v>
      </c>
      <c r="D162" s="219" t="s">
        <v>447</v>
      </c>
      <c r="E162" s="220" t="s">
        <v>2393</v>
      </c>
      <c r="F162" s="221" t="s">
        <v>2394</v>
      </c>
      <c r="G162" s="222" t="s">
        <v>517</v>
      </c>
      <c r="H162" s="223">
        <v>1.01</v>
      </c>
      <c r="I162" s="224"/>
      <c r="J162" s="225">
        <f>ROUND(I162*H162,2)</f>
        <v>0</v>
      </c>
      <c r="K162" s="221" t="s">
        <v>5</v>
      </c>
      <c r="L162" s="226"/>
      <c r="M162" s="227" t="s">
        <v>5</v>
      </c>
      <c r="N162" s="228" t="s">
        <v>52</v>
      </c>
      <c r="O162" s="43"/>
      <c r="P162" s="192">
        <f>O162*H162</f>
        <v>0</v>
      </c>
      <c r="Q162" s="192">
        <v>1.0000000000000001E-5</v>
      </c>
      <c r="R162" s="192">
        <f>Q162*H162</f>
        <v>1.0100000000000002E-5</v>
      </c>
      <c r="S162" s="192">
        <v>0</v>
      </c>
      <c r="T162" s="193">
        <f>S162*H162</f>
        <v>0</v>
      </c>
      <c r="AR162" s="24" t="s">
        <v>211</v>
      </c>
      <c r="AT162" s="24" t="s">
        <v>447</v>
      </c>
      <c r="AU162" s="24" t="s">
        <v>24</v>
      </c>
      <c r="AY162" s="24" t="s">
        <v>174</v>
      </c>
      <c r="BE162" s="194">
        <f>IF(N162="základní",J162,0)</f>
        <v>0</v>
      </c>
      <c r="BF162" s="194">
        <f>IF(N162="snížená",J162,0)</f>
        <v>0</v>
      </c>
      <c r="BG162" s="194">
        <f>IF(N162="zákl. přenesená",J162,0)</f>
        <v>0</v>
      </c>
      <c r="BH162" s="194">
        <f>IF(N162="sníž. přenesená",J162,0)</f>
        <v>0</v>
      </c>
      <c r="BI162" s="194">
        <f>IF(N162="nulová",J162,0)</f>
        <v>0</v>
      </c>
      <c r="BJ162" s="24" t="s">
        <v>89</v>
      </c>
      <c r="BK162" s="194">
        <f>ROUND(I162*H162,2)</f>
        <v>0</v>
      </c>
      <c r="BL162" s="24" t="s">
        <v>194</v>
      </c>
      <c r="BM162" s="24" t="s">
        <v>2395</v>
      </c>
    </row>
    <row r="163" spans="2:65" s="12" customFormat="1" ht="13.5">
      <c r="B163" s="195"/>
      <c r="D163" s="196" t="s">
        <v>184</v>
      </c>
      <c r="E163" s="197" t="s">
        <v>5</v>
      </c>
      <c r="F163" s="198" t="s">
        <v>701</v>
      </c>
      <c r="H163" s="199">
        <v>1.01</v>
      </c>
      <c r="I163" s="200"/>
      <c r="L163" s="195"/>
      <c r="M163" s="201"/>
      <c r="N163" s="202"/>
      <c r="O163" s="202"/>
      <c r="P163" s="202"/>
      <c r="Q163" s="202"/>
      <c r="R163" s="202"/>
      <c r="S163" s="202"/>
      <c r="T163" s="203"/>
      <c r="AT163" s="197" t="s">
        <v>184</v>
      </c>
      <c r="AU163" s="197" t="s">
        <v>24</v>
      </c>
      <c r="AV163" s="12" t="s">
        <v>24</v>
      </c>
      <c r="AW163" s="12" t="s">
        <v>44</v>
      </c>
      <c r="AX163" s="12" t="s">
        <v>89</v>
      </c>
      <c r="AY163" s="197" t="s">
        <v>174</v>
      </c>
    </row>
    <row r="164" spans="2:65" s="1" customFormat="1" ht="16.5" customHeight="1">
      <c r="B164" s="182"/>
      <c r="C164" s="219" t="s">
        <v>418</v>
      </c>
      <c r="D164" s="219" t="s">
        <v>447</v>
      </c>
      <c r="E164" s="220" t="s">
        <v>2396</v>
      </c>
      <c r="F164" s="221" t="s">
        <v>2397</v>
      </c>
      <c r="G164" s="222" t="s">
        <v>488</v>
      </c>
      <c r="H164" s="223">
        <v>2.02</v>
      </c>
      <c r="I164" s="224"/>
      <c r="J164" s="225">
        <f>ROUND(I164*H164,2)</f>
        <v>0</v>
      </c>
      <c r="K164" s="221" t="s">
        <v>181</v>
      </c>
      <c r="L164" s="226"/>
      <c r="M164" s="227" t="s">
        <v>5</v>
      </c>
      <c r="N164" s="228" t="s">
        <v>52</v>
      </c>
      <c r="O164" s="43"/>
      <c r="P164" s="192">
        <f>O164*H164</f>
        <v>0</v>
      </c>
      <c r="Q164" s="192">
        <v>1.6E-2</v>
      </c>
      <c r="R164" s="192">
        <f>Q164*H164</f>
        <v>3.2320000000000002E-2</v>
      </c>
      <c r="S164" s="192">
        <v>0</v>
      </c>
      <c r="T164" s="193">
        <f>S164*H164</f>
        <v>0</v>
      </c>
      <c r="AR164" s="24" t="s">
        <v>211</v>
      </c>
      <c r="AT164" s="24" t="s">
        <v>447</v>
      </c>
      <c r="AU164" s="24" t="s">
        <v>24</v>
      </c>
      <c r="AY164" s="24" t="s">
        <v>174</v>
      </c>
      <c r="BE164" s="194">
        <f>IF(N164="základní",J164,0)</f>
        <v>0</v>
      </c>
      <c r="BF164" s="194">
        <f>IF(N164="snížená",J164,0)</f>
        <v>0</v>
      </c>
      <c r="BG164" s="194">
        <f>IF(N164="zákl. přenesená",J164,0)</f>
        <v>0</v>
      </c>
      <c r="BH164" s="194">
        <f>IF(N164="sníž. přenesená",J164,0)</f>
        <v>0</v>
      </c>
      <c r="BI164" s="194">
        <f>IF(N164="nulová",J164,0)</f>
        <v>0</v>
      </c>
      <c r="BJ164" s="24" t="s">
        <v>89</v>
      </c>
      <c r="BK164" s="194">
        <f>ROUND(I164*H164,2)</f>
        <v>0</v>
      </c>
      <c r="BL164" s="24" t="s">
        <v>194</v>
      </c>
      <c r="BM164" s="24" t="s">
        <v>2398</v>
      </c>
    </row>
    <row r="165" spans="2:65" s="12" customFormat="1" ht="13.5">
      <c r="B165" s="195"/>
      <c r="D165" s="196" t="s">
        <v>184</v>
      </c>
      <c r="E165" s="197" t="s">
        <v>5</v>
      </c>
      <c r="F165" s="198" t="s">
        <v>2066</v>
      </c>
      <c r="H165" s="199">
        <v>2.02</v>
      </c>
      <c r="I165" s="200"/>
      <c r="L165" s="195"/>
      <c r="M165" s="201"/>
      <c r="N165" s="202"/>
      <c r="O165" s="202"/>
      <c r="P165" s="202"/>
      <c r="Q165" s="202"/>
      <c r="R165" s="202"/>
      <c r="S165" s="202"/>
      <c r="T165" s="203"/>
      <c r="AT165" s="197" t="s">
        <v>184</v>
      </c>
      <c r="AU165" s="197" t="s">
        <v>24</v>
      </c>
      <c r="AV165" s="12" t="s">
        <v>24</v>
      </c>
      <c r="AW165" s="12" t="s">
        <v>44</v>
      </c>
      <c r="AX165" s="12" t="s">
        <v>89</v>
      </c>
      <c r="AY165" s="197" t="s">
        <v>174</v>
      </c>
    </row>
    <row r="166" spans="2:65" s="1" customFormat="1" ht="38.25" customHeight="1">
      <c r="B166" s="182"/>
      <c r="C166" s="183" t="s">
        <v>424</v>
      </c>
      <c r="D166" s="183" t="s">
        <v>177</v>
      </c>
      <c r="E166" s="184" t="s">
        <v>2399</v>
      </c>
      <c r="F166" s="185" t="s">
        <v>2400</v>
      </c>
      <c r="G166" s="186" t="s">
        <v>488</v>
      </c>
      <c r="H166" s="187">
        <v>1</v>
      </c>
      <c r="I166" s="188"/>
      <c r="J166" s="189">
        <f>ROUND(I166*H166,2)</f>
        <v>0</v>
      </c>
      <c r="K166" s="185" t="s">
        <v>181</v>
      </c>
      <c r="L166" s="42"/>
      <c r="M166" s="190" t="s">
        <v>5</v>
      </c>
      <c r="N166" s="191" t="s">
        <v>52</v>
      </c>
      <c r="O166" s="43"/>
      <c r="P166" s="192">
        <f>O166*H166</f>
        <v>0</v>
      </c>
      <c r="Q166" s="192">
        <v>1.7099999999999999E-3</v>
      </c>
      <c r="R166" s="192">
        <f>Q166*H166</f>
        <v>1.7099999999999999E-3</v>
      </c>
      <c r="S166" s="192">
        <v>0</v>
      </c>
      <c r="T166" s="193">
        <f>S166*H166</f>
        <v>0</v>
      </c>
      <c r="AR166" s="24" t="s">
        <v>194</v>
      </c>
      <c r="AT166" s="24" t="s">
        <v>177</v>
      </c>
      <c r="AU166" s="24" t="s">
        <v>24</v>
      </c>
      <c r="AY166" s="24" t="s">
        <v>174</v>
      </c>
      <c r="BE166" s="194">
        <f>IF(N166="základní",J166,0)</f>
        <v>0</v>
      </c>
      <c r="BF166" s="194">
        <f>IF(N166="snížená",J166,0)</f>
        <v>0</v>
      </c>
      <c r="BG166" s="194">
        <f>IF(N166="zákl. přenesená",J166,0)</f>
        <v>0</v>
      </c>
      <c r="BH166" s="194">
        <f>IF(N166="sníž. přenesená",J166,0)</f>
        <v>0</v>
      </c>
      <c r="BI166" s="194">
        <f>IF(N166="nulová",J166,0)</f>
        <v>0</v>
      </c>
      <c r="BJ166" s="24" t="s">
        <v>89</v>
      </c>
      <c r="BK166" s="194">
        <f>ROUND(I166*H166,2)</f>
        <v>0</v>
      </c>
      <c r="BL166" s="24" t="s">
        <v>194</v>
      </c>
      <c r="BM166" s="24" t="s">
        <v>2401</v>
      </c>
    </row>
    <row r="167" spans="2:65" s="12" customFormat="1" ht="13.5">
      <c r="B167" s="195"/>
      <c r="D167" s="196" t="s">
        <v>184</v>
      </c>
      <c r="E167" s="197" t="s">
        <v>5</v>
      </c>
      <c r="F167" s="198" t="s">
        <v>89</v>
      </c>
      <c r="H167" s="199">
        <v>1</v>
      </c>
      <c r="I167" s="200"/>
      <c r="L167" s="195"/>
      <c r="M167" s="201"/>
      <c r="N167" s="202"/>
      <c r="O167" s="202"/>
      <c r="P167" s="202"/>
      <c r="Q167" s="202"/>
      <c r="R167" s="202"/>
      <c r="S167" s="202"/>
      <c r="T167" s="203"/>
      <c r="AT167" s="197" t="s">
        <v>184</v>
      </c>
      <c r="AU167" s="197" t="s">
        <v>24</v>
      </c>
      <c r="AV167" s="12" t="s">
        <v>24</v>
      </c>
      <c r="AW167" s="12" t="s">
        <v>44</v>
      </c>
      <c r="AX167" s="12" t="s">
        <v>89</v>
      </c>
      <c r="AY167" s="197" t="s">
        <v>174</v>
      </c>
    </row>
    <row r="168" spans="2:65" s="1" customFormat="1" ht="25.5" customHeight="1">
      <c r="B168" s="182"/>
      <c r="C168" s="219" t="s">
        <v>440</v>
      </c>
      <c r="D168" s="219" t="s">
        <v>447</v>
      </c>
      <c r="E168" s="220" t="s">
        <v>2402</v>
      </c>
      <c r="F168" s="221" t="s">
        <v>2403</v>
      </c>
      <c r="G168" s="222" t="s">
        <v>488</v>
      </c>
      <c r="H168" s="223">
        <v>1.01</v>
      </c>
      <c r="I168" s="224"/>
      <c r="J168" s="225">
        <f>ROUND(I168*H168,2)</f>
        <v>0</v>
      </c>
      <c r="K168" s="221" t="s">
        <v>181</v>
      </c>
      <c r="L168" s="226"/>
      <c r="M168" s="227" t="s">
        <v>5</v>
      </c>
      <c r="N168" s="228" t="s">
        <v>52</v>
      </c>
      <c r="O168" s="43"/>
      <c r="P168" s="192">
        <f>O168*H168</f>
        <v>0</v>
      </c>
      <c r="Q168" s="192">
        <v>1.49E-2</v>
      </c>
      <c r="R168" s="192">
        <f>Q168*H168</f>
        <v>1.5049E-2</v>
      </c>
      <c r="S168" s="192">
        <v>0</v>
      </c>
      <c r="T168" s="193">
        <f>S168*H168</f>
        <v>0</v>
      </c>
      <c r="AR168" s="24" t="s">
        <v>211</v>
      </c>
      <c r="AT168" s="24" t="s">
        <v>447</v>
      </c>
      <c r="AU168" s="24" t="s">
        <v>24</v>
      </c>
      <c r="AY168" s="24" t="s">
        <v>174</v>
      </c>
      <c r="BE168" s="194">
        <f>IF(N168="základní",J168,0)</f>
        <v>0</v>
      </c>
      <c r="BF168" s="194">
        <f>IF(N168="snížená",J168,0)</f>
        <v>0</v>
      </c>
      <c r="BG168" s="194">
        <f>IF(N168="zákl. přenesená",J168,0)</f>
        <v>0</v>
      </c>
      <c r="BH168" s="194">
        <f>IF(N168="sníž. přenesená",J168,0)</f>
        <v>0</v>
      </c>
      <c r="BI168" s="194">
        <f>IF(N168="nulová",J168,0)</f>
        <v>0</v>
      </c>
      <c r="BJ168" s="24" t="s">
        <v>89</v>
      </c>
      <c r="BK168" s="194">
        <f>ROUND(I168*H168,2)</f>
        <v>0</v>
      </c>
      <c r="BL168" s="24" t="s">
        <v>194</v>
      </c>
      <c r="BM168" s="24" t="s">
        <v>2404</v>
      </c>
    </row>
    <row r="169" spans="2:65" s="12" customFormat="1" ht="13.5">
      <c r="B169" s="195"/>
      <c r="D169" s="196" t="s">
        <v>184</v>
      </c>
      <c r="E169" s="197" t="s">
        <v>5</v>
      </c>
      <c r="F169" s="198" t="s">
        <v>701</v>
      </c>
      <c r="H169" s="199">
        <v>1.01</v>
      </c>
      <c r="I169" s="200"/>
      <c r="L169" s="195"/>
      <c r="M169" s="201"/>
      <c r="N169" s="202"/>
      <c r="O169" s="202"/>
      <c r="P169" s="202"/>
      <c r="Q169" s="202"/>
      <c r="R169" s="202"/>
      <c r="S169" s="202"/>
      <c r="T169" s="203"/>
      <c r="AT169" s="197" t="s">
        <v>184</v>
      </c>
      <c r="AU169" s="197" t="s">
        <v>24</v>
      </c>
      <c r="AV169" s="12" t="s">
        <v>24</v>
      </c>
      <c r="AW169" s="12" t="s">
        <v>44</v>
      </c>
      <c r="AX169" s="12" t="s">
        <v>89</v>
      </c>
      <c r="AY169" s="197" t="s">
        <v>174</v>
      </c>
    </row>
    <row r="170" spans="2:65" s="1" customFormat="1" ht="38.25" customHeight="1">
      <c r="B170" s="182"/>
      <c r="C170" s="183" t="s">
        <v>446</v>
      </c>
      <c r="D170" s="183" t="s">
        <v>177</v>
      </c>
      <c r="E170" s="184" t="s">
        <v>2405</v>
      </c>
      <c r="F170" s="185" t="s">
        <v>2406</v>
      </c>
      <c r="G170" s="186" t="s">
        <v>488</v>
      </c>
      <c r="H170" s="187">
        <v>2</v>
      </c>
      <c r="I170" s="188"/>
      <c r="J170" s="189">
        <f>ROUND(I170*H170,2)</f>
        <v>0</v>
      </c>
      <c r="K170" s="185" t="s">
        <v>181</v>
      </c>
      <c r="L170" s="42"/>
      <c r="M170" s="190" t="s">
        <v>5</v>
      </c>
      <c r="N170" s="191" t="s">
        <v>52</v>
      </c>
      <c r="O170" s="43"/>
      <c r="P170" s="192">
        <f>O170*H170</f>
        <v>0</v>
      </c>
      <c r="Q170" s="192">
        <v>1.67E-3</v>
      </c>
      <c r="R170" s="192">
        <f>Q170*H170</f>
        <v>3.3400000000000001E-3</v>
      </c>
      <c r="S170" s="192">
        <v>0</v>
      </c>
      <c r="T170" s="193">
        <f>S170*H170</f>
        <v>0</v>
      </c>
      <c r="AR170" s="24" t="s">
        <v>194</v>
      </c>
      <c r="AT170" s="24" t="s">
        <v>177</v>
      </c>
      <c r="AU170" s="24" t="s">
        <v>24</v>
      </c>
      <c r="AY170" s="24" t="s">
        <v>174</v>
      </c>
      <c r="BE170" s="194">
        <f>IF(N170="základní",J170,0)</f>
        <v>0</v>
      </c>
      <c r="BF170" s="194">
        <f>IF(N170="snížená",J170,0)</f>
        <v>0</v>
      </c>
      <c r="BG170" s="194">
        <f>IF(N170="zákl. přenesená",J170,0)</f>
        <v>0</v>
      </c>
      <c r="BH170" s="194">
        <f>IF(N170="sníž. přenesená",J170,0)</f>
        <v>0</v>
      </c>
      <c r="BI170" s="194">
        <f>IF(N170="nulová",J170,0)</f>
        <v>0</v>
      </c>
      <c r="BJ170" s="24" t="s">
        <v>89</v>
      </c>
      <c r="BK170" s="194">
        <f>ROUND(I170*H170,2)</f>
        <v>0</v>
      </c>
      <c r="BL170" s="24" t="s">
        <v>194</v>
      </c>
      <c r="BM170" s="24" t="s">
        <v>2407</v>
      </c>
    </row>
    <row r="171" spans="2:65" s="12" customFormat="1" ht="13.5">
      <c r="B171" s="195"/>
      <c r="D171" s="196" t="s">
        <v>184</v>
      </c>
      <c r="E171" s="197" t="s">
        <v>5</v>
      </c>
      <c r="F171" s="198" t="s">
        <v>2408</v>
      </c>
      <c r="H171" s="199">
        <v>2</v>
      </c>
      <c r="I171" s="200"/>
      <c r="L171" s="195"/>
      <c r="M171" s="201"/>
      <c r="N171" s="202"/>
      <c r="O171" s="202"/>
      <c r="P171" s="202"/>
      <c r="Q171" s="202"/>
      <c r="R171" s="202"/>
      <c r="S171" s="202"/>
      <c r="T171" s="203"/>
      <c r="AT171" s="197" t="s">
        <v>184</v>
      </c>
      <c r="AU171" s="197" t="s">
        <v>24</v>
      </c>
      <c r="AV171" s="12" t="s">
        <v>24</v>
      </c>
      <c r="AW171" s="12" t="s">
        <v>44</v>
      </c>
      <c r="AX171" s="12" t="s">
        <v>89</v>
      </c>
      <c r="AY171" s="197" t="s">
        <v>174</v>
      </c>
    </row>
    <row r="172" spans="2:65" s="1" customFormat="1" ht="16.5" customHeight="1">
      <c r="B172" s="182"/>
      <c r="C172" s="219" t="s">
        <v>452</v>
      </c>
      <c r="D172" s="219" t="s">
        <v>447</v>
      </c>
      <c r="E172" s="220" t="s">
        <v>2409</v>
      </c>
      <c r="F172" s="221" t="s">
        <v>2410</v>
      </c>
      <c r="G172" s="222" t="s">
        <v>517</v>
      </c>
      <c r="H172" s="223">
        <v>1.01</v>
      </c>
      <c r="I172" s="224"/>
      <c r="J172" s="225">
        <f>ROUND(I172*H172,2)</f>
        <v>0</v>
      </c>
      <c r="K172" s="221" t="s">
        <v>5</v>
      </c>
      <c r="L172" s="226"/>
      <c r="M172" s="227" t="s">
        <v>5</v>
      </c>
      <c r="N172" s="228" t="s">
        <v>52</v>
      </c>
      <c r="O172" s="43"/>
      <c r="P172" s="192">
        <f>O172*H172</f>
        <v>0</v>
      </c>
      <c r="Q172" s="192">
        <v>1.0000000000000001E-5</v>
      </c>
      <c r="R172" s="192">
        <f>Q172*H172</f>
        <v>1.0100000000000002E-5</v>
      </c>
      <c r="S172" s="192">
        <v>0</v>
      </c>
      <c r="T172" s="193">
        <f>S172*H172</f>
        <v>0</v>
      </c>
      <c r="AR172" s="24" t="s">
        <v>211</v>
      </c>
      <c r="AT172" s="24" t="s">
        <v>447</v>
      </c>
      <c r="AU172" s="24" t="s">
        <v>24</v>
      </c>
      <c r="AY172" s="24" t="s">
        <v>174</v>
      </c>
      <c r="BE172" s="194">
        <f>IF(N172="základní",J172,0)</f>
        <v>0</v>
      </c>
      <c r="BF172" s="194">
        <f>IF(N172="snížená",J172,0)</f>
        <v>0</v>
      </c>
      <c r="BG172" s="194">
        <f>IF(N172="zákl. přenesená",J172,0)</f>
        <v>0</v>
      </c>
      <c r="BH172" s="194">
        <f>IF(N172="sníž. přenesená",J172,0)</f>
        <v>0</v>
      </c>
      <c r="BI172" s="194">
        <f>IF(N172="nulová",J172,0)</f>
        <v>0</v>
      </c>
      <c r="BJ172" s="24" t="s">
        <v>89</v>
      </c>
      <c r="BK172" s="194">
        <f>ROUND(I172*H172,2)</f>
        <v>0</v>
      </c>
      <c r="BL172" s="24" t="s">
        <v>194</v>
      </c>
      <c r="BM172" s="24" t="s">
        <v>2411</v>
      </c>
    </row>
    <row r="173" spans="2:65" s="12" customFormat="1" ht="13.5">
      <c r="B173" s="195"/>
      <c r="D173" s="196" t="s">
        <v>184</v>
      </c>
      <c r="E173" s="197" t="s">
        <v>5</v>
      </c>
      <c r="F173" s="198" t="s">
        <v>701</v>
      </c>
      <c r="H173" s="199">
        <v>1.01</v>
      </c>
      <c r="I173" s="200"/>
      <c r="L173" s="195"/>
      <c r="M173" s="201"/>
      <c r="N173" s="202"/>
      <c r="O173" s="202"/>
      <c r="P173" s="202"/>
      <c r="Q173" s="202"/>
      <c r="R173" s="202"/>
      <c r="S173" s="202"/>
      <c r="T173" s="203"/>
      <c r="AT173" s="197" t="s">
        <v>184</v>
      </c>
      <c r="AU173" s="197" t="s">
        <v>24</v>
      </c>
      <c r="AV173" s="12" t="s">
        <v>24</v>
      </c>
      <c r="AW173" s="12" t="s">
        <v>44</v>
      </c>
      <c r="AX173" s="12" t="s">
        <v>89</v>
      </c>
      <c r="AY173" s="197" t="s">
        <v>174</v>
      </c>
    </row>
    <row r="174" spans="2:65" s="1" customFormat="1" ht="16.5" customHeight="1">
      <c r="B174" s="182"/>
      <c r="C174" s="219" t="s">
        <v>457</v>
      </c>
      <c r="D174" s="219" t="s">
        <v>447</v>
      </c>
      <c r="E174" s="220" t="s">
        <v>2412</v>
      </c>
      <c r="F174" s="221" t="s">
        <v>2413</v>
      </c>
      <c r="G174" s="222" t="s">
        <v>517</v>
      </c>
      <c r="H174" s="223">
        <v>1.01</v>
      </c>
      <c r="I174" s="224"/>
      <c r="J174" s="225">
        <f>ROUND(I174*H174,2)</f>
        <v>0</v>
      </c>
      <c r="K174" s="221" t="s">
        <v>5</v>
      </c>
      <c r="L174" s="226"/>
      <c r="M174" s="227" t="s">
        <v>5</v>
      </c>
      <c r="N174" s="228" t="s">
        <v>52</v>
      </c>
      <c r="O174" s="43"/>
      <c r="P174" s="192">
        <f>O174*H174</f>
        <v>0</v>
      </c>
      <c r="Q174" s="192">
        <v>1.0000000000000001E-5</v>
      </c>
      <c r="R174" s="192">
        <f>Q174*H174</f>
        <v>1.0100000000000002E-5</v>
      </c>
      <c r="S174" s="192">
        <v>0</v>
      </c>
      <c r="T174" s="193">
        <f>S174*H174</f>
        <v>0</v>
      </c>
      <c r="AR174" s="24" t="s">
        <v>211</v>
      </c>
      <c r="AT174" s="24" t="s">
        <v>447</v>
      </c>
      <c r="AU174" s="24" t="s">
        <v>24</v>
      </c>
      <c r="AY174" s="24" t="s">
        <v>174</v>
      </c>
      <c r="BE174" s="194">
        <f>IF(N174="základní",J174,0)</f>
        <v>0</v>
      </c>
      <c r="BF174" s="194">
        <f>IF(N174="snížená",J174,0)</f>
        <v>0</v>
      </c>
      <c r="BG174" s="194">
        <f>IF(N174="zákl. přenesená",J174,0)</f>
        <v>0</v>
      </c>
      <c r="BH174" s="194">
        <f>IF(N174="sníž. přenesená",J174,0)</f>
        <v>0</v>
      </c>
      <c r="BI174" s="194">
        <f>IF(N174="nulová",J174,0)</f>
        <v>0</v>
      </c>
      <c r="BJ174" s="24" t="s">
        <v>89</v>
      </c>
      <c r="BK174" s="194">
        <f>ROUND(I174*H174,2)</f>
        <v>0</v>
      </c>
      <c r="BL174" s="24" t="s">
        <v>194</v>
      </c>
      <c r="BM174" s="24" t="s">
        <v>2414</v>
      </c>
    </row>
    <row r="175" spans="2:65" s="12" customFormat="1" ht="13.5">
      <c r="B175" s="195"/>
      <c r="D175" s="196" t="s">
        <v>184</v>
      </c>
      <c r="E175" s="197" t="s">
        <v>5</v>
      </c>
      <c r="F175" s="198" t="s">
        <v>701</v>
      </c>
      <c r="H175" s="199">
        <v>1.01</v>
      </c>
      <c r="I175" s="200"/>
      <c r="L175" s="195"/>
      <c r="M175" s="201"/>
      <c r="N175" s="202"/>
      <c r="O175" s="202"/>
      <c r="P175" s="202"/>
      <c r="Q175" s="202"/>
      <c r="R175" s="202"/>
      <c r="S175" s="202"/>
      <c r="T175" s="203"/>
      <c r="AT175" s="197" t="s">
        <v>184</v>
      </c>
      <c r="AU175" s="197" t="s">
        <v>24</v>
      </c>
      <c r="AV175" s="12" t="s">
        <v>24</v>
      </c>
      <c r="AW175" s="12" t="s">
        <v>44</v>
      </c>
      <c r="AX175" s="12" t="s">
        <v>89</v>
      </c>
      <c r="AY175" s="197" t="s">
        <v>174</v>
      </c>
    </row>
    <row r="176" spans="2:65" s="1" customFormat="1" ht="38.25" customHeight="1">
      <c r="B176" s="182"/>
      <c r="C176" s="183" t="s">
        <v>461</v>
      </c>
      <c r="D176" s="183" t="s">
        <v>177</v>
      </c>
      <c r="E176" s="184" t="s">
        <v>2415</v>
      </c>
      <c r="F176" s="185" t="s">
        <v>2416</v>
      </c>
      <c r="G176" s="186" t="s">
        <v>488</v>
      </c>
      <c r="H176" s="187">
        <v>1</v>
      </c>
      <c r="I176" s="188"/>
      <c r="J176" s="189">
        <f>ROUND(I176*H176,2)</f>
        <v>0</v>
      </c>
      <c r="K176" s="185" t="s">
        <v>181</v>
      </c>
      <c r="L176" s="42"/>
      <c r="M176" s="190" t="s">
        <v>5</v>
      </c>
      <c r="N176" s="191" t="s">
        <v>52</v>
      </c>
      <c r="O176" s="43"/>
      <c r="P176" s="192">
        <f>O176*H176</f>
        <v>0</v>
      </c>
      <c r="Q176" s="192">
        <v>1.7099999999999999E-3</v>
      </c>
      <c r="R176" s="192">
        <f>Q176*H176</f>
        <v>1.7099999999999999E-3</v>
      </c>
      <c r="S176" s="192">
        <v>0</v>
      </c>
      <c r="T176" s="193">
        <f>S176*H176</f>
        <v>0</v>
      </c>
      <c r="AR176" s="24" t="s">
        <v>194</v>
      </c>
      <c r="AT176" s="24" t="s">
        <v>177</v>
      </c>
      <c r="AU176" s="24" t="s">
        <v>24</v>
      </c>
      <c r="AY176" s="24" t="s">
        <v>174</v>
      </c>
      <c r="BE176" s="194">
        <f>IF(N176="základní",J176,0)</f>
        <v>0</v>
      </c>
      <c r="BF176" s="194">
        <f>IF(N176="snížená",J176,0)</f>
        <v>0</v>
      </c>
      <c r="BG176" s="194">
        <f>IF(N176="zákl. přenesená",J176,0)</f>
        <v>0</v>
      </c>
      <c r="BH176" s="194">
        <f>IF(N176="sníž. přenesená",J176,0)</f>
        <v>0</v>
      </c>
      <c r="BI176" s="194">
        <f>IF(N176="nulová",J176,0)</f>
        <v>0</v>
      </c>
      <c r="BJ176" s="24" t="s">
        <v>89</v>
      </c>
      <c r="BK176" s="194">
        <f>ROUND(I176*H176,2)</f>
        <v>0</v>
      </c>
      <c r="BL176" s="24" t="s">
        <v>194</v>
      </c>
      <c r="BM176" s="24" t="s">
        <v>2417</v>
      </c>
    </row>
    <row r="177" spans="2:65" s="12" customFormat="1" ht="13.5">
      <c r="B177" s="195"/>
      <c r="D177" s="196" t="s">
        <v>184</v>
      </c>
      <c r="E177" s="197" t="s">
        <v>5</v>
      </c>
      <c r="F177" s="198" t="s">
        <v>89</v>
      </c>
      <c r="H177" s="199">
        <v>1</v>
      </c>
      <c r="I177" s="200"/>
      <c r="L177" s="195"/>
      <c r="M177" s="201"/>
      <c r="N177" s="202"/>
      <c r="O177" s="202"/>
      <c r="P177" s="202"/>
      <c r="Q177" s="202"/>
      <c r="R177" s="202"/>
      <c r="S177" s="202"/>
      <c r="T177" s="203"/>
      <c r="AT177" s="197" t="s">
        <v>184</v>
      </c>
      <c r="AU177" s="197" t="s">
        <v>24</v>
      </c>
      <c r="AV177" s="12" t="s">
        <v>24</v>
      </c>
      <c r="AW177" s="12" t="s">
        <v>44</v>
      </c>
      <c r="AX177" s="12" t="s">
        <v>89</v>
      </c>
      <c r="AY177" s="197" t="s">
        <v>174</v>
      </c>
    </row>
    <row r="178" spans="2:65" s="1" customFormat="1" ht="25.5" customHeight="1">
      <c r="B178" s="182"/>
      <c r="C178" s="219" t="s">
        <v>468</v>
      </c>
      <c r="D178" s="219" t="s">
        <v>447</v>
      </c>
      <c r="E178" s="220" t="s">
        <v>2418</v>
      </c>
      <c r="F178" s="221" t="s">
        <v>2419</v>
      </c>
      <c r="G178" s="222" t="s">
        <v>488</v>
      </c>
      <c r="H178" s="223">
        <v>1.01</v>
      </c>
      <c r="I178" s="224"/>
      <c r="J178" s="225">
        <f>ROUND(I178*H178,2)</f>
        <v>0</v>
      </c>
      <c r="K178" s="221" t="s">
        <v>181</v>
      </c>
      <c r="L178" s="226"/>
      <c r="M178" s="227" t="s">
        <v>5</v>
      </c>
      <c r="N178" s="228" t="s">
        <v>52</v>
      </c>
      <c r="O178" s="43"/>
      <c r="P178" s="192">
        <f>O178*H178</f>
        <v>0</v>
      </c>
      <c r="Q178" s="192">
        <v>1.78E-2</v>
      </c>
      <c r="R178" s="192">
        <f>Q178*H178</f>
        <v>1.7978000000000001E-2</v>
      </c>
      <c r="S178" s="192">
        <v>0</v>
      </c>
      <c r="T178" s="193">
        <f>S178*H178</f>
        <v>0</v>
      </c>
      <c r="AR178" s="24" t="s">
        <v>211</v>
      </c>
      <c r="AT178" s="24" t="s">
        <v>447</v>
      </c>
      <c r="AU178" s="24" t="s">
        <v>24</v>
      </c>
      <c r="AY178" s="24" t="s">
        <v>174</v>
      </c>
      <c r="BE178" s="194">
        <f>IF(N178="základní",J178,0)</f>
        <v>0</v>
      </c>
      <c r="BF178" s="194">
        <f>IF(N178="snížená",J178,0)</f>
        <v>0</v>
      </c>
      <c r="BG178" s="194">
        <f>IF(N178="zákl. přenesená",J178,0)</f>
        <v>0</v>
      </c>
      <c r="BH178" s="194">
        <f>IF(N178="sníž. přenesená",J178,0)</f>
        <v>0</v>
      </c>
      <c r="BI178" s="194">
        <f>IF(N178="nulová",J178,0)</f>
        <v>0</v>
      </c>
      <c r="BJ178" s="24" t="s">
        <v>89</v>
      </c>
      <c r="BK178" s="194">
        <f>ROUND(I178*H178,2)</f>
        <v>0</v>
      </c>
      <c r="BL178" s="24" t="s">
        <v>194</v>
      </c>
      <c r="BM178" s="24" t="s">
        <v>2420</v>
      </c>
    </row>
    <row r="179" spans="2:65" s="12" customFormat="1" ht="13.5">
      <c r="B179" s="195"/>
      <c r="D179" s="196" t="s">
        <v>184</v>
      </c>
      <c r="E179" s="197" t="s">
        <v>5</v>
      </c>
      <c r="F179" s="198" t="s">
        <v>701</v>
      </c>
      <c r="H179" s="199">
        <v>1.01</v>
      </c>
      <c r="I179" s="200"/>
      <c r="L179" s="195"/>
      <c r="M179" s="201"/>
      <c r="N179" s="202"/>
      <c r="O179" s="202"/>
      <c r="P179" s="202"/>
      <c r="Q179" s="202"/>
      <c r="R179" s="202"/>
      <c r="S179" s="202"/>
      <c r="T179" s="203"/>
      <c r="AT179" s="197" t="s">
        <v>184</v>
      </c>
      <c r="AU179" s="197" t="s">
        <v>24</v>
      </c>
      <c r="AV179" s="12" t="s">
        <v>24</v>
      </c>
      <c r="AW179" s="12" t="s">
        <v>44</v>
      </c>
      <c r="AX179" s="12" t="s">
        <v>89</v>
      </c>
      <c r="AY179" s="197" t="s">
        <v>174</v>
      </c>
    </row>
    <row r="180" spans="2:65" s="1" customFormat="1" ht="25.5" customHeight="1">
      <c r="B180" s="182"/>
      <c r="C180" s="183" t="s">
        <v>474</v>
      </c>
      <c r="D180" s="183" t="s">
        <v>177</v>
      </c>
      <c r="E180" s="184" t="s">
        <v>2421</v>
      </c>
      <c r="F180" s="185" t="s">
        <v>2422</v>
      </c>
      <c r="G180" s="186" t="s">
        <v>287</v>
      </c>
      <c r="H180" s="187">
        <v>32.83</v>
      </c>
      <c r="I180" s="188"/>
      <c r="J180" s="189">
        <f>ROUND(I180*H180,2)</f>
        <v>0</v>
      </c>
      <c r="K180" s="185" t="s">
        <v>181</v>
      </c>
      <c r="L180" s="42"/>
      <c r="M180" s="190" t="s">
        <v>5</v>
      </c>
      <c r="N180" s="191" t="s">
        <v>52</v>
      </c>
      <c r="O180" s="43"/>
      <c r="P180" s="192">
        <f>O180*H180</f>
        <v>0</v>
      </c>
      <c r="Q180" s="192">
        <v>0</v>
      </c>
      <c r="R180" s="192">
        <f>Q180*H180</f>
        <v>0</v>
      </c>
      <c r="S180" s="192">
        <v>0</v>
      </c>
      <c r="T180" s="193">
        <f>S180*H180</f>
        <v>0</v>
      </c>
      <c r="AR180" s="24" t="s">
        <v>194</v>
      </c>
      <c r="AT180" s="24" t="s">
        <v>177</v>
      </c>
      <c r="AU180" s="24" t="s">
        <v>24</v>
      </c>
      <c r="AY180" s="24" t="s">
        <v>174</v>
      </c>
      <c r="BE180" s="194">
        <f>IF(N180="základní",J180,0)</f>
        <v>0</v>
      </c>
      <c r="BF180" s="194">
        <f>IF(N180="snížená",J180,0)</f>
        <v>0</v>
      </c>
      <c r="BG180" s="194">
        <f>IF(N180="zákl. přenesená",J180,0)</f>
        <v>0</v>
      </c>
      <c r="BH180" s="194">
        <f>IF(N180="sníž. přenesená",J180,0)</f>
        <v>0</v>
      </c>
      <c r="BI180" s="194">
        <f>IF(N180="nulová",J180,0)</f>
        <v>0</v>
      </c>
      <c r="BJ180" s="24" t="s">
        <v>89</v>
      </c>
      <c r="BK180" s="194">
        <f>ROUND(I180*H180,2)</f>
        <v>0</v>
      </c>
      <c r="BL180" s="24" t="s">
        <v>194</v>
      </c>
      <c r="BM180" s="24" t="s">
        <v>2423</v>
      </c>
    </row>
    <row r="181" spans="2:65" s="12" customFormat="1" ht="13.5">
      <c r="B181" s="195"/>
      <c r="D181" s="196" t="s">
        <v>184</v>
      </c>
      <c r="E181" s="197" t="s">
        <v>5</v>
      </c>
      <c r="F181" s="198" t="s">
        <v>2424</v>
      </c>
      <c r="H181" s="199">
        <v>32.83</v>
      </c>
      <c r="I181" s="200"/>
      <c r="L181" s="195"/>
      <c r="M181" s="201"/>
      <c r="N181" s="202"/>
      <c r="O181" s="202"/>
      <c r="P181" s="202"/>
      <c r="Q181" s="202"/>
      <c r="R181" s="202"/>
      <c r="S181" s="202"/>
      <c r="T181" s="203"/>
      <c r="AT181" s="197" t="s">
        <v>184</v>
      </c>
      <c r="AU181" s="197" t="s">
        <v>24</v>
      </c>
      <c r="AV181" s="12" t="s">
        <v>24</v>
      </c>
      <c r="AW181" s="12" t="s">
        <v>44</v>
      </c>
      <c r="AX181" s="12" t="s">
        <v>89</v>
      </c>
      <c r="AY181" s="197" t="s">
        <v>174</v>
      </c>
    </row>
    <row r="182" spans="2:65" s="1" customFormat="1" ht="16.5" customHeight="1">
      <c r="B182" s="182"/>
      <c r="C182" s="219" t="s">
        <v>480</v>
      </c>
      <c r="D182" s="219" t="s">
        <v>447</v>
      </c>
      <c r="E182" s="220" t="s">
        <v>2425</v>
      </c>
      <c r="F182" s="221" t="s">
        <v>2426</v>
      </c>
      <c r="G182" s="222" t="s">
        <v>287</v>
      </c>
      <c r="H182" s="223">
        <v>33.322000000000003</v>
      </c>
      <c r="I182" s="224"/>
      <c r="J182" s="225">
        <f>ROUND(I182*H182,2)</f>
        <v>0</v>
      </c>
      <c r="K182" s="221" t="s">
        <v>181</v>
      </c>
      <c r="L182" s="226"/>
      <c r="M182" s="227" t="s">
        <v>5</v>
      </c>
      <c r="N182" s="228" t="s">
        <v>52</v>
      </c>
      <c r="O182" s="43"/>
      <c r="P182" s="192">
        <f>O182*H182</f>
        <v>0</v>
      </c>
      <c r="Q182" s="192">
        <v>4.2999999999999999E-4</v>
      </c>
      <c r="R182" s="192">
        <f>Q182*H182</f>
        <v>1.4328460000000001E-2</v>
      </c>
      <c r="S182" s="192">
        <v>0</v>
      </c>
      <c r="T182" s="193">
        <f>S182*H182</f>
        <v>0</v>
      </c>
      <c r="AR182" s="24" t="s">
        <v>211</v>
      </c>
      <c r="AT182" s="24" t="s">
        <v>447</v>
      </c>
      <c r="AU182" s="24" t="s">
        <v>24</v>
      </c>
      <c r="AY182" s="24" t="s">
        <v>174</v>
      </c>
      <c r="BE182" s="194">
        <f>IF(N182="základní",J182,0)</f>
        <v>0</v>
      </c>
      <c r="BF182" s="194">
        <f>IF(N182="snížená",J182,0)</f>
        <v>0</v>
      </c>
      <c r="BG182" s="194">
        <f>IF(N182="zákl. přenesená",J182,0)</f>
        <v>0</v>
      </c>
      <c r="BH182" s="194">
        <f>IF(N182="sníž. přenesená",J182,0)</f>
        <v>0</v>
      </c>
      <c r="BI182" s="194">
        <f>IF(N182="nulová",J182,0)</f>
        <v>0</v>
      </c>
      <c r="BJ182" s="24" t="s">
        <v>89</v>
      </c>
      <c r="BK182" s="194">
        <f>ROUND(I182*H182,2)</f>
        <v>0</v>
      </c>
      <c r="BL182" s="24" t="s">
        <v>194</v>
      </c>
      <c r="BM182" s="24" t="s">
        <v>2427</v>
      </c>
    </row>
    <row r="183" spans="2:65" s="12" customFormat="1" ht="13.5">
      <c r="B183" s="195"/>
      <c r="D183" s="196" t="s">
        <v>184</v>
      </c>
      <c r="E183" s="197" t="s">
        <v>5</v>
      </c>
      <c r="F183" s="198" t="s">
        <v>2428</v>
      </c>
      <c r="H183" s="199">
        <v>33.322000000000003</v>
      </c>
      <c r="I183" s="200"/>
      <c r="L183" s="195"/>
      <c r="M183" s="201"/>
      <c r="N183" s="202"/>
      <c r="O183" s="202"/>
      <c r="P183" s="202"/>
      <c r="Q183" s="202"/>
      <c r="R183" s="202"/>
      <c r="S183" s="202"/>
      <c r="T183" s="203"/>
      <c r="AT183" s="197" t="s">
        <v>184</v>
      </c>
      <c r="AU183" s="197" t="s">
        <v>24</v>
      </c>
      <c r="AV183" s="12" t="s">
        <v>24</v>
      </c>
      <c r="AW183" s="12" t="s">
        <v>44</v>
      </c>
      <c r="AX183" s="12" t="s">
        <v>89</v>
      </c>
      <c r="AY183" s="197" t="s">
        <v>174</v>
      </c>
    </row>
    <row r="184" spans="2:65" s="1" customFormat="1" ht="25.5" customHeight="1">
      <c r="B184" s="182"/>
      <c r="C184" s="183" t="s">
        <v>485</v>
      </c>
      <c r="D184" s="183" t="s">
        <v>177</v>
      </c>
      <c r="E184" s="184" t="s">
        <v>2429</v>
      </c>
      <c r="F184" s="185" t="s">
        <v>2430</v>
      </c>
      <c r="G184" s="186" t="s">
        <v>287</v>
      </c>
      <c r="H184" s="187">
        <v>51.28</v>
      </c>
      <c r="I184" s="188"/>
      <c r="J184" s="189">
        <f>ROUND(I184*H184,2)</f>
        <v>0</v>
      </c>
      <c r="K184" s="185" t="s">
        <v>181</v>
      </c>
      <c r="L184" s="42"/>
      <c r="M184" s="190" t="s">
        <v>5</v>
      </c>
      <c r="N184" s="191" t="s">
        <v>52</v>
      </c>
      <c r="O184" s="43"/>
      <c r="P184" s="192">
        <f>O184*H184</f>
        <v>0</v>
      </c>
      <c r="Q184" s="192">
        <v>0</v>
      </c>
      <c r="R184" s="192">
        <f>Q184*H184</f>
        <v>0</v>
      </c>
      <c r="S184" s="192">
        <v>0</v>
      </c>
      <c r="T184" s="193">
        <f>S184*H184</f>
        <v>0</v>
      </c>
      <c r="AR184" s="24" t="s">
        <v>194</v>
      </c>
      <c r="AT184" s="24" t="s">
        <v>177</v>
      </c>
      <c r="AU184" s="24" t="s">
        <v>24</v>
      </c>
      <c r="AY184" s="24" t="s">
        <v>174</v>
      </c>
      <c r="BE184" s="194">
        <f>IF(N184="základní",J184,0)</f>
        <v>0</v>
      </c>
      <c r="BF184" s="194">
        <f>IF(N184="snížená",J184,0)</f>
        <v>0</v>
      </c>
      <c r="BG184" s="194">
        <f>IF(N184="zákl. přenesená",J184,0)</f>
        <v>0</v>
      </c>
      <c r="BH184" s="194">
        <f>IF(N184="sníž. přenesená",J184,0)</f>
        <v>0</v>
      </c>
      <c r="BI184" s="194">
        <f>IF(N184="nulová",J184,0)</f>
        <v>0</v>
      </c>
      <c r="BJ184" s="24" t="s">
        <v>89</v>
      </c>
      <c r="BK184" s="194">
        <f>ROUND(I184*H184,2)</f>
        <v>0</v>
      </c>
      <c r="BL184" s="24" t="s">
        <v>194</v>
      </c>
      <c r="BM184" s="24" t="s">
        <v>2431</v>
      </c>
    </row>
    <row r="185" spans="2:65" s="12" customFormat="1" ht="13.5">
      <c r="B185" s="195"/>
      <c r="D185" s="196" t="s">
        <v>184</v>
      </c>
      <c r="E185" s="197" t="s">
        <v>5</v>
      </c>
      <c r="F185" s="198" t="s">
        <v>2432</v>
      </c>
      <c r="H185" s="199">
        <v>51.28</v>
      </c>
      <c r="I185" s="200"/>
      <c r="L185" s="195"/>
      <c r="M185" s="201"/>
      <c r="N185" s="202"/>
      <c r="O185" s="202"/>
      <c r="P185" s="202"/>
      <c r="Q185" s="202"/>
      <c r="R185" s="202"/>
      <c r="S185" s="202"/>
      <c r="T185" s="203"/>
      <c r="AT185" s="197" t="s">
        <v>184</v>
      </c>
      <c r="AU185" s="197" t="s">
        <v>24</v>
      </c>
      <c r="AV185" s="12" t="s">
        <v>24</v>
      </c>
      <c r="AW185" s="12" t="s">
        <v>44</v>
      </c>
      <c r="AX185" s="12" t="s">
        <v>89</v>
      </c>
      <c r="AY185" s="197" t="s">
        <v>174</v>
      </c>
    </row>
    <row r="186" spans="2:65" s="1" customFormat="1" ht="16.5" customHeight="1">
      <c r="B186" s="182"/>
      <c r="C186" s="219" t="s">
        <v>32</v>
      </c>
      <c r="D186" s="219" t="s">
        <v>447</v>
      </c>
      <c r="E186" s="220" t="s">
        <v>2433</v>
      </c>
      <c r="F186" s="221" t="s">
        <v>2434</v>
      </c>
      <c r="G186" s="222" t="s">
        <v>287</v>
      </c>
      <c r="H186" s="223">
        <v>52.048999999999999</v>
      </c>
      <c r="I186" s="224"/>
      <c r="J186" s="225">
        <f>ROUND(I186*H186,2)</f>
        <v>0</v>
      </c>
      <c r="K186" s="221" t="s">
        <v>181</v>
      </c>
      <c r="L186" s="226"/>
      <c r="M186" s="227" t="s">
        <v>5</v>
      </c>
      <c r="N186" s="228" t="s">
        <v>52</v>
      </c>
      <c r="O186" s="43"/>
      <c r="P186" s="192">
        <f>O186*H186</f>
        <v>0</v>
      </c>
      <c r="Q186" s="192">
        <v>1.47E-3</v>
      </c>
      <c r="R186" s="192">
        <f>Q186*H186</f>
        <v>7.6512029999999995E-2</v>
      </c>
      <c r="S186" s="192">
        <v>0</v>
      </c>
      <c r="T186" s="193">
        <f>S186*H186</f>
        <v>0</v>
      </c>
      <c r="AR186" s="24" t="s">
        <v>211</v>
      </c>
      <c r="AT186" s="24" t="s">
        <v>447</v>
      </c>
      <c r="AU186" s="24" t="s">
        <v>24</v>
      </c>
      <c r="AY186" s="24" t="s">
        <v>174</v>
      </c>
      <c r="BE186" s="194">
        <f>IF(N186="základní",J186,0)</f>
        <v>0</v>
      </c>
      <c r="BF186" s="194">
        <f>IF(N186="snížená",J186,0)</f>
        <v>0</v>
      </c>
      <c r="BG186" s="194">
        <f>IF(N186="zákl. přenesená",J186,0)</f>
        <v>0</v>
      </c>
      <c r="BH186" s="194">
        <f>IF(N186="sníž. přenesená",J186,0)</f>
        <v>0</v>
      </c>
      <c r="BI186" s="194">
        <f>IF(N186="nulová",J186,0)</f>
        <v>0</v>
      </c>
      <c r="BJ186" s="24" t="s">
        <v>89</v>
      </c>
      <c r="BK186" s="194">
        <f>ROUND(I186*H186,2)</f>
        <v>0</v>
      </c>
      <c r="BL186" s="24" t="s">
        <v>194</v>
      </c>
      <c r="BM186" s="24" t="s">
        <v>2435</v>
      </c>
    </row>
    <row r="187" spans="2:65" s="12" customFormat="1" ht="13.5">
      <c r="B187" s="195"/>
      <c r="D187" s="196" t="s">
        <v>184</v>
      </c>
      <c r="E187" s="197" t="s">
        <v>5</v>
      </c>
      <c r="F187" s="198" t="s">
        <v>2436</v>
      </c>
      <c r="H187" s="199">
        <v>52.048999999999999</v>
      </c>
      <c r="I187" s="200"/>
      <c r="L187" s="195"/>
      <c r="M187" s="201"/>
      <c r="N187" s="202"/>
      <c r="O187" s="202"/>
      <c r="P187" s="202"/>
      <c r="Q187" s="202"/>
      <c r="R187" s="202"/>
      <c r="S187" s="202"/>
      <c r="T187" s="203"/>
      <c r="AT187" s="197" t="s">
        <v>184</v>
      </c>
      <c r="AU187" s="197" t="s">
        <v>24</v>
      </c>
      <c r="AV187" s="12" t="s">
        <v>24</v>
      </c>
      <c r="AW187" s="12" t="s">
        <v>44</v>
      </c>
      <c r="AX187" s="12" t="s">
        <v>89</v>
      </c>
      <c r="AY187" s="197" t="s">
        <v>174</v>
      </c>
    </row>
    <row r="188" spans="2:65" s="1" customFormat="1" ht="25.5" customHeight="1">
      <c r="B188" s="182"/>
      <c r="C188" s="183" t="s">
        <v>495</v>
      </c>
      <c r="D188" s="183" t="s">
        <v>177</v>
      </c>
      <c r="E188" s="184" t="s">
        <v>2437</v>
      </c>
      <c r="F188" s="185" t="s">
        <v>2438</v>
      </c>
      <c r="G188" s="186" t="s">
        <v>488</v>
      </c>
      <c r="H188" s="187">
        <v>2</v>
      </c>
      <c r="I188" s="188"/>
      <c r="J188" s="189">
        <f>ROUND(I188*H188,2)</f>
        <v>0</v>
      </c>
      <c r="K188" s="185" t="s">
        <v>181</v>
      </c>
      <c r="L188" s="42"/>
      <c r="M188" s="190" t="s">
        <v>5</v>
      </c>
      <c r="N188" s="191" t="s">
        <v>52</v>
      </c>
      <c r="O188" s="43"/>
      <c r="P188" s="192">
        <f>O188*H188</f>
        <v>0</v>
      </c>
      <c r="Q188" s="192">
        <v>0</v>
      </c>
      <c r="R188" s="192">
        <f>Q188*H188</f>
        <v>0</v>
      </c>
      <c r="S188" s="192">
        <v>0</v>
      </c>
      <c r="T188" s="193">
        <f>S188*H188</f>
        <v>0</v>
      </c>
      <c r="AR188" s="24" t="s">
        <v>194</v>
      </c>
      <c r="AT188" s="24" t="s">
        <v>177</v>
      </c>
      <c r="AU188" s="24" t="s">
        <v>24</v>
      </c>
      <c r="AY188" s="24" t="s">
        <v>174</v>
      </c>
      <c r="BE188" s="194">
        <f>IF(N188="základní",J188,0)</f>
        <v>0</v>
      </c>
      <c r="BF188" s="194">
        <f>IF(N188="snížená",J188,0)</f>
        <v>0</v>
      </c>
      <c r="BG188" s="194">
        <f>IF(N188="zákl. přenesená",J188,0)</f>
        <v>0</v>
      </c>
      <c r="BH188" s="194">
        <f>IF(N188="sníž. přenesená",J188,0)</f>
        <v>0</v>
      </c>
      <c r="BI188" s="194">
        <f>IF(N188="nulová",J188,0)</f>
        <v>0</v>
      </c>
      <c r="BJ188" s="24" t="s">
        <v>89</v>
      </c>
      <c r="BK188" s="194">
        <f>ROUND(I188*H188,2)</f>
        <v>0</v>
      </c>
      <c r="BL188" s="24" t="s">
        <v>194</v>
      </c>
      <c r="BM188" s="24" t="s">
        <v>2439</v>
      </c>
    </row>
    <row r="189" spans="2:65" s="12" customFormat="1" ht="13.5">
      <c r="B189" s="195"/>
      <c r="D189" s="196" t="s">
        <v>184</v>
      </c>
      <c r="E189" s="197" t="s">
        <v>5</v>
      </c>
      <c r="F189" s="198" t="s">
        <v>24</v>
      </c>
      <c r="H189" s="199">
        <v>2</v>
      </c>
      <c r="I189" s="200"/>
      <c r="L189" s="195"/>
      <c r="M189" s="201"/>
      <c r="N189" s="202"/>
      <c r="O189" s="202"/>
      <c r="P189" s="202"/>
      <c r="Q189" s="202"/>
      <c r="R189" s="202"/>
      <c r="S189" s="202"/>
      <c r="T189" s="203"/>
      <c r="AT189" s="197" t="s">
        <v>184</v>
      </c>
      <c r="AU189" s="197" t="s">
        <v>24</v>
      </c>
      <c r="AV189" s="12" t="s">
        <v>24</v>
      </c>
      <c r="AW189" s="12" t="s">
        <v>44</v>
      </c>
      <c r="AX189" s="12" t="s">
        <v>89</v>
      </c>
      <c r="AY189" s="197" t="s">
        <v>174</v>
      </c>
    </row>
    <row r="190" spans="2:65" s="1" customFormat="1" ht="16.5" customHeight="1">
      <c r="B190" s="182"/>
      <c r="C190" s="219" t="s">
        <v>500</v>
      </c>
      <c r="D190" s="219" t="s">
        <v>447</v>
      </c>
      <c r="E190" s="220" t="s">
        <v>2440</v>
      </c>
      <c r="F190" s="221" t="s">
        <v>2441</v>
      </c>
      <c r="G190" s="222" t="s">
        <v>488</v>
      </c>
      <c r="H190" s="223">
        <v>2.0299999999999998</v>
      </c>
      <c r="I190" s="224"/>
      <c r="J190" s="225">
        <f>ROUND(I190*H190,2)</f>
        <v>0</v>
      </c>
      <c r="K190" s="221" t="s">
        <v>181</v>
      </c>
      <c r="L190" s="226"/>
      <c r="M190" s="227" t="s">
        <v>5</v>
      </c>
      <c r="N190" s="228" t="s">
        <v>52</v>
      </c>
      <c r="O190" s="43"/>
      <c r="P190" s="192">
        <f>O190*H190</f>
        <v>0</v>
      </c>
      <c r="Q190" s="192">
        <v>8.0000000000000007E-5</v>
      </c>
      <c r="R190" s="192">
        <f>Q190*H190</f>
        <v>1.6239999999999999E-4</v>
      </c>
      <c r="S190" s="192">
        <v>0</v>
      </c>
      <c r="T190" s="193">
        <f>S190*H190</f>
        <v>0</v>
      </c>
      <c r="AR190" s="24" t="s">
        <v>211</v>
      </c>
      <c r="AT190" s="24" t="s">
        <v>447</v>
      </c>
      <c r="AU190" s="24" t="s">
        <v>24</v>
      </c>
      <c r="AY190" s="24" t="s">
        <v>174</v>
      </c>
      <c r="BE190" s="194">
        <f>IF(N190="základní",J190,0)</f>
        <v>0</v>
      </c>
      <c r="BF190" s="194">
        <f>IF(N190="snížená",J190,0)</f>
        <v>0</v>
      </c>
      <c r="BG190" s="194">
        <f>IF(N190="zákl. přenesená",J190,0)</f>
        <v>0</v>
      </c>
      <c r="BH190" s="194">
        <f>IF(N190="sníž. přenesená",J190,0)</f>
        <v>0</v>
      </c>
      <c r="BI190" s="194">
        <f>IF(N190="nulová",J190,0)</f>
        <v>0</v>
      </c>
      <c r="BJ190" s="24" t="s">
        <v>89</v>
      </c>
      <c r="BK190" s="194">
        <f>ROUND(I190*H190,2)</f>
        <v>0</v>
      </c>
      <c r="BL190" s="24" t="s">
        <v>194</v>
      </c>
      <c r="BM190" s="24" t="s">
        <v>2442</v>
      </c>
    </row>
    <row r="191" spans="2:65" s="12" customFormat="1" ht="13.5">
      <c r="B191" s="195"/>
      <c r="D191" s="196" t="s">
        <v>184</v>
      </c>
      <c r="E191" s="197" t="s">
        <v>5</v>
      </c>
      <c r="F191" s="198" t="s">
        <v>2443</v>
      </c>
      <c r="H191" s="199">
        <v>2.0299999999999998</v>
      </c>
      <c r="I191" s="200"/>
      <c r="L191" s="195"/>
      <c r="M191" s="201"/>
      <c r="N191" s="202"/>
      <c r="O191" s="202"/>
      <c r="P191" s="202"/>
      <c r="Q191" s="202"/>
      <c r="R191" s="202"/>
      <c r="S191" s="202"/>
      <c r="T191" s="203"/>
      <c r="AT191" s="197" t="s">
        <v>184</v>
      </c>
      <c r="AU191" s="197" t="s">
        <v>24</v>
      </c>
      <c r="AV191" s="12" t="s">
        <v>24</v>
      </c>
      <c r="AW191" s="12" t="s">
        <v>44</v>
      </c>
      <c r="AX191" s="12" t="s">
        <v>89</v>
      </c>
      <c r="AY191" s="197" t="s">
        <v>174</v>
      </c>
    </row>
    <row r="192" spans="2:65" s="1" customFormat="1" ht="25.5" customHeight="1">
      <c r="B192" s="182"/>
      <c r="C192" s="183" t="s">
        <v>505</v>
      </c>
      <c r="D192" s="183" t="s">
        <v>177</v>
      </c>
      <c r="E192" s="184" t="s">
        <v>2444</v>
      </c>
      <c r="F192" s="185" t="s">
        <v>2445</v>
      </c>
      <c r="G192" s="186" t="s">
        <v>488</v>
      </c>
      <c r="H192" s="187">
        <v>4</v>
      </c>
      <c r="I192" s="188"/>
      <c r="J192" s="189">
        <f>ROUND(I192*H192,2)</f>
        <v>0</v>
      </c>
      <c r="K192" s="185" t="s">
        <v>181</v>
      </c>
      <c r="L192" s="42"/>
      <c r="M192" s="190" t="s">
        <v>5</v>
      </c>
      <c r="N192" s="191" t="s">
        <v>52</v>
      </c>
      <c r="O192" s="43"/>
      <c r="P192" s="192">
        <f>O192*H192</f>
        <v>0</v>
      </c>
      <c r="Q192" s="192">
        <v>0</v>
      </c>
      <c r="R192" s="192">
        <f>Q192*H192</f>
        <v>0</v>
      </c>
      <c r="S192" s="192">
        <v>0</v>
      </c>
      <c r="T192" s="193">
        <f>S192*H192</f>
        <v>0</v>
      </c>
      <c r="AR192" s="24" t="s">
        <v>194</v>
      </c>
      <c r="AT192" s="24" t="s">
        <v>177</v>
      </c>
      <c r="AU192" s="24" t="s">
        <v>24</v>
      </c>
      <c r="AY192" s="24" t="s">
        <v>174</v>
      </c>
      <c r="BE192" s="194">
        <f>IF(N192="základní",J192,0)</f>
        <v>0</v>
      </c>
      <c r="BF192" s="194">
        <f>IF(N192="snížená",J192,0)</f>
        <v>0</v>
      </c>
      <c r="BG192" s="194">
        <f>IF(N192="zákl. přenesená",J192,0)</f>
        <v>0</v>
      </c>
      <c r="BH192" s="194">
        <f>IF(N192="sníž. přenesená",J192,0)</f>
        <v>0</v>
      </c>
      <c r="BI192" s="194">
        <f>IF(N192="nulová",J192,0)</f>
        <v>0</v>
      </c>
      <c r="BJ192" s="24" t="s">
        <v>89</v>
      </c>
      <c r="BK192" s="194">
        <f>ROUND(I192*H192,2)</f>
        <v>0</v>
      </c>
      <c r="BL192" s="24" t="s">
        <v>194</v>
      </c>
      <c r="BM192" s="24" t="s">
        <v>2446</v>
      </c>
    </row>
    <row r="193" spans="2:65" s="12" customFormat="1" ht="13.5">
      <c r="B193" s="195"/>
      <c r="D193" s="196" t="s">
        <v>184</v>
      </c>
      <c r="E193" s="197" t="s">
        <v>5</v>
      </c>
      <c r="F193" s="198" t="s">
        <v>194</v>
      </c>
      <c r="H193" s="199">
        <v>4</v>
      </c>
      <c r="I193" s="200"/>
      <c r="L193" s="195"/>
      <c r="M193" s="201"/>
      <c r="N193" s="202"/>
      <c r="O193" s="202"/>
      <c r="P193" s="202"/>
      <c r="Q193" s="202"/>
      <c r="R193" s="202"/>
      <c r="S193" s="202"/>
      <c r="T193" s="203"/>
      <c r="AT193" s="197" t="s">
        <v>184</v>
      </c>
      <c r="AU193" s="197" t="s">
        <v>24</v>
      </c>
      <c r="AV193" s="12" t="s">
        <v>24</v>
      </c>
      <c r="AW193" s="12" t="s">
        <v>44</v>
      </c>
      <c r="AX193" s="12" t="s">
        <v>89</v>
      </c>
      <c r="AY193" s="197" t="s">
        <v>174</v>
      </c>
    </row>
    <row r="194" spans="2:65" s="1" customFormat="1" ht="16.5" customHeight="1">
      <c r="B194" s="182"/>
      <c r="C194" s="219" t="s">
        <v>510</v>
      </c>
      <c r="D194" s="219" t="s">
        <v>447</v>
      </c>
      <c r="E194" s="220" t="s">
        <v>2447</v>
      </c>
      <c r="F194" s="221" t="s">
        <v>2448</v>
      </c>
      <c r="G194" s="222" t="s">
        <v>488</v>
      </c>
      <c r="H194" s="223">
        <v>4.0599999999999996</v>
      </c>
      <c r="I194" s="224"/>
      <c r="J194" s="225">
        <f>ROUND(I194*H194,2)</f>
        <v>0</v>
      </c>
      <c r="K194" s="221" t="s">
        <v>181</v>
      </c>
      <c r="L194" s="226"/>
      <c r="M194" s="227" t="s">
        <v>5</v>
      </c>
      <c r="N194" s="228" t="s">
        <v>52</v>
      </c>
      <c r="O194" s="43"/>
      <c r="P194" s="192">
        <f>O194*H194</f>
        <v>0</v>
      </c>
      <c r="Q194" s="192">
        <v>8.0000000000000007E-5</v>
      </c>
      <c r="R194" s="192">
        <f>Q194*H194</f>
        <v>3.2479999999999998E-4</v>
      </c>
      <c r="S194" s="192">
        <v>0</v>
      </c>
      <c r="T194" s="193">
        <f>S194*H194</f>
        <v>0</v>
      </c>
      <c r="AR194" s="24" t="s">
        <v>211</v>
      </c>
      <c r="AT194" s="24" t="s">
        <v>447</v>
      </c>
      <c r="AU194" s="24" t="s">
        <v>24</v>
      </c>
      <c r="AY194" s="24" t="s">
        <v>174</v>
      </c>
      <c r="BE194" s="194">
        <f>IF(N194="základní",J194,0)</f>
        <v>0</v>
      </c>
      <c r="BF194" s="194">
        <f>IF(N194="snížená",J194,0)</f>
        <v>0</v>
      </c>
      <c r="BG194" s="194">
        <f>IF(N194="zákl. přenesená",J194,0)</f>
        <v>0</v>
      </c>
      <c r="BH194" s="194">
        <f>IF(N194="sníž. přenesená",J194,0)</f>
        <v>0</v>
      </c>
      <c r="BI194" s="194">
        <f>IF(N194="nulová",J194,0)</f>
        <v>0</v>
      </c>
      <c r="BJ194" s="24" t="s">
        <v>89</v>
      </c>
      <c r="BK194" s="194">
        <f>ROUND(I194*H194,2)</f>
        <v>0</v>
      </c>
      <c r="BL194" s="24" t="s">
        <v>194</v>
      </c>
      <c r="BM194" s="24" t="s">
        <v>2449</v>
      </c>
    </row>
    <row r="195" spans="2:65" s="12" customFormat="1" ht="13.5">
      <c r="B195" s="195"/>
      <c r="D195" s="196" t="s">
        <v>184</v>
      </c>
      <c r="E195" s="197" t="s">
        <v>5</v>
      </c>
      <c r="F195" s="198" t="s">
        <v>2450</v>
      </c>
      <c r="H195" s="199">
        <v>4.0599999999999996</v>
      </c>
      <c r="I195" s="200"/>
      <c r="L195" s="195"/>
      <c r="M195" s="201"/>
      <c r="N195" s="202"/>
      <c r="O195" s="202"/>
      <c r="P195" s="202"/>
      <c r="Q195" s="202"/>
      <c r="R195" s="202"/>
      <c r="S195" s="202"/>
      <c r="T195" s="203"/>
      <c r="AT195" s="197" t="s">
        <v>184</v>
      </c>
      <c r="AU195" s="197" t="s">
        <v>24</v>
      </c>
      <c r="AV195" s="12" t="s">
        <v>24</v>
      </c>
      <c r="AW195" s="12" t="s">
        <v>44</v>
      </c>
      <c r="AX195" s="12" t="s">
        <v>89</v>
      </c>
      <c r="AY195" s="197" t="s">
        <v>174</v>
      </c>
    </row>
    <row r="196" spans="2:65" s="1" customFormat="1" ht="25.5" customHeight="1">
      <c r="B196" s="182"/>
      <c r="C196" s="183" t="s">
        <v>514</v>
      </c>
      <c r="D196" s="183" t="s">
        <v>177</v>
      </c>
      <c r="E196" s="184" t="s">
        <v>2451</v>
      </c>
      <c r="F196" s="185" t="s">
        <v>2452</v>
      </c>
      <c r="G196" s="186" t="s">
        <v>488</v>
      </c>
      <c r="H196" s="187">
        <v>3</v>
      </c>
      <c r="I196" s="188"/>
      <c r="J196" s="189">
        <f>ROUND(I196*H196,2)</f>
        <v>0</v>
      </c>
      <c r="K196" s="185" t="s">
        <v>181</v>
      </c>
      <c r="L196" s="42"/>
      <c r="M196" s="190" t="s">
        <v>5</v>
      </c>
      <c r="N196" s="191" t="s">
        <v>52</v>
      </c>
      <c r="O196" s="43"/>
      <c r="P196" s="192">
        <f>O196*H196</f>
        <v>0</v>
      </c>
      <c r="Q196" s="192">
        <v>0</v>
      </c>
      <c r="R196" s="192">
        <f>Q196*H196</f>
        <v>0</v>
      </c>
      <c r="S196" s="192">
        <v>0</v>
      </c>
      <c r="T196" s="193">
        <f>S196*H196</f>
        <v>0</v>
      </c>
      <c r="AR196" s="24" t="s">
        <v>194</v>
      </c>
      <c r="AT196" s="24" t="s">
        <v>177</v>
      </c>
      <c r="AU196" s="24" t="s">
        <v>24</v>
      </c>
      <c r="AY196" s="24" t="s">
        <v>174</v>
      </c>
      <c r="BE196" s="194">
        <f>IF(N196="základní",J196,0)</f>
        <v>0</v>
      </c>
      <c r="BF196" s="194">
        <f>IF(N196="snížená",J196,0)</f>
        <v>0</v>
      </c>
      <c r="BG196" s="194">
        <f>IF(N196="zákl. přenesená",J196,0)</f>
        <v>0</v>
      </c>
      <c r="BH196" s="194">
        <f>IF(N196="sníž. přenesená",J196,0)</f>
        <v>0</v>
      </c>
      <c r="BI196" s="194">
        <f>IF(N196="nulová",J196,0)</f>
        <v>0</v>
      </c>
      <c r="BJ196" s="24" t="s">
        <v>89</v>
      </c>
      <c r="BK196" s="194">
        <f>ROUND(I196*H196,2)</f>
        <v>0</v>
      </c>
      <c r="BL196" s="24" t="s">
        <v>194</v>
      </c>
      <c r="BM196" s="24" t="s">
        <v>2453</v>
      </c>
    </row>
    <row r="197" spans="2:65" s="12" customFormat="1" ht="13.5">
      <c r="B197" s="195"/>
      <c r="D197" s="196" t="s">
        <v>184</v>
      </c>
      <c r="E197" s="197" t="s">
        <v>5</v>
      </c>
      <c r="F197" s="198" t="s">
        <v>190</v>
      </c>
      <c r="H197" s="199">
        <v>3</v>
      </c>
      <c r="I197" s="200"/>
      <c r="L197" s="195"/>
      <c r="M197" s="201"/>
      <c r="N197" s="202"/>
      <c r="O197" s="202"/>
      <c r="P197" s="202"/>
      <c r="Q197" s="202"/>
      <c r="R197" s="202"/>
      <c r="S197" s="202"/>
      <c r="T197" s="203"/>
      <c r="AT197" s="197" t="s">
        <v>184</v>
      </c>
      <c r="AU197" s="197" t="s">
        <v>24</v>
      </c>
      <c r="AV197" s="12" t="s">
        <v>24</v>
      </c>
      <c r="AW197" s="12" t="s">
        <v>44</v>
      </c>
      <c r="AX197" s="12" t="s">
        <v>89</v>
      </c>
      <c r="AY197" s="197" t="s">
        <v>174</v>
      </c>
    </row>
    <row r="198" spans="2:65" s="1" customFormat="1" ht="16.5" customHeight="1">
      <c r="B198" s="182"/>
      <c r="C198" s="219" t="s">
        <v>521</v>
      </c>
      <c r="D198" s="219" t="s">
        <v>447</v>
      </c>
      <c r="E198" s="220" t="s">
        <v>2454</v>
      </c>
      <c r="F198" s="221" t="s">
        <v>2455</v>
      </c>
      <c r="G198" s="222" t="s">
        <v>488</v>
      </c>
      <c r="H198" s="223">
        <v>3.0449999999999999</v>
      </c>
      <c r="I198" s="224"/>
      <c r="J198" s="225">
        <f>ROUND(I198*H198,2)</f>
        <v>0</v>
      </c>
      <c r="K198" s="221" t="s">
        <v>181</v>
      </c>
      <c r="L198" s="226"/>
      <c r="M198" s="227" t="s">
        <v>5</v>
      </c>
      <c r="N198" s="228" t="s">
        <v>52</v>
      </c>
      <c r="O198" s="43"/>
      <c r="P198" s="192">
        <f>O198*H198</f>
        <v>0</v>
      </c>
      <c r="Q198" s="192">
        <v>3.8999999999999999E-4</v>
      </c>
      <c r="R198" s="192">
        <f>Q198*H198</f>
        <v>1.1875499999999999E-3</v>
      </c>
      <c r="S198" s="192">
        <v>0</v>
      </c>
      <c r="T198" s="193">
        <f>S198*H198</f>
        <v>0</v>
      </c>
      <c r="AR198" s="24" t="s">
        <v>211</v>
      </c>
      <c r="AT198" s="24" t="s">
        <v>447</v>
      </c>
      <c r="AU198" s="24" t="s">
        <v>24</v>
      </c>
      <c r="AY198" s="24" t="s">
        <v>174</v>
      </c>
      <c r="BE198" s="194">
        <f>IF(N198="základní",J198,0)</f>
        <v>0</v>
      </c>
      <c r="BF198" s="194">
        <f>IF(N198="snížená",J198,0)</f>
        <v>0</v>
      </c>
      <c r="BG198" s="194">
        <f>IF(N198="zákl. přenesená",J198,0)</f>
        <v>0</v>
      </c>
      <c r="BH198" s="194">
        <f>IF(N198="sníž. přenesená",J198,0)</f>
        <v>0</v>
      </c>
      <c r="BI198" s="194">
        <f>IF(N198="nulová",J198,0)</f>
        <v>0</v>
      </c>
      <c r="BJ198" s="24" t="s">
        <v>89</v>
      </c>
      <c r="BK198" s="194">
        <f>ROUND(I198*H198,2)</f>
        <v>0</v>
      </c>
      <c r="BL198" s="24" t="s">
        <v>194</v>
      </c>
      <c r="BM198" s="24" t="s">
        <v>2456</v>
      </c>
    </row>
    <row r="199" spans="2:65" s="12" customFormat="1" ht="13.5">
      <c r="B199" s="195"/>
      <c r="D199" s="196" t="s">
        <v>184</v>
      </c>
      <c r="E199" s="197" t="s">
        <v>5</v>
      </c>
      <c r="F199" s="198" t="s">
        <v>2457</v>
      </c>
      <c r="H199" s="199">
        <v>3.0449999999999999</v>
      </c>
      <c r="I199" s="200"/>
      <c r="L199" s="195"/>
      <c r="M199" s="201"/>
      <c r="N199" s="202"/>
      <c r="O199" s="202"/>
      <c r="P199" s="202"/>
      <c r="Q199" s="202"/>
      <c r="R199" s="202"/>
      <c r="S199" s="202"/>
      <c r="T199" s="203"/>
      <c r="AT199" s="197" t="s">
        <v>184</v>
      </c>
      <c r="AU199" s="197" t="s">
        <v>24</v>
      </c>
      <c r="AV199" s="12" t="s">
        <v>24</v>
      </c>
      <c r="AW199" s="12" t="s">
        <v>44</v>
      </c>
      <c r="AX199" s="12" t="s">
        <v>89</v>
      </c>
      <c r="AY199" s="197" t="s">
        <v>174</v>
      </c>
    </row>
    <row r="200" spans="2:65" s="1" customFormat="1" ht="16.5" customHeight="1">
      <c r="B200" s="182"/>
      <c r="C200" s="219" t="s">
        <v>525</v>
      </c>
      <c r="D200" s="219" t="s">
        <v>447</v>
      </c>
      <c r="E200" s="220" t="s">
        <v>2458</v>
      </c>
      <c r="F200" s="221" t="s">
        <v>2459</v>
      </c>
      <c r="G200" s="222" t="s">
        <v>488</v>
      </c>
      <c r="H200" s="223">
        <v>1.0149999999999999</v>
      </c>
      <c r="I200" s="224"/>
      <c r="J200" s="225">
        <f>ROUND(I200*H200,2)</f>
        <v>0</v>
      </c>
      <c r="K200" s="221" t="s">
        <v>5</v>
      </c>
      <c r="L200" s="226"/>
      <c r="M200" s="227" t="s">
        <v>5</v>
      </c>
      <c r="N200" s="228" t="s">
        <v>52</v>
      </c>
      <c r="O200" s="43"/>
      <c r="P200" s="192">
        <f>O200*H200</f>
        <v>0</v>
      </c>
      <c r="Q200" s="192">
        <v>8.9999999999999998E-4</v>
      </c>
      <c r="R200" s="192">
        <f>Q200*H200</f>
        <v>9.1349999999999992E-4</v>
      </c>
      <c r="S200" s="192">
        <v>0</v>
      </c>
      <c r="T200" s="193">
        <f>S200*H200</f>
        <v>0</v>
      </c>
      <c r="AR200" s="24" t="s">
        <v>211</v>
      </c>
      <c r="AT200" s="24" t="s">
        <v>447</v>
      </c>
      <c r="AU200" s="24" t="s">
        <v>24</v>
      </c>
      <c r="AY200" s="24" t="s">
        <v>174</v>
      </c>
      <c r="BE200" s="194">
        <f>IF(N200="základní",J200,0)</f>
        <v>0</v>
      </c>
      <c r="BF200" s="194">
        <f>IF(N200="snížená",J200,0)</f>
        <v>0</v>
      </c>
      <c r="BG200" s="194">
        <f>IF(N200="zákl. přenesená",J200,0)</f>
        <v>0</v>
      </c>
      <c r="BH200" s="194">
        <f>IF(N200="sníž. přenesená",J200,0)</f>
        <v>0</v>
      </c>
      <c r="BI200" s="194">
        <f>IF(N200="nulová",J200,0)</f>
        <v>0</v>
      </c>
      <c r="BJ200" s="24" t="s">
        <v>89</v>
      </c>
      <c r="BK200" s="194">
        <f>ROUND(I200*H200,2)</f>
        <v>0</v>
      </c>
      <c r="BL200" s="24" t="s">
        <v>194</v>
      </c>
      <c r="BM200" s="24" t="s">
        <v>2460</v>
      </c>
    </row>
    <row r="201" spans="2:65" s="12" customFormat="1" ht="13.5">
      <c r="B201" s="195"/>
      <c r="D201" s="196" t="s">
        <v>184</v>
      </c>
      <c r="E201" s="197" t="s">
        <v>5</v>
      </c>
      <c r="F201" s="198" t="s">
        <v>2461</v>
      </c>
      <c r="H201" s="199">
        <v>1.0149999999999999</v>
      </c>
      <c r="I201" s="200"/>
      <c r="L201" s="195"/>
      <c r="M201" s="201"/>
      <c r="N201" s="202"/>
      <c r="O201" s="202"/>
      <c r="P201" s="202"/>
      <c r="Q201" s="202"/>
      <c r="R201" s="202"/>
      <c r="S201" s="202"/>
      <c r="T201" s="203"/>
      <c r="AT201" s="197" t="s">
        <v>184</v>
      </c>
      <c r="AU201" s="197" t="s">
        <v>24</v>
      </c>
      <c r="AV201" s="12" t="s">
        <v>24</v>
      </c>
      <c r="AW201" s="12" t="s">
        <v>44</v>
      </c>
      <c r="AX201" s="12" t="s">
        <v>89</v>
      </c>
      <c r="AY201" s="197" t="s">
        <v>174</v>
      </c>
    </row>
    <row r="202" spans="2:65" s="1" customFormat="1" ht="16.5" customHeight="1">
      <c r="B202" s="182"/>
      <c r="C202" s="219" t="s">
        <v>529</v>
      </c>
      <c r="D202" s="219" t="s">
        <v>447</v>
      </c>
      <c r="E202" s="220" t="s">
        <v>2462</v>
      </c>
      <c r="F202" s="221" t="s">
        <v>2463</v>
      </c>
      <c r="G202" s="222" t="s">
        <v>488</v>
      </c>
      <c r="H202" s="223">
        <v>1.0149999999999999</v>
      </c>
      <c r="I202" s="224"/>
      <c r="J202" s="225">
        <f>ROUND(I202*H202,2)</f>
        <v>0</v>
      </c>
      <c r="K202" s="221" t="s">
        <v>5</v>
      </c>
      <c r="L202" s="226"/>
      <c r="M202" s="227" t="s">
        <v>5</v>
      </c>
      <c r="N202" s="228" t="s">
        <v>52</v>
      </c>
      <c r="O202" s="43"/>
      <c r="P202" s="192">
        <f>O202*H202</f>
        <v>0</v>
      </c>
      <c r="Q202" s="192">
        <v>8.9999999999999998E-4</v>
      </c>
      <c r="R202" s="192">
        <f>Q202*H202</f>
        <v>9.1349999999999992E-4</v>
      </c>
      <c r="S202" s="192">
        <v>0</v>
      </c>
      <c r="T202" s="193">
        <f>S202*H202</f>
        <v>0</v>
      </c>
      <c r="AR202" s="24" t="s">
        <v>211</v>
      </c>
      <c r="AT202" s="24" t="s">
        <v>447</v>
      </c>
      <c r="AU202" s="24" t="s">
        <v>24</v>
      </c>
      <c r="AY202" s="24" t="s">
        <v>174</v>
      </c>
      <c r="BE202" s="194">
        <f>IF(N202="základní",J202,0)</f>
        <v>0</v>
      </c>
      <c r="BF202" s="194">
        <f>IF(N202="snížená",J202,0)</f>
        <v>0</v>
      </c>
      <c r="BG202" s="194">
        <f>IF(N202="zákl. přenesená",J202,0)</f>
        <v>0</v>
      </c>
      <c r="BH202" s="194">
        <f>IF(N202="sníž. přenesená",J202,0)</f>
        <v>0</v>
      </c>
      <c r="BI202" s="194">
        <f>IF(N202="nulová",J202,0)</f>
        <v>0</v>
      </c>
      <c r="BJ202" s="24" t="s">
        <v>89</v>
      </c>
      <c r="BK202" s="194">
        <f>ROUND(I202*H202,2)</f>
        <v>0</v>
      </c>
      <c r="BL202" s="24" t="s">
        <v>194</v>
      </c>
      <c r="BM202" s="24" t="s">
        <v>2464</v>
      </c>
    </row>
    <row r="203" spans="2:65" s="12" customFormat="1" ht="13.5">
      <c r="B203" s="195"/>
      <c r="D203" s="196" t="s">
        <v>184</v>
      </c>
      <c r="E203" s="197" t="s">
        <v>5</v>
      </c>
      <c r="F203" s="198" t="s">
        <v>2461</v>
      </c>
      <c r="H203" s="199">
        <v>1.0149999999999999</v>
      </c>
      <c r="I203" s="200"/>
      <c r="L203" s="195"/>
      <c r="M203" s="201"/>
      <c r="N203" s="202"/>
      <c r="O203" s="202"/>
      <c r="P203" s="202"/>
      <c r="Q203" s="202"/>
      <c r="R203" s="202"/>
      <c r="S203" s="202"/>
      <c r="T203" s="203"/>
      <c r="AT203" s="197" t="s">
        <v>184</v>
      </c>
      <c r="AU203" s="197" t="s">
        <v>24</v>
      </c>
      <c r="AV203" s="12" t="s">
        <v>24</v>
      </c>
      <c r="AW203" s="12" t="s">
        <v>44</v>
      </c>
      <c r="AX203" s="12" t="s">
        <v>89</v>
      </c>
      <c r="AY203" s="197" t="s">
        <v>174</v>
      </c>
    </row>
    <row r="204" spans="2:65" s="1" customFormat="1" ht="25.5" customHeight="1">
      <c r="B204" s="182"/>
      <c r="C204" s="183" t="s">
        <v>533</v>
      </c>
      <c r="D204" s="183" t="s">
        <v>177</v>
      </c>
      <c r="E204" s="184" t="s">
        <v>2465</v>
      </c>
      <c r="F204" s="185" t="s">
        <v>2466</v>
      </c>
      <c r="G204" s="186" t="s">
        <v>488</v>
      </c>
      <c r="H204" s="187">
        <v>2</v>
      </c>
      <c r="I204" s="188"/>
      <c r="J204" s="189">
        <f>ROUND(I204*H204,2)</f>
        <v>0</v>
      </c>
      <c r="K204" s="185" t="s">
        <v>181</v>
      </c>
      <c r="L204" s="42"/>
      <c r="M204" s="190" t="s">
        <v>5</v>
      </c>
      <c r="N204" s="191" t="s">
        <v>52</v>
      </c>
      <c r="O204" s="43"/>
      <c r="P204" s="192">
        <f>O204*H204</f>
        <v>0</v>
      </c>
      <c r="Q204" s="192">
        <v>0</v>
      </c>
      <c r="R204" s="192">
        <f>Q204*H204</f>
        <v>0</v>
      </c>
      <c r="S204" s="192">
        <v>0</v>
      </c>
      <c r="T204" s="193">
        <f>S204*H204</f>
        <v>0</v>
      </c>
      <c r="AR204" s="24" t="s">
        <v>194</v>
      </c>
      <c r="AT204" s="24" t="s">
        <v>177</v>
      </c>
      <c r="AU204" s="24" t="s">
        <v>24</v>
      </c>
      <c r="AY204" s="24" t="s">
        <v>174</v>
      </c>
      <c r="BE204" s="194">
        <f>IF(N204="základní",J204,0)</f>
        <v>0</v>
      </c>
      <c r="BF204" s="194">
        <f>IF(N204="snížená",J204,0)</f>
        <v>0</v>
      </c>
      <c r="BG204" s="194">
        <f>IF(N204="zákl. přenesená",J204,0)</f>
        <v>0</v>
      </c>
      <c r="BH204" s="194">
        <f>IF(N204="sníž. přenesená",J204,0)</f>
        <v>0</v>
      </c>
      <c r="BI204" s="194">
        <f>IF(N204="nulová",J204,0)</f>
        <v>0</v>
      </c>
      <c r="BJ204" s="24" t="s">
        <v>89</v>
      </c>
      <c r="BK204" s="194">
        <f>ROUND(I204*H204,2)</f>
        <v>0</v>
      </c>
      <c r="BL204" s="24" t="s">
        <v>194</v>
      </c>
      <c r="BM204" s="24" t="s">
        <v>2467</v>
      </c>
    </row>
    <row r="205" spans="2:65" s="12" customFormat="1" ht="13.5">
      <c r="B205" s="195"/>
      <c r="D205" s="196" t="s">
        <v>184</v>
      </c>
      <c r="E205" s="197" t="s">
        <v>5</v>
      </c>
      <c r="F205" s="198" t="s">
        <v>24</v>
      </c>
      <c r="H205" s="199">
        <v>2</v>
      </c>
      <c r="I205" s="200"/>
      <c r="L205" s="195"/>
      <c r="M205" s="201"/>
      <c r="N205" s="202"/>
      <c r="O205" s="202"/>
      <c r="P205" s="202"/>
      <c r="Q205" s="202"/>
      <c r="R205" s="202"/>
      <c r="S205" s="202"/>
      <c r="T205" s="203"/>
      <c r="AT205" s="197" t="s">
        <v>184</v>
      </c>
      <c r="AU205" s="197" t="s">
        <v>24</v>
      </c>
      <c r="AV205" s="12" t="s">
        <v>24</v>
      </c>
      <c r="AW205" s="12" t="s">
        <v>44</v>
      </c>
      <c r="AX205" s="12" t="s">
        <v>89</v>
      </c>
      <c r="AY205" s="197" t="s">
        <v>174</v>
      </c>
    </row>
    <row r="206" spans="2:65" s="1" customFormat="1" ht="16.5" customHeight="1">
      <c r="B206" s="182"/>
      <c r="C206" s="219" t="s">
        <v>537</v>
      </c>
      <c r="D206" s="219" t="s">
        <v>447</v>
      </c>
      <c r="E206" s="220" t="s">
        <v>2468</v>
      </c>
      <c r="F206" s="221" t="s">
        <v>2469</v>
      </c>
      <c r="G206" s="222" t="s">
        <v>488</v>
      </c>
      <c r="H206" s="223">
        <v>2.0299999999999998</v>
      </c>
      <c r="I206" s="224"/>
      <c r="J206" s="225">
        <f>ROUND(I206*H206,2)</f>
        <v>0</v>
      </c>
      <c r="K206" s="221" t="s">
        <v>5</v>
      </c>
      <c r="L206" s="226"/>
      <c r="M206" s="227" t="s">
        <v>5</v>
      </c>
      <c r="N206" s="228" t="s">
        <v>52</v>
      </c>
      <c r="O206" s="43"/>
      <c r="P206" s="192">
        <f>O206*H206</f>
        <v>0</v>
      </c>
      <c r="Q206" s="192">
        <v>5.5999999999999995E-4</v>
      </c>
      <c r="R206" s="192">
        <f>Q206*H206</f>
        <v>1.1367999999999999E-3</v>
      </c>
      <c r="S206" s="192">
        <v>0</v>
      </c>
      <c r="T206" s="193">
        <f>S206*H206</f>
        <v>0</v>
      </c>
      <c r="AR206" s="24" t="s">
        <v>211</v>
      </c>
      <c r="AT206" s="24" t="s">
        <v>447</v>
      </c>
      <c r="AU206" s="24" t="s">
        <v>24</v>
      </c>
      <c r="AY206" s="24" t="s">
        <v>174</v>
      </c>
      <c r="BE206" s="194">
        <f>IF(N206="základní",J206,0)</f>
        <v>0</v>
      </c>
      <c r="BF206" s="194">
        <f>IF(N206="snížená",J206,0)</f>
        <v>0</v>
      </c>
      <c r="BG206" s="194">
        <f>IF(N206="zákl. přenesená",J206,0)</f>
        <v>0</v>
      </c>
      <c r="BH206" s="194">
        <f>IF(N206="sníž. přenesená",J206,0)</f>
        <v>0</v>
      </c>
      <c r="BI206" s="194">
        <f>IF(N206="nulová",J206,0)</f>
        <v>0</v>
      </c>
      <c r="BJ206" s="24" t="s">
        <v>89</v>
      </c>
      <c r="BK206" s="194">
        <f>ROUND(I206*H206,2)</f>
        <v>0</v>
      </c>
      <c r="BL206" s="24" t="s">
        <v>194</v>
      </c>
      <c r="BM206" s="24" t="s">
        <v>2470</v>
      </c>
    </row>
    <row r="207" spans="2:65" s="12" customFormat="1" ht="13.5">
      <c r="B207" s="195"/>
      <c r="D207" s="196" t="s">
        <v>184</v>
      </c>
      <c r="E207" s="197" t="s">
        <v>5</v>
      </c>
      <c r="F207" s="198" t="s">
        <v>2443</v>
      </c>
      <c r="H207" s="199">
        <v>2.0299999999999998</v>
      </c>
      <c r="I207" s="200"/>
      <c r="L207" s="195"/>
      <c r="M207" s="201"/>
      <c r="N207" s="202"/>
      <c r="O207" s="202"/>
      <c r="P207" s="202"/>
      <c r="Q207" s="202"/>
      <c r="R207" s="202"/>
      <c r="S207" s="202"/>
      <c r="T207" s="203"/>
      <c r="AT207" s="197" t="s">
        <v>184</v>
      </c>
      <c r="AU207" s="197" t="s">
        <v>24</v>
      </c>
      <c r="AV207" s="12" t="s">
        <v>24</v>
      </c>
      <c r="AW207" s="12" t="s">
        <v>44</v>
      </c>
      <c r="AX207" s="12" t="s">
        <v>89</v>
      </c>
      <c r="AY207" s="197" t="s">
        <v>174</v>
      </c>
    </row>
    <row r="208" spans="2:65" s="1" customFormat="1" ht="38.25" customHeight="1">
      <c r="B208" s="182"/>
      <c r="C208" s="183" t="s">
        <v>541</v>
      </c>
      <c r="D208" s="183" t="s">
        <v>177</v>
      </c>
      <c r="E208" s="184" t="s">
        <v>2471</v>
      </c>
      <c r="F208" s="185" t="s">
        <v>2472</v>
      </c>
      <c r="G208" s="186" t="s">
        <v>488</v>
      </c>
      <c r="H208" s="187">
        <v>1</v>
      </c>
      <c r="I208" s="188"/>
      <c r="J208" s="189">
        <f>ROUND(I208*H208,2)</f>
        <v>0</v>
      </c>
      <c r="K208" s="185" t="s">
        <v>181</v>
      </c>
      <c r="L208" s="42"/>
      <c r="M208" s="190" t="s">
        <v>5</v>
      </c>
      <c r="N208" s="191" t="s">
        <v>52</v>
      </c>
      <c r="O208" s="43"/>
      <c r="P208" s="192">
        <f>O208*H208</f>
        <v>0</v>
      </c>
      <c r="Q208" s="192">
        <v>7.2000000000000005E-4</v>
      </c>
      <c r="R208" s="192">
        <f>Q208*H208</f>
        <v>7.2000000000000005E-4</v>
      </c>
      <c r="S208" s="192">
        <v>0</v>
      </c>
      <c r="T208" s="193">
        <f>S208*H208</f>
        <v>0</v>
      </c>
      <c r="AR208" s="24" t="s">
        <v>194</v>
      </c>
      <c r="AT208" s="24" t="s">
        <v>177</v>
      </c>
      <c r="AU208" s="24" t="s">
        <v>24</v>
      </c>
      <c r="AY208" s="24" t="s">
        <v>174</v>
      </c>
      <c r="BE208" s="194">
        <f>IF(N208="základní",J208,0)</f>
        <v>0</v>
      </c>
      <c r="BF208" s="194">
        <f>IF(N208="snížená",J208,0)</f>
        <v>0</v>
      </c>
      <c r="BG208" s="194">
        <f>IF(N208="zákl. přenesená",J208,0)</f>
        <v>0</v>
      </c>
      <c r="BH208" s="194">
        <f>IF(N208="sníž. přenesená",J208,0)</f>
        <v>0</v>
      </c>
      <c r="BI208" s="194">
        <f>IF(N208="nulová",J208,0)</f>
        <v>0</v>
      </c>
      <c r="BJ208" s="24" t="s">
        <v>89</v>
      </c>
      <c r="BK208" s="194">
        <f>ROUND(I208*H208,2)</f>
        <v>0</v>
      </c>
      <c r="BL208" s="24" t="s">
        <v>194</v>
      </c>
      <c r="BM208" s="24" t="s">
        <v>2473</v>
      </c>
    </row>
    <row r="209" spans="2:65" s="12" customFormat="1" ht="13.5">
      <c r="B209" s="195"/>
      <c r="D209" s="196" t="s">
        <v>184</v>
      </c>
      <c r="E209" s="197" t="s">
        <v>5</v>
      </c>
      <c r="F209" s="198" t="s">
        <v>89</v>
      </c>
      <c r="H209" s="199">
        <v>1</v>
      </c>
      <c r="I209" s="200"/>
      <c r="L209" s="195"/>
      <c r="M209" s="201"/>
      <c r="N209" s="202"/>
      <c r="O209" s="202"/>
      <c r="P209" s="202"/>
      <c r="Q209" s="202"/>
      <c r="R209" s="202"/>
      <c r="S209" s="202"/>
      <c r="T209" s="203"/>
      <c r="AT209" s="197" t="s">
        <v>184</v>
      </c>
      <c r="AU209" s="197" t="s">
        <v>24</v>
      </c>
      <c r="AV209" s="12" t="s">
        <v>24</v>
      </c>
      <c r="AW209" s="12" t="s">
        <v>44</v>
      </c>
      <c r="AX209" s="12" t="s">
        <v>89</v>
      </c>
      <c r="AY209" s="197" t="s">
        <v>174</v>
      </c>
    </row>
    <row r="210" spans="2:65" s="1" customFormat="1" ht="25.5" customHeight="1">
      <c r="B210" s="182"/>
      <c r="C210" s="219" t="s">
        <v>546</v>
      </c>
      <c r="D210" s="219" t="s">
        <v>447</v>
      </c>
      <c r="E210" s="220" t="s">
        <v>2474</v>
      </c>
      <c r="F210" s="221" t="s">
        <v>2475</v>
      </c>
      <c r="G210" s="222" t="s">
        <v>488</v>
      </c>
      <c r="H210" s="223">
        <v>1.01</v>
      </c>
      <c r="I210" s="224"/>
      <c r="J210" s="225">
        <f>ROUND(I210*H210,2)</f>
        <v>0</v>
      </c>
      <c r="K210" s="221" t="s">
        <v>181</v>
      </c>
      <c r="L210" s="226"/>
      <c r="M210" s="227" t="s">
        <v>5</v>
      </c>
      <c r="N210" s="228" t="s">
        <v>52</v>
      </c>
      <c r="O210" s="43"/>
      <c r="P210" s="192">
        <f>O210*H210</f>
        <v>0</v>
      </c>
      <c r="Q210" s="192">
        <v>4.0000000000000001E-3</v>
      </c>
      <c r="R210" s="192">
        <f>Q210*H210</f>
        <v>4.0400000000000002E-3</v>
      </c>
      <c r="S210" s="192">
        <v>0</v>
      </c>
      <c r="T210" s="193">
        <f>S210*H210</f>
        <v>0</v>
      </c>
      <c r="AR210" s="24" t="s">
        <v>211</v>
      </c>
      <c r="AT210" s="24" t="s">
        <v>447</v>
      </c>
      <c r="AU210" s="24" t="s">
        <v>24</v>
      </c>
      <c r="AY210" s="24" t="s">
        <v>174</v>
      </c>
      <c r="BE210" s="194">
        <f>IF(N210="základní",J210,0)</f>
        <v>0</v>
      </c>
      <c r="BF210" s="194">
        <f>IF(N210="snížená",J210,0)</f>
        <v>0</v>
      </c>
      <c r="BG210" s="194">
        <f>IF(N210="zákl. přenesená",J210,0)</f>
        <v>0</v>
      </c>
      <c r="BH210" s="194">
        <f>IF(N210="sníž. přenesená",J210,0)</f>
        <v>0</v>
      </c>
      <c r="BI210" s="194">
        <f>IF(N210="nulová",J210,0)</f>
        <v>0</v>
      </c>
      <c r="BJ210" s="24" t="s">
        <v>89</v>
      </c>
      <c r="BK210" s="194">
        <f>ROUND(I210*H210,2)</f>
        <v>0</v>
      </c>
      <c r="BL210" s="24" t="s">
        <v>194</v>
      </c>
      <c r="BM210" s="24" t="s">
        <v>2476</v>
      </c>
    </row>
    <row r="211" spans="2:65" s="12" customFormat="1" ht="13.5">
      <c r="B211" s="195"/>
      <c r="D211" s="196" t="s">
        <v>184</v>
      </c>
      <c r="E211" s="197" t="s">
        <v>5</v>
      </c>
      <c r="F211" s="198" t="s">
        <v>701</v>
      </c>
      <c r="H211" s="199">
        <v>1.01</v>
      </c>
      <c r="I211" s="200"/>
      <c r="L211" s="195"/>
      <c r="M211" s="201"/>
      <c r="N211" s="202"/>
      <c r="O211" s="202"/>
      <c r="P211" s="202"/>
      <c r="Q211" s="202"/>
      <c r="R211" s="202"/>
      <c r="S211" s="202"/>
      <c r="T211" s="203"/>
      <c r="AT211" s="197" t="s">
        <v>184</v>
      </c>
      <c r="AU211" s="197" t="s">
        <v>24</v>
      </c>
      <c r="AV211" s="12" t="s">
        <v>24</v>
      </c>
      <c r="AW211" s="12" t="s">
        <v>44</v>
      </c>
      <c r="AX211" s="12" t="s">
        <v>89</v>
      </c>
      <c r="AY211" s="197" t="s">
        <v>174</v>
      </c>
    </row>
    <row r="212" spans="2:65" s="1" customFormat="1" ht="16.5" customHeight="1">
      <c r="B212" s="182"/>
      <c r="C212" s="219" t="s">
        <v>551</v>
      </c>
      <c r="D212" s="219" t="s">
        <v>447</v>
      </c>
      <c r="E212" s="220" t="s">
        <v>2477</v>
      </c>
      <c r="F212" s="221" t="s">
        <v>2478</v>
      </c>
      <c r="G212" s="222" t="s">
        <v>517</v>
      </c>
      <c r="H212" s="223">
        <v>1.01</v>
      </c>
      <c r="I212" s="224"/>
      <c r="J212" s="225">
        <f>ROUND(I212*H212,2)</f>
        <v>0</v>
      </c>
      <c r="K212" s="221" t="s">
        <v>5</v>
      </c>
      <c r="L212" s="226"/>
      <c r="M212" s="227" t="s">
        <v>5</v>
      </c>
      <c r="N212" s="228" t="s">
        <v>52</v>
      </c>
      <c r="O212" s="43"/>
      <c r="P212" s="192">
        <f>O212*H212</f>
        <v>0</v>
      </c>
      <c r="Q212" s="192">
        <v>0</v>
      </c>
      <c r="R212" s="192">
        <f>Q212*H212</f>
        <v>0</v>
      </c>
      <c r="S212" s="192">
        <v>0</v>
      </c>
      <c r="T212" s="193">
        <f>S212*H212</f>
        <v>0</v>
      </c>
      <c r="AR212" s="24" t="s">
        <v>211</v>
      </c>
      <c r="AT212" s="24" t="s">
        <v>447</v>
      </c>
      <c r="AU212" s="24" t="s">
        <v>24</v>
      </c>
      <c r="AY212" s="24" t="s">
        <v>174</v>
      </c>
      <c r="BE212" s="194">
        <f>IF(N212="základní",J212,0)</f>
        <v>0</v>
      </c>
      <c r="BF212" s="194">
        <f>IF(N212="snížená",J212,0)</f>
        <v>0</v>
      </c>
      <c r="BG212" s="194">
        <f>IF(N212="zákl. přenesená",J212,0)</f>
        <v>0</v>
      </c>
      <c r="BH212" s="194">
        <f>IF(N212="sníž. přenesená",J212,0)</f>
        <v>0</v>
      </c>
      <c r="BI212" s="194">
        <f>IF(N212="nulová",J212,0)</f>
        <v>0</v>
      </c>
      <c r="BJ212" s="24" t="s">
        <v>89</v>
      </c>
      <c r="BK212" s="194">
        <f>ROUND(I212*H212,2)</f>
        <v>0</v>
      </c>
      <c r="BL212" s="24" t="s">
        <v>194</v>
      </c>
      <c r="BM212" s="24" t="s">
        <v>2479</v>
      </c>
    </row>
    <row r="213" spans="2:65" s="12" customFormat="1" ht="13.5">
      <c r="B213" s="195"/>
      <c r="D213" s="196" t="s">
        <v>184</v>
      </c>
      <c r="E213" s="197" t="s">
        <v>5</v>
      </c>
      <c r="F213" s="198" t="s">
        <v>701</v>
      </c>
      <c r="H213" s="199">
        <v>1.01</v>
      </c>
      <c r="I213" s="200"/>
      <c r="L213" s="195"/>
      <c r="M213" s="201"/>
      <c r="N213" s="202"/>
      <c r="O213" s="202"/>
      <c r="P213" s="202"/>
      <c r="Q213" s="202"/>
      <c r="R213" s="202"/>
      <c r="S213" s="202"/>
      <c r="T213" s="203"/>
      <c r="AT213" s="197" t="s">
        <v>184</v>
      </c>
      <c r="AU213" s="197" t="s">
        <v>24</v>
      </c>
      <c r="AV213" s="12" t="s">
        <v>24</v>
      </c>
      <c r="AW213" s="12" t="s">
        <v>44</v>
      </c>
      <c r="AX213" s="12" t="s">
        <v>89</v>
      </c>
      <c r="AY213" s="197" t="s">
        <v>174</v>
      </c>
    </row>
    <row r="214" spans="2:65" s="1" customFormat="1" ht="38.25" customHeight="1">
      <c r="B214" s="182"/>
      <c r="C214" s="183" t="s">
        <v>555</v>
      </c>
      <c r="D214" s="183" t="s">
        <v>177</v>
      </c>
      <c r="E214" s="184" t="s">
        <v>2480</v>
      </c>
      <c r="F214" s="185" t="s">
        <v>2481</v>
      </c>
      <c r="G214" s="186" t="s">
        <v>488</v>
      </c>
      <c r="H214" s="187">
        <v>2</v>
      </c>
      <c r="I214" s="188"/>
      <c r="J214" s="189">
        <f>ROUND(I214*H214,2)</f>
        <v>0</v>
      </c>
      <c r="K214" s="185" t="s">
        <v>181</v>
      </c>
      <c r="L214" s="42"/>
      <c r="M214" s="190" t="s">
        <v>5</v>
      </c>
      <c r="N214" s="191" t="s">
        <v>52</v>
      </c>
      <c r="O214" s="43"/>
      <c r="P214" s="192">
        <f>O214*H214</f>
        <v>0</v>
      </c>
      <c r="Q214" s="192">
        <v>8.5999999999999998E-4</v>
      </c>
      <c r="R214" s="192">
        <f>Q214*H214</f>
        <v>1.72E-3</v>
      </c>
      <c r="S214" s="192">
        <v>0</v>
      </c>
      <c r="T214" s="193">
        <f>S214*H214</f>
        <v>0</v>
      </c>
      <c r="AR214" s="24" t="s">
        <v>194</v>
      </c>
      <c r="AT214" s="24" t="s">
        <v>177</v>
      </c>
      <c r="AU214" s="24" t="s">
        <v>24</v>
      </c>
      <c r="AY214" s="24" t="s">
        <v>174</v>
      </c>
      <c r="BE214" s="194">
        <f>IF(N214="základní",J214,0)</f>
        <v>0</v>
      </c>
      <c r="BF214" s="194">
        <f>IF(N214="snížená",J214,0)</f>
        <v>0</v>
      </c>
      <c r="BG214" s="194">
        <f>IF(N214="zákl. přenesená",J214,0)</f>
        <v>0</v>
      </c>
      <c r="BH214" s="194">
        <f>IF(N214="sníž. přenesená",J214,0)</f>
        <v>0</v>
      </c>
      <c r="BI214" s="194">
        <f>IF(N214="nulová",J214,0)</f>
        <v>0</v>
      </c>
      <c r="BJ214" s="24" t="s">
        <v>89</v>
      </c>
      <c r="BK214" s="194">
        <f>ROUND(I214*H214,2)</f>
        <v>0</v>
      </c>
      <c r="BL214" s="24" t="s">
        <v>194</v>
      </c>
      <c r="BM214" s="24" t="s">
        <v>2482</v>
      </c>
    </row>
    <row r="215" spans="2:65" s="12" customFormat="1" ht="13.5">
      <c r="B215" s="195"/>
      <c r="D215" s="196" t="s">
        <v>184</v>
      </c>
      <c r="E215" s="197" t="s">
        <v>5</v>
      </c>
      <c r="F215" s="198" t="s">
        <v>24</v>
      </c>
      <c r="H215" s="199">
        <v>2</v>
      </c>
      <c r="I215" s="200"/>
      <c r="L215" s="195"/>
      <c r="M215" s="201"/>
      <c r="N215" s="202"/>
      <c r="O215" s="202"/>
      <c r="P215" s="202"/>
      <c r="Q215" s="202"/>
      <c r="R215" s="202"/>
      <c r="S215" s="202"/>
      <c r="T215" s="203"/>
      <c r="AT215" s="197" t="s">
        <v>184</v>
      </c>
      <c r="AU215" s="197" t="s">
        <v>24</v>
      </c>
      <c r="AV215" s="12" t="s">
        <v>24</v>
      </c>
      <c r="AW215" s="12" t="s">
        <v>44</v>
      </c>
      <c r="AX215" s="12" t="s">
        <v>89</v>
      </c>
      <c r="AY215" s="197" t="s">
        <v>174</v>
      </c>
    </row>
    <row r="216" spans="2:65" s="1" customFormat="1" ht="25.5" customHeight="1">
      <c r="B216" s="182"/>
      <c r="C216" s="219" t="s">
        <v>560</v>
      </c>
      <c r="D216" s="219" t="s">
        <v>447</v>
      </c>
      <c r="E216" s="220" t="s">
        <v>2483</v>
      </c>
      <c r="F216" s="221" t="s">
        <v>2484</v>
      </c>
      <c r="G216" s="222" t="s">
        <v>488</v>
      </c>
      <c r="H216" s="223">
        <v>2.02</v>
      </c>
      <c r="I216" s="224"/>
      <c r="J216" s="225">
        <f>ROUND(I216*H216,2)</f>
        <v>0</v>
      </c>
      <c r="K216" s="221" t="s">
        <v>181</v>
      </c>
      <c r="L216" s="226"/>
      <c r="M216" s="227" t="s">
        <v>5</v>
      </c>
      <c r="N216" s="228" t="s">
        <v>52</v>
      </c>
      <c r="O216" s="43"/>
      <c r="P216" s="192">
        <f>O216*H216</f>
        <v>0</v>
      </c>
      <c r="Q216" s="192">
        <v>1.7999999999999999E-2</v>
      </c>
      <c r="R216" s="192">
        <f>Q216*H216</f>
        <v>3.6359999999999996E-2</v>
      </c>
      <c r="S216" s="192">
        <v>0</v>
      </c>
      <c r="T216" s="193">
        <f>S216*H216</f>
        <v>0</v>
      </c>
      <c r="AR216" s="24" t="s">
        <v>211</v>
      </c>
      <c r="AT216" s="24" t="s">
        <v>447</v>
      </c>
      <c r="AU216" s="24" t="s">
        <v>24</v>
      </c>
      <c r="AY216" s="24" t="s">
        <v>174</v>
      </c>
      <c r="BE216" s="194">
        <f>IF(N216="základní",J216,0)</f>
        <v>0</v>
      </c>
      <c r="BF216" s="194">
        <f>IF(N216="snížená",J216,0)</f>
        <v>0</v>
      </c>
      <c r="BG216" s="194">
        <f>IF(N216="zákl. přenesená",J216,0)</f>
        <v>0</v>
      </c>
      <c r="BH216" s="194">
        <f>IF(N216="sníž. přenesená",J216,0)</f>
        <v>0</v>
      </c>
      <c r="BI216" s="194">
        <f>IF(N216="nulová",J216,0)</f>
        <v>0</v>
      </c>
      <c r="BJ216" s="24" t="s">
        <v>89</v>
      </c>
      <c r="BK216" s="194">
        <f>ROUND(I216*H216,2)</f>
        <v>0</v>
      </c>
      <c r="BL216" s="24" t="s">
        <v>194</v>
      </c>
      <c r="BM216" s="24" t="s">
        <v>2485</v>
      </c>
    </row>
    <row r="217" spans="2:65" s="12" customFormat="1" ht="13.5">
      <c r="B217" s="195"/>
      <c r="D217" s="196" t="s">
        <v>184</v>
      </c>
      <c r="E217" s="197" t="s">
        <v>5</v>
      </c>
      <c r="F217" s="198" t="s">
        <v>2066</v>
      </c>
      <c r="H217" s="199">
        <v>2.02</v>
      </c>
      <c r="I217" s="200"/>
      <c r="L217" s="195"/>
      <c r="M217" s="201"/>
      <c r="N217" s="202"/>
      <c r="O217" s="202"/>
      <c r="P217" s="202"/>
      <c r="Q217" s="202"/>
      <c r="R217" s="202"/>
      <c r="S217" s="202"/>
      <c r="T217" s="203"/>
      <c r="AT217" s="197" t="s">
        <v>184</v>
      </c>
      <c r="AU217" s="197" t="s">
        <v>24</v>
      </c>
      <c r="AV217" s="12" t="s">
        <v>24</v>
      </c>
      <c r="AW217" s="12" t="s">
        <v>44</v>
      </c>
      <c r="AX217" s="12" t="s">
        <v>89</v>
      </c>
      <c r="AY217" s="197" t="s">
        <v>174</v>
      </c>
    </row>
    <row r="218" spans="2:65" s="1" customFormat="1" ht="16.5" customHeight="1">
      <c r="B218" s="182"/>
      <c r="C218" s="219" t="s">
        <v>565</v>
      </c>
      <c r="D218" s="219" t="s">
        <v>447</v>
      </c>
      <c r="E218" s="220" t="s">
        <v>2486</v>
      </c>
      <c r="F218" s="221" t="s">
        <v>2487</v>
      </c>
      <c r="G218" s="222" t="s">
        <v>2488</v>
      </c>
      <c r="H218" s="223">
        <v>1.01</v>
      </c>
      <c r="I218" s="224"/>
      <c r="J218" s="225">
        <f>ROUND(I218*H218,2)</f>
        <v>0</v>
      </c>
      <c r="K218" s="221" t="s">
        <v>5</v>
      </c>
      <c r="L218" s="226"/>
      <c r="M218" s="227" t="s">
        <v>5</v>
      </c>
      <c r="N218" s="228" t="s">
        <v>52</v>
      </c>
      <c r="O218" s="43"/>
      <c r="P218" s="192">
        <f>O218*H218</f>
        <v>0</v>
      </c>
      <c r="Q218" s="192">
        <v>6.0000000000000001E-3</v>
      </c>
      <c r="R218" s="192">
        <f>Q218*H218</f>
        <v>6.0600000000000003E-3</v>
      </c>
      <c r="S218" s="192">
        <v>0</v>
      </c>
      <c r="T218" s="193">
        <f>S218*H218</f>
        <v>0</v>
      </c>
      <c r="AR218" s="24" t="s">
        <v>211</v>
      </c>
      <c r="AT218" s="24" t="s">
        <v>447</v>
      </c>
      <c r="AU218" s="24" t="s">
        <v>24</v>
      </c>
      <c r="AY218" s="24" t="s">
        <v>174</v>
      </c>
      <c r="BE218" s="194">
        <f>IF(N218="základní",J218,0)</f>
        <v>0</v>
      </c>
      <c r="BF218" s="194">
        <f>IF(N218="snížená",J218,0)</f>
        <v>0</v>
      </c>
      <c r="BG218" s="194">
        <f>IF(N218="zákl. přenesená",J218,0)</f>
        <v>0</v>
      </c>
      <c r="BH218" s="194">
        <f>IF(N218="sníž. přenesená",J218,0)</f>
        <v>0</v>
      </c>
      <c r="BI218" s="194">
        <f>IF(N218="nulová",J218,0)</f>
        <v>0</v>
      </c>
      <c r="BJ218" s="24" t="s">
        <v>89</v>
      </c>
      <c r="BK218" s="194">
        <f>ROUND(I218*H218,2)</f>
        <v>0</v>
      </c>
      <c r="BL218" s="24" t="s">
        <v>194</v>
      </c>
      <c r="BM218" s="24" t="s">
        <v>2489</v>
      </c>
    </row>
    <row r="219" spans="2:65" s="12" customFormat="1" ht="13.5">
      <c r="B219" s="195"/>
      <c r="D219" s="196" t="s">
        <v>184</v>
      </c>
      <c r="E219" s="197" t="s">
        <v>5</v>
      </c>
      <c r="F219" s="198" t="s">
        <v>701</v>
      </c>
      <c r="H219" s="199">
        <v>1.01</v>
      </c>
      <c r="I219" s="200"/>
      <c r="L219" s="195"/>
      <c r="M219" s="201"/>
      <c r="N219" s="202"/>
      <c r="O219" s="202"/>
      <c r="P219" s="202"/>
      <c r="Q219" s="202"/>
      <c r="R219" s="202"/>
      <c r="S219" s="202"/>
      <c r="T219" s="203"/>
      <c r="AT219" s="197" t="s">
        <v>184</v>
      </c>
      <c r="AU219" s="197" t="s">
        <v>24</v>
      </c>
      <c r="AV219" s="12" t="s">
        <v>24</v>
      </c>
      <c r="AW219" s="12" t="s">
        <v>44</v>
      </c>
      <c r="AX219" s="12" t="s">
        <v>89</v>
      </c>
      <c r="AY219" s="197" t="s">
        <v>174</v>
      </c>
    </row>
    <row r="220" spans="2:65" s="1" customFormat="1" ht="16.5" customHeight="1">
      <c r="B220" s="182"/>
      <c r="C220" s="219" t="s">
        <v>570</v>
      </c>
      <c r="D220" s="219" t="s">
        <v>447</v>
      </c>
      <c r="E220" s="220" t="s">
        <v>2490</v>
      </c>
      <c r="F220" s="221" t="s">
        <v>2491</v>
      </c>
      <c r="G220" s="222" t="s">
        <v>2488</v>
      </c>
      <c r="H220" s="223">
        <v>1.01</v>
      </c>
      <c r="I220" s="224"/>
      <c r="J220" s="225">
        <f>ROUND(I220*H220,2)</f>
        <v>0</v>
      </c>
      <c r="K220" s="221" t="s">
        <v>5</v>
      </c>
      <c r="L220" s="226"/>
      <c r="M220" s="227" t="s">
        <v>5</v>
      </c>
      <c r="N220" s="228" t="s">
        <v>52</v>
      </c>
      <c r="O220" s="43"/>
      <c r="P220" s="192">
        <f>O220*H220</f>
        <v>0</v>
      </c>
      <c r="Q220" s="192">
        <v>6.0000000000000001E-3</v>
      </c>
      <c r="R220" s="192">
        <f>Q220*H220</f>
        <v>6.0600000000000003E-3</v>
      </c>
      <c r="S220" s="192">
        <v>0</v>
      </c>
      <c r="T220" s="193">
        <f>S220*H220</f>
        <v>0</v>
      </c>
      <c r="AR220" s="24" t="s">
        <v>211</v>
      </c>
      <c r="AT220" s="24" t="s">
        <v>447</v>
      </c>
      <c r="AU220" s="24" t="s">
        <v>24</v>
      </c>
      <c r="AY220" s="24" t="s">
        <v>174</v>
      </c>
      <c r="BE220" s="194">
        <f>IF(N220="základní",J220,0)</f>
        <v>0</v>
      </c>
      <c r="BF220" s="194">
        <f>IF(N220="snížená",J220,0)</f>
        <v>0</v>
      </c>
      <c r="BG220" s="194">
        <f>IF(N220="zákl. přenesená",J220,0)</f>
        <v>0</v>
      </c>
      <c r="BH220" s="194">
        <f>IF(N220="sníž. přenesená",J220,0)</f>
        <v>0</v>
      </c>
      <c r="BI220" s="194">
        <f>IF(N220="nulová",J220,0)</f>
        <v>0</v>
      </c>
      <c r="BJ220" s="24" t="s">
        <v>89</v>
      </c>
      <c r="BK220" s="194">
        <f>ROUND(I220*H220,2)</f>
        <v>0</v>
      </c>
      <c r="BL220" s="24" t="s">
        <v>194</v>
      </c>
      <c r="BM220" s="24" t="s">
        <v>2492</v>
      </c>
    </row>
    <row r="221" spans="2:65" s="12" customFormat="1" ht="13.5">
      <c r="B221" s="195"/>
      <c r="D221" s="196" t="s">
        <v>184</v>
      </c>
      <c r="E221" s="197" t="s">
        <v>5</v>
      </c>
      <c r="F221" s="198" t="s">
        <v>701</v>
      </c>
      <c r="H221" s="199">
        <v>1.01</v>
      </c>
      <c r="I221" s="200"/>
      <c r="L221" s="195"/>
      <c r="M221" s="201"/>
      <c r="N221" s="202"/>
      <c r="O221" s="202"/>
      <c r="P221" s="202"/>
      <c r="Q221" s="202"/>
      <c r="R221" s="202"/>
      <c r="S221" s="202"/>
      <c r="T221" s="203"/>
      <c r="AT221" s="197" t="s">
        <v>184</v>
      </c>
      <c r="AU221" s="197" t="s">
        <v>24</v>
      </c>
      <c r="AV221" s="12" t="s">
        <v>24</v>
      </c>
      <c r="AW221" s="12" t="s">
        <v>44</v>
      </c>
      <c r="AX221" s="12" t="s">
        <v>89</v>
      </c>
      <c r="AY221" s="197" t="s">
        <v>174</v>
      </c>
    </row>
    <row r="222" spans="2:65" s="1" customFormat="1" ht="25.5" customHeight="1">
      <c r="B222" s="182"/>
      <c r="C222" s="183" t="s">
        <v>580</v>
      </c>
      <c r="D222" s="183" t="s">
        <v>177</v>
      </c>
      <c r="E222" s="184" t="s">
        <v>2493</v>
      </c>
      <c r="F222" s="185" t="s">
        <v>2494</v>
      </c>
      <c r="G222" s="186" t="s">
        <v>488</v>
      </c>
      <c r="H222" s="187">
        <v>2</v>
      </c>
      <c r="I222" s="188"/>
      <c r="J222" s="189">
        <f>ROUND(I222*H222,2)</f>
        <v>0</v>
      </c>
      <c r="K222" s="185" t="s">
        <v>181</v>
      </c>
      <c r="L222" s="42"/>
      <c r="M222" s="190" t="s">
        <v>5</v>
      </c>
      <c r="N222" s="191" t="s">
        <v>52</v>
      </c>
      <c r="O222" s="43"/>
      <c r="P222" s="192">
        <f>O222*H222</f>
        <v>0</v>
      </c>
      <c r="Q222" s="192">
        <v>3.4000000000000002E-4</v>
      </c>
      <c r="R222" s="192">
        <f>Q222*H222</f>
        <v>6.8000000000000005E-4</v>
      </c>
      <c r="S222" s="192">
        <v>0</v>
      </c>
      <c r="T222" s="193">
        <f>S222*H222</f>
        <v>0</v>
      </c>
      <c r="AR222" s="24" t="s">
        <v>194</v>
      </c>
      <c r="AT222" s="24" t="s">
        <v>177</v>
      </c>
      <c r="AU222" s="24" t="s">
        <v>24</v>
      </c>
      <c r="AY222" s="24" t="s">
        <v>174</v>
      </c>
      <c r="BE222" s="194">
        <f>IF(N222="základní",J222,0)</f>
        <v>0</v>
      </c>
      <c r="BF222" s="194">
        <f>IF(N222="snížená",J222,0)</f>
        <v>0</v>
      </c>
      <c r="BG222" s="194">
        <f>IF(N222="zákl. přenesená",J222,0)</f>
        <v>0</v>
      </c>
      <c r="BH222" s="194">
        <f>IF(N222="sníž. přenesená",J222,0)</f>
        <v>0</v>
      </c>
      <c r="BI222" s="194">
        <f>IF(N222="nulová",J222,0)</f>
        <v>0</v>
      </c>
      <c r="BJ222" s="24" t="s">
        <v>89</v>
      </c>
      <c r="BK222" s="194">
        <f>ROUND(I222*H222,2)</f>
        <v>0</v>
      </c>
      <c r="BL222" s="24" t="s">
        <v>194</v>
      </c>
      <c r="BM222" s="24" t="s">
        <v>2495</v>
      </c>
    </row>
    <row r="223" spans="2:65" s="12" customFormat="1" ht="13.5">
      <c r="B223" s="195"/>
      <c r="D223" s="196" t="s">
        <v>184</v>
      </c>
      <c r="E223" s="197" t="s">
        <v>5</v>
      </c>
      <c r="F223" s="198" t="s">
        <v>24</v>
      </c>
      <c r="H223" s="199">
        <v>2</v>
      </c>
      <c r="I223" s="200"/>
      <c r="L223" s="195"/>
      <c r="M223" s="201"/>
      <c r="N223" s="202"/>
      <c r="O223" s="202"/>
      <c r="P223" s="202"/>
      <c r="Q223" s="202"/>
      <c r="R223" s="202"/>
      <c r="S223" s="202"/>
      <c r="T223" s="203"/>
      <c r="AT223" s="197" t="s">
        <v>184</v>
      </c>
      <c r="AU223" s="197" t="s">
        <v>24</v>
      </c>
      <c r="AV223" s="12" t="s">
        <v>24</v>
      </c>
      <c r="AW223" s="12" t="s">
        <v>44</v>
      </c>
      <c r="AX223" s="12" t="s">
        <v>89</v>
      </c>
      <c r="AY223" s="197" t="s">
        <v>174</v>
      </c>
    </row>
    <row r="224" spans="2:65" s="1" customFormat="1" ht="16.5" customHeight="1">
      <c r="B224" s="182"/>
      <c r="C224" s="219" t="s">
        <v>586</v>
      </c>
      <c r="D224" s="219" t="s">
        <v>447</v>
      </c>
      <c r="E224" s="220" t="s">
        <v>2496</v>
      </c>
      <c r="F224" s="221" t="s">
        <v>2497</v>
      </c>
      <c r="G224" s="222" t="s">
        <v>488</v>
      </c>
      <c r="H224" s="223">
        <v>1.01</v>
      </c>
      <c r="I224" s="224"/>
      <c r="J224" s="225">
        <f>ROUND(I224*H224,2)</f>
        <v>0</v>
      </c>
      <c r="K224" s="221" t="s">
        <v>181</v>
      </c>
      <c r="L224" s="226"/>
      <c r="M224" s="227" t="s">
        <v>5</v>
      </c>
      <c r="N224" s="228" t="s">
        <v>52</v>
      </c>
      <c r="O224" s="43"/>
      <c r="P224" s="192">
        <f>O224*H224</f>
        <v>0</v>
      </c>
      <c r="Q224" s="192">
        <v>2.7E-2</v>
      </c>
      <c r="R224" s="192">
        <f>Q224*H224</f>
        <v>2.7269999999999999E-2</v>
      </c>
      <c r="S224" s="192">
        <v>0</v>
      </c>
      <c r="T224" s="193">
        <f>S224*H224</f>
        <v>0</v>
      </c>
      <c r="AR224" s="24" t="s">
        <v>211</v>
      </c>
      <c r="AT224" s="24" t="s">
        <v>447</v>
      </c>
      <c r="AU224" s="24" t="s">
        <v>24</v>
      </c>
      <c r="AY224" s="24" t="s">
        <v>174</v>
      </c>
      <c r="BE224" s="194">
        <f>IF(N224="základní",J224,0)</f>
        <v>0</v>
      </c>
      <c r="BF224" s="194">
        <f>IF(N224="snížená",J224,0)</f>
        <v>0</v>
      </c>
      <c r="BG224" s="194">
        <f>IF(N224="zákl. přenesená",J224,0)</f>
        <v>0</v>
      </c>
      <c r="BH224" s="194">
        <f>IF(N224="sníž. přenesená",J224,0)</f>
        <v>0</v>
      </c>
      <c r="BI224" s="194">
        <f>IF(N224="nulová",J224,0)</f>
        <v>0</v>
      </c>
      <c r="BJ224" s="24" t="s">
        <v>89</v>
      </c>
      <c r="BK224" s="194">
        <f>ROUND(I224*H224,2)</f>
        <v>0</v>
      </c>
      <c r="BL224" s="24" t="s">
        <v>194</v>
      </c>
      <c r="BM224" s="24" t="s">
        <v>2498</v>
      </c>
    </row>
    <row r="225" spans="2:65" s="12" customFormat="1" ht="13.5">
      <c r="B225" s="195"/>
      <c r="D225" s="196" t="s">
        <v>184</v>
      </c>
      <c r="E225" s="197" t="s">
        <v>5</v>
      </c>
      <c r="F225" s="198" t="s">
        <v>701</v>
      </c>
      <c r="H225" s="199">
        <v>1.01</v>
      </c>
      <c r="I225" s="200"/>
      <c r="L225" s="195"/>
      <c r="M225" s="201"/>
      <c r="N225" s="202"/>
      <c r="O225" s="202"/>
      <c r="P225" s="202"/>
      <c r="Q225" s="202"/>
      <c r="R225" s="202"/>
      <c r="S225" s="202"/>
      <c r="T225" s="203"/>
      <c r="AT225" s="197" t="s">
        <v>184</v>
      </c>
      <c r="AU225" s="197" t="s">
        <v>24</v>
      </c>
      <c r="AV225" s="12" t="s">
        <v>24</v>
      </c>
      <c r="AW225" s="12" t="s">
        <v>44</v>
      </c>
      <c r="AX225" s="12" t="s">
        <v>89</v>
      </c>
      <c r="AY225" s="197" t="s">
        <v>174</v>
      </c>
    </row>
    <row r="226" spans="2:65" s="1" customFormat="1" ht="16.5" customHeight="1">
      <c r="B226" s="182"/>
      <c r="C226" s="219" t="s">
        <v>595</v>
      </c>
      <c r="D226" s="219" t="s">
        <v>447</v>
      </c>
      <c r="E226" s="220" t="s">
        <v>2499</v>
      </c>
      <c r="F226" s="221" t="s">
        <v>2500</v>
      </c>
      <c r="G226" s="222" t="s">
        <v>488</v>
      </c>
      <c r="H226" s="223">
        <v>1.01</v>
      </c>
      <c r="I226" s="224"/>
      <c r="J226" s="225">
        <f>ROUND(I226*H226,2)</f>
        <v>0</v>
      </c>
      <c r="K226" s="221" t="s">
        <v>181</v>
      </c>
      <c r="L226" s="226"/>
      <c r="M226" s="227" t="s">
        <v>5</v>
      </c>
      <c r="N226" s="228" t="s">
        <v>52</v>
      </c>
      <c r="O226" s="43"/>
      <c r="P226" s="192">
        <f>O226*H226</f>
        <v>0</v>
      </c>
      <c r="Q226" s="192">
        <v>4.8000000000000001E-2</v>
      </c>
      <c r="R226" s="192">
        <f>Q226*H226</f>
        <v>4.8480000000000002E-2</v>
      </c>
      <c r="S226" s="192">
        <v>0</v>
      </c>
      <c r="T226" s="193">
        <f>S226*H226</f>
        <v>0</v>
      </c>
      <c r="AR226" s="24" t="s">
        <v>211</v>
      </c>
      <c r="AT226" s="24" t="s">
        <v>447</v>
      </c>
      <c r="AU226" s="24" t="s">
        <v>24</v>
      </c>
      <c r="AY226" s="24" t="s">
        <v>174</v>
      </c>
      <c r="BE226" s="194">
        <f>IF(N226="základní",J226,0)</f>
        <v>0</v>
      </c>
      <c r="BF226" s="194">
        <f>IF(N226="snížená",J226,0)</f>
        <v>0</v>
      </c>
      <c r="BG226" s="194">
        <f>IF(N226="zákl. přenesená",J226,0)</f>
        <v>0</v>
      </c>
      <c r="BH226" s="194">
        <f>IF(N226="sníž. přenesená",J226,0)</f>
        <v>0</v>
      </c>
      <c r="BI226" s="194">
        <f>IF(N226="nulová",J226,0)</f>
        <v>0</v>
      </c>
      <c r="BJ226" s="24" t="s">
        <v>89</v>
      </c>
      <c r="BK226" s="194">
        <f>ROUND(I226*H226,2)</f>
        <v>0</v>
      </c>
      <c r="BL226" s="24" t="s">
        <v>194</v>
      </c>
      <c r="BM226" s="24" t="s">
        <v>2501</v>
      </c>
    </row>
    <row r="227" spans="2:65" s="12" customFormat="1" ht="13.5">
      <c r="B227" s="195"/>
      <c r="D227" s="196" t="s">
        <v>184</v>
      </c>
      <c r="E227" s="197" t="s">
        <v>5</v>
      </c>
      <c r="F227" s="198" t="s">
        <v>701</v>
      </c>
      <c r="H227" s="199">
        <v>1.01</v>
      </c>
      <c r="I227" s="200"/>
      <c r="L227" s="195"/>
      <c r="M227" s="201"/>
      <c r="N227" s="202"/>
      <c r="O227" s="202"/>
      <c r="P227" s="202"/>
      <c r="Q227" s="202"/>
      <c r="R227" s="202"/>
      <c r="S227" s="202"/>
      <c r="T227" s="203"/>
      <c r="AT227" s="197" t="s">
        <v>184</v>
      </c>
      <c r="AU227" s="197" t="s">
        <v>24</v>
      </c>
      <c r="AV227" s="12" t="s">
        <v>24</v>
      </c>
      <c r="AW227" s="12" t="s">
        <v>44</v>
      </c>
      <c r="AX227" s="12" t="s">
        <v>89</v>
      </c>
      <c r="AY227" s="197" t="s">
        <v>174</v>
      </c>
    </row>
    <row r="228" spans="2:65" s="1" customFormat="1" ht="16.5" customHeight="1">
      <c r="B228" s="182"/>
      <c r="C228" s="183" t="s">
        <v>601</v>
      </c>
      <c r="D228" s="183" t="s">
        <v>177</v>
      </c>
      <c r="E228" s="184" t="s">
        <v>2502</v>
      </c>
      <c r="F228" s="185" t="s">
        <v>2503</v>
      </c>
      <c r="G228" s="186" t="s">
        <v>287</v>
      </c>
      <c r="H228" s="187">
        <v>32.83</v>
      </c>
      <c r="I228" s="188"/>
      <c r="J228" s="189">
        <f>ROUND(I228*H228,2)</f>
        <v>0</v>
      </c>
      <c r="K228" s="185" t="s">
        <v>181</v>
      </c>
      <c r="L228" s="42"/>
      <c r="M228" s="190" t="s">
        <v>5</v>
      </c>
      <c r="N228" s="191" t="s">
        <v>52</v>
      </c>
      <c r="O228" s="43"/>
      <c r="P228" s="192">
        <f>O228*H228</f>
        <v>0</v>
      </c>
      <c r="Q228" s="192">
        <v>0</v>
      </c>
      <c r="R228" s="192">
        <f>Q228*H228</f>
        <v>0</v>
      </c>
      <c r="S228" s="192">
        <v>0</v>
      </c>
      <c r="T228" s="193">
        <f>S228*H228</f>
        <v>0</v>
      </c>
      <c r="AR228" s="24" t="s">
        <v>194</v>
      </c>
      <c r="AT228" s="24" t="s">
        <v>177</v>
      </c>
      <c r="AU228" s="24" t="s">
        <v>24</v>
      </c>
      <c r="AY228" s="24" t="s">
        <v>174</v>
      </c>
      <c r="BE228" s="194">
        <f>IF(N228="základní",J228,0)</f>
        <v>0</v>
      </c>
      <c r="BF228" s="194">
        <f>IF(N228="snížená",J228,0)</f>
        <v>0</v>
      </c>
      <c r="BG228" s="194">
        <f>IF(N228="zákl. přenesená",J228,0)</f>
        <v>0</v>
      </c>
      <c r="BH228" s="194">
        <f>IF(N228="sníž. přenesená",J228,0)</f>
        <v>0</v>
      </c>
      <c r="BI228" s="194">
        <f>IF(N228="nulová",J228,0)</f>
        <v>0</v>
      </c>
      <c r="BJ228" s="24" t="s">
        <v>89</v>
      </c>
      <c r="BK228" s="194">
        <f>ROUND(I228*H228,2)</f>
        <v>0</v>
      </c>
      <c r="BL228" s="24" t="s">
        <v>194</v>
      </c>
      <c r="BM228" s="24" t="s">
        <v>2504</v>
      </c>
    </row>
    <row r="229" spans="2:65" s="12" customFormat="1" ht="13.5">
      <c r="B229" s="195"/>
      <c r="D229" s="196" t="s">
        <v>184</v>
      </c>
      <c r="E229" s="197" t="s">
        <v>5</v>
      </c>
      <c r="F229" s="198" t="s">
        <v>2424</v>
      </c>
      <c r="H229" s="199">
        <v>32.83</v>
      </c>
      <c r="I229" s="200"/>
      <c r="L229" s="195"/>
      <c r="M229" s="201"/>
      <c r="N229" s="202"/>
      <c r="O229" s="202"/>
      <c r="P229" s="202"/>
      <c r="Q229" s="202"/>
      <c r="R229" s="202"/>
      <c r="S229" s="202"/>
      <c r="T229" s="203"/>
      <c r="AT229" s="197" t="s">
        <v>184</v>
      </c>
      <c r="AU229" s="197" t="s">
        <v>24</v>
      </c>
      <c r="AV229" s="12" t="s">
        <v>24</v>
      </c>
      <c r="AW229" s="12" t="s">
        <v>44</v>
      </c>
      <c r="AX229" s="12" t="s">
        <v>89</v>
      </c>
      <c r="AY229" s="197" t="s">
        <v>174</v>
      </c>
    </row>
    <row r="230" spans="2:65" s="1" customFormat="1" ht="16.5" customHeight="1">
      <c r="B230" s="182"/>
      <c r="C230" s="183" t="s">
        <v>606</v>
      </c>
      <c r="D230" s="183" t="s">
        <v>177</v>
      </c>
      <c r="E230" s="184" t="s">
        <v>2505</v>
      </c>
      <c r="F230" s="185" t="s">
        <v>2506</v>
      </c>
      <c r="G230" s="186" t="s">
        <v>287</v>
      </c>
      <c r="H230" s="187">
        <v>84.11</v>
      </c>
      <c r="I230" s="188"/>
      <c r="J230" s="189">
        <f>ROUND(I230*H230,2)</f>
        <v>0</v>
      </c>
      <c r="K230" s="185" t="s">
        <v>181</v>
      </c>
      <c r="L230" s="42"/>
      <c r="M230" s="190" t="s">
        <v>5</v>
      </c>
      <c r="N230" s="191" t="s">
        <v>52</v>
      </c>
      <c r="O230" s="43"/>
      <c r="P230" s="192">
        <f>O230*H230</f>
        <v>0</v>
      </c>
      <c r="Q230" s="192">
        <v>0</v>
      </c>
      <c r="R230" s="192">
        <f>Q230*H230</f>
        <v>0</v>
      </c>
      <c r="S230" s="192">
        <v>0</v>
      </c>
      <c r="T230" s="193">
        <f>S230*H230</f>
        <v>0</v>
      </c>
      <c r="AR230" s="24" t="s">
        <v>194</v>
      </c>
      <c r="AT230" s="24" t="s">
        <v>177</v>
      </c>
      <c r="AU230" s="24" t="s">
        <v>24</v>
      </c>
      <c r="AY230" s="24" t="s">
        <v>174</v>
      </c>
      <c r="BE230" s="194">
        <f>IF(N230="základní",J230,0)</f>
        <v>0</v>
      </c>
      <c r="BF230" s="194">
        <f>IF(N230="snížená",J230,0)</f>
        <v>0</v>
      </c>
      <c r="BG230" s="194">
        <f>IF(N230="zákl. přenesená",J230,0)</f>
        <v>0</v>
      </c>
      <c r="BH230" s="194">
        <f>IF(N230="sníž. přenesená",J230,0)</f>
        <v>0</v>
      </c>
      <c r="BI230" s="194">
        <f>IF(N230="nulová",J230,0)</f>
        <v>0</v>
      </c>
      <c r="BJ230" s="24" t="s">
        <v>89</v>
      </c>
      <c r="BK230" s="194">
        <f>ROUND(I230*H230,2)</f>
        <v>0</v>
      </c>
      <c r="BL230" s="24" t="s">
        <v>194</v>
      </c>
      <c r="BM230" s="24" t="s">
        <v>2507</v>
      </c>
    </row>
    <row r="231" spans="2:65" s="12" customFormat="1" ht="13.5">
      <c r="B231" s="195"/>
      <c r="D231" s="196" t="s">
        <v>184</v>
      </c>
      <c r="E231" s="197" t="s">
        <v>5</v>
      </c>
      <c r="F231" s="198" t="s">
        <v>2508</v>
      </c>
      <c r="H231" s="199">
        <v>84.11</v>
      </c>
      <c r="I231" s="200"/>
      <c r="L231" s="195"/>
      <c r="M231" s="201"/>
      <c r="N231" s="202"/>
      <c r="O231" s="202"/>
      <c r="P231" s="202"/>
      <c r="Q231" s="202"/>
      <c r="R231" s="202"/>
      <c r="S231" s="202"/>
      <c r="T231" s="203"/>
      <c r="AT231" s="197" t="s">
        <v>184</v>
      </c>
      <c r="AU231" s="197" t="s">
        <v>24</v>
      </c>
      <c r="AV231" s="12" t="s">
        <v>24</v>
      </c>
      <c r="AW231" s="12" t="s">
        <v>44</v>
      </c>
      <c r="AX231" s="12" t="s">
        <v>89</v>
      </c>
      <c r="AY231" s="197" t="s">
        <v>174</v>
      </c>
    </row>
    <row r="232" spans="2:65" s="1" customFormat="1" ht="16.5" customHeight="1">
      <c r="B232" s="182"/>
      <c r="C232" s="183" t="s">
        <v>611</v>
      </c>
      <c r="D232" s="183" t="s">
        <v>177</v>
      </c>
      <c r="E232" s="184" t="s">
        <v>2509</v>
      </c>
      <c r="F232" s="185" t="s">
        <v>2510</v>
      </c>
      <c r="G232" s="186" t="s">
        <v>287</v>
      </c>
      <c r="H232" s="187">
        <v>51.28</v>
      </c>
      <c r="I232" s="188"/>
      <c r="J232" s="189">
        <f>ROUND(I232*H232,2)</f>
        <v>0</v>
      </c>
      <c r="K232" s="185" t="s">
        <v>181</v>
      </c>
      <c r="L232" s="42"/>
      <c r="M232" s="190" t="s">
        <v>5</v>
      </c>
      <c r="N232" s="191" t="s">
        <v>52</v>
      </c>
      <c r="O232" s="43"/>
      <c r="P232" s="192">
        <f>O232*H232</f>
        <v>0</v>
      </c>
      <c r="Q232" s="192">
        <v>0</v>
      </c>
      <c r="R232" s="192">
        <f>Q232*H232</f>
        <v>0</v>
      </c>
      <c r="S232" s="192">
        <v>0</v>
      </c>
      <c r="T232" s="193">
        <f>S232*H232</f>
        <v>0</v>
      </c>
      <c r="AR232" s="24" t="s">
        <v>194</v>
      </c>
      <c r="AT232" s="24" t="s">
        <v>177</v>
      </c>
      <c r="AU232" s="24" t="s">
        <v>24</v>
      </c>
      <c r="AY232" s="24" t="s">
        <v>174</v>
      </c>
      <c r="BE232" s="194">
        <f>IF(N232="základní",J232,0)</f>
        <v>0</v>
      </c>
      <c r="BF232" s="194">
        <f>IF(N232="snížená",J232,0)</f>
        <v>0</v>
      </c>
      <c r="BG232" s="194">
        <f>IF(N232="zákl. přenesená",J232,0)</f>
        <v>0</v>
      </c>
      <c r="BH232" s="194">
        <f>IF(N232="sníž. přenesená",J232,0)</f>
        <v>0</v>
      </c>
      <c r="BI232" s="194">
        <f>IF(N232="nulová",J232,0)</f>
        <v>0</v>
      </c>
      <c r="BJ232" s="24" t="s">
        <v>89</v>
      </c>
      <c r="BK232" s="194">
        <f>ROUND(I232*H232,2)</f>
        <v>0</v>
      </c>
      <c r="BL232" s="24" t="s">
        <v>194</v>
      </c>
      <c r="BM232" s="24" t="s">
        <v>2511</v>
      </c>
    </row>
    <row r="233" spans="2:65" s="12" customFormat="1" ht="13.5">
      <c r="B233" s="195"/>
      <c r="D233" s="196" t="s">
        <v>184</v>
      </c>
      <c r="E233" s="197" t="s">
        <v>5</v>
      </c>
      <c r="F233" s="198" t="s">
        <v>2432</v>
      </c>
      <c r="H233" s="199">
        <v>51.28</v>
      </c>
      <c r="I233" s="200"/>
      <c r="L233" s="195"/>
      <c r="M233" s="201"/>
      <c r="N233" s="202"/>
      <c r="O233" s="202"/>
      <c r="P233" s="202"/>
      <c r="Q233" s="202"/>
      <c r="R233" s="202"/>
      <c r="S233" s="202"/>
      <c r="T233" s="203"/>
      <c r="AT233" s="197" t="s">
        <v>184</v>
      </c>
      <c r="AU233" s="197" t="s">
        <v>24</v>
      </c>
      <c r="AV233" s="12" t="s">
        <v>24</v>
      </c>
      <c r="AW233" s="12" t="s">
        <v>44</v>
      </c>
      <c r="AX233" s="12" t="s">
        <v>89</v>
      </c>
      <c r="AY233" s="197" t="s">
        <v>174</v>
      </c>
    </row>
    <row r="234" spans="2:65" s="1" customFormat="1" ht="25.5" customHeight="1">
      <c r="B234" s="182"/>
      <c r="C234" s="183" t="s">
        <v>616</v>
      </c>
      <c r="D234" s="183" t="s">
        <v>177</v>
      </c>
      <c r="E234" s="184" t="s">
        <v>2512</v>
      </c>
      <c r="F234" s="185" t="s">
        <v>2513</v>
      </c>
      <c r="G234" s="186" t="s">
        <v>488</v>
      </c>
      <c r="H234" s="187">
        <v>4</v>
      </c>
      <c r="I234" s="188"/>
      <c r="J234" s="189">
        <f>ROUND(I234*H234,2)</f>
        <v>0</v>
      </c>
      <c r="K234" s="185" t="s">
        <v>181</v>
      </c>
      <c r="L234" s="42"/>
      <c r="M234" s="190" t="s">
        <v>5</v>
      </c>
      <c r="N234" s="191" t="s">
        <v>52</v>
      </c>
      <c r="O234" s="43"/>
      <c r="P234" s="192">
        <f>O234*H234</f>
        <v>0</v>
      </c>
      <c r="Q234" s="192">
        <v>0.46009</v>
      </c>
      <c r="R234" s="192">
        <f>Q234*H234</f>
        <v>1.84036</v>
      </c>
      <c r="S234" s="192">
        <v>0</v>
      </c>
      <c r="T234" s="193">
        <f>S234*H234</f>
        <v>0</v>
      </c>
      <c r="AR234" s="24" t="s">
        <v>194</v>
      </c>
      <c r="AT234" s="24" t="s">
        <v>177</v>
      </c>
      <c r="AU234" s="24" t="s">
        <v>24</v>
      </c>
      <c r="AY234" s="24" t="s">
        <v>174</v>
      </c>
      <c r="BE234" s="194">
        <f>IF(N234="základní",J234,0)</f>
        <v>0</v>
      </c>
      <c r="BF234" s="194">
        <f>IF(N234="snížená",J234,0)</f>
        <v>0</v>
      </c>
      <c r="BG234" s="194">
        <f>IF(N234="zákl. přenesená",J234,0)</f>
        <v>0</v>
      </c>
      <c r="BH234" s="194">
        <f>IF(N234="sníž. přenesená",J234,0)</f>
        <v>0</v>
      </c>
      <c r="BI234" s="194">
        <f>IF(N234="nulová",J234,0)</f>
        <v>0</v>
      </c>
      <c r="BJ234" s="24" t="s">
        <v>89</v>
      </c>
      <c r="BK234" s="194">
        <f>ROUND(I234*H234,2)</f>
        <v>0</v>
      </c>
      <c r="BL234" s="24" t="s">
        <v>194</v>
      </c>
      <c r="BM234" s="24" t="s">
        <v>2514</v>
      </c>
    </row>
    <row r="235" spans="2:65" s="12" customFormat="1" ht="13.5">
      <c r="B235" s="195"/>
      <c r="D235" s="196" t="s">
        <v>184</v>
      </c>
      <c r="E235" s="197" t="s">
        <v>5</v>
      </c>
      <c r="F235" s="198" t="s">
        <v>2515</v>
      </c>
      <c r="H235" s="199">
        <v>4</v>
      </c>
      <c r="I235" s="200"/>
      <c r="L235" s="195"/>
      <c r="M235" s="201"/>
      <c r="N235" s="202"/>
      <c r="O235" s="202"/>
      <c r="P235" s="202"/>
      <c r="Q235" s="202"/>
      <c r="R235" s="202"/>
      <c r="S235" s="202"/>
      <c r="T235" s="203"/>
      <c r="AT235" s="197" t="s">
        <v>184</v>
      </c>
      <c r="AU235" s="197" t="s">
        <v>24</v>
      </c>
      <c r="AV235" s="12" t="s">
        <v>24</v>
      </c>
      <c r="AW235" s="12" t="s">
        <v>44</v>
      </c>
      <c r="AX235" s="12" t="s">
        <v>89</v>
      </c>
      <c r="AY235" s="197" t="s">
        <v>174</v>
      </c>
    </row>
    <row r="236" spans="2:65" s="1" customFormat="1" ht="25.5" customHeight="1">
      <c r="B236" s="182"/>
      <c r="C236" s="183" t="s">
        <v>621</v>
      </c>
      <c r="D236" s="183" t="s">
        <v>177</v>
      </c>
      <c r="E236" s="184" t="s">
        <v>2516</v>
      </c>
      <c r="F236" s="185" t="s">
        <v>2517</v>
      </c>
      <c r="G236" s="186" t="s">
        <v>488</v>
      </c>
      <c r="H236" s="187">
        <v>1</v>
      </c>
      <c r="I236" s="188"/>
      <c r="J236" s="189">
        <f>ROUND(I236*H236,2)</f>
        <v>0</v>
      </c>
      <c r="K236" s="185" t="s">
        <v>181</v>
      </c>
      <c r="L236" s="42"/>
      <c r="M236" s="190" t="s">
        <v>5</v>
      </c>
      <c r="N236" s="191" t="s">
        <v>52</v>
      </c>
      <c r="O236" s="43"/>
      <c r="P236" s="192">
        <f>O236*H236</f>
        <v>0</v>
      </c>
      <c r="Q236" s="192">
        <v>0.32169999999999999</v>
      </c>
      <c r="R236" s="192">
        <f>Q236*H236</f>
        <v>0.32169999999999999</v>
      </c>
      <c r="S236" s="192">
        <v>0</v>
      </c>
      <c r="T236" s="193">
        <f>S236*H236</f>
        <v>0</v>
      </c>
      <c r="AR236" s="24" t="s">
        <v>194</v>
      </c>
      <c r="AT236" s="24" t="s">
        <v>177</v>
      </c>
      <c r="AU236" s="24" t="s">
        <v>24</v>
      </c>
      <c r="AY236" s="24" t="s">
        <v>174</v>
      </c>
      <c r="BE236" s="194">
        <f>IF(N236="základní",J236,0)</f>
        <v>0</v>
      </c>
      <c r="BF236" s="194">
        <f>IF(N236="snížená",J236,0)</f>
        <v>0</v>
      </c>
      <c r="BG236" s="194">
        <f>IF(N236="zákl. přenesená",J236,0)</f>
        <v>0</v>
      </c>
      <c r="BH236" s="194">
        <f>IF(N236="sníž. přenesená",J236,0)</f>
        <v>0</v>
      </c>
      <c r="BI236" s="194">
        <f>IF(N236="nulová",J236,0)</f>
        <v>0</v>
      </c>
      <c r="BJ236" s="24" t="s">
        <v>89</v>
      </c>
      <c r="BK236" s="194">
        <f>ROUND(I236*H236,2)</f>
        <v>0</v>
      </c>
      <c r="BL236" s="24" t="s">
        <v>194</v>
      </c>
      <c r="BM236" s="24" t="s">
        <v>2518</v>
      </c>
    </row>
    <row r="237" spans="2:65" s="12" customFormat="1" ht="13.5">
      <c r="B237" s="195"/>
      <c r="D237" s="196" t="s">
        <v>184</v>
      </c>
      <c r="E237" s="197" t="s">
        <v>5</v>
      </c>
      <c r="F237" s="198" t="s">
        <v>89</v>
      </c>
      <c r="H237" s="199">
        <v>1</v>
      </c>
      <c r="I237" s="200"/>
      <c r="L237" s="195"/>
      <c r="M237" s="201"/>
      <c r="N237" s="202"/>
      <c r="O237" s="202"/>
      <c r="P237" s="202"/>
      <c r="Q237" s="202"/>
      <c r="R237" s="202"/>
      <c r="S237" s="202"/>
      <c r="T237" s="203"/>
      <c r="AT237" s="197" t="s">
        <v>184</v>
      </c>
      <c r="AU237" s="197" t="s">
        <v>24</v>
      </c>
      <c r="AV237" s="12" t="s">
        <v>24</v>
      </c>
      <c r="AW237" s="12" t="s">
        <v>44</v>
      </c>
      <c r="AX237" s="12" t="s">
        <v>89</v>
      </c>
      <c r="AY237" s="197" t="s">
        <v>174</v>
      </c>
    </row>
    <row r="238" spans="2:65" s="1" customFormat="1" ht="16.5" customHeight="1">
      <c r="B238" s="182"/>
      <c r="C238" s="219" t="s">
        <v>626</v>
      </c>
      <c r="D238" s="219" t="s">
        <v>447</v>
      </c>
      <c r="E238" s="220" t="s">
        <v>2519</v>
      </c>
      <c r="F238" s="221" t="s">
        <v>2520</v>
      </c>
      <c r="G238" s="222" t="s">
        <v>488</v>
      </c>
      <c r="H238" s="223">
        <v>1</v>
      </c>
      <c r="I238" s="224"/>
      <c r="J238" s="225">
        <f>ROUND(I238*H238,2)</f>
        <v>0</v>
      </c>
      <c r="K238" s="221" t="s">
        <v>181</v>
      </c>
      <c r="L238" s="226"/>
      <c r="M238" s="227" t="s">
        <v>5</v>
      </c>
      <c r="N238" s="228" t="s">
        <v>52</v>
      </c>
      <c r="O238" s="43"/>
      <c r="P238" s="192">
        <f>O238*H238</f>
        <v>0</v>
      </c>
      <c r="Q238" s="192">
        <v>8.6999999999999994E-2</v>
      </c>
      <c r="R238" s="192">
        <f>Q238*H238</f>
        <v>8.6999999999999994E-2</v>
      </c>
      <c r="S238" s="192">
        <v>0</v>
      </c>
      <c r="T238" s="193">
        <f>S238*H238</f>
        <v>0</v>
      </c>
      <c r="AR238" s="24" t="s">
        <v>211</v>
      </c>
      <c r="AT238" s="24" t="s">
        <v>447</v>
      </c>
      <c r="AU238" s="24" t="s">
        <v>24</v>
      </c>
      <c r="AY238" s="24" t="s">
        <v>174</v>
      </c>
      <c r="BE238" s="194">
        <f>IF(N238="základní",J238,0)</f>
        <v>0</v>
      </c>
      <c r="BF238" s="194">
        <f>IF(N238="snížená",J238,0)</f>
        <v>0</v>
      </c>
      <c r="BG238" s="194">
        <f>IF(N238="zákl. přenesená",J238,0)</f>
        <v>0</v>
      </c>
      <c r="BH238" s="194">
        <f>IF(N238="sníž. přenesená",J238,0)</f>
        <v>0</v>
      </c>
      <c r="BI238" s="194">
        <f>IF(N238="nulová",J238,0)</f>
        <v>0</v>
      </c>
      <c r="BJ238" s="24" t="s">
        <v>89</v>
      </c>
      <c r="BK238" s="194">
        <f>ROUND(I238*H238,2)</f>
        <v>0</v>
      </c>
      <c r="BL238" s="24" t="s">
        <v>194</v>
      </c>
      <c r="BM238" s="24" t="s">
        <v>2521</v>
      </c>
    </row>
    <row r="239" spans="2:65" s="1" customFormat="1" ht="81">
      <c r="B239" s="42"/>
      <c r="D239" s="196" t="s">
        <v>188</v>
      </c>
      <c r="F239" s="204" t="s">
        <v>2522</v>
      </c>
      <c r="I239" s="205"/>
      <c r="L239" s="42"/>
      <c r="M239" s="206"/>
      <c r="N239" s="43"/>
      <c r="O239" s="43"/>
      <c r="P239" s="43"/>
      <c r="Q239" s="43"/>
      <c r="R239" s="43"/>
      <c r="S239" s="43"/>
      <c r="T239" s="71"/>
      <c r="AT239" s="24" t="s">
        <v>188</v>
      </c>
      <c r="AU239" s="24" t="s">
        <v>24</v>
      </c>
    </row>
    <row r="240" spans="2:65" s="12" customFormat="1" ht="13.5">
      <c r="B240" s="195"/>
      <c r="D240" s="196" t="s">
        <v>184</v>
      </c>
      <c r="E240" s="197" t="s">
        <v>5</v>
      </c>
      <c r="F240" s="198" t="s">
        <v>89</v>
      </c>
      <c r="H240" s="199">
        <v>1</v>
      </c>
      <c r="I240" s="200"/>
      <c r="L240" s="195"/>
      <c r="M240" s="201"/>
      <c r="N240" s="202"/>
      <c r="O240" s="202"/>
      <c r="P240" s="202"/>
      <c r="Q240" s="202"/>
      <c r="R240" s="202"/>
      <c r="S240" s="202"/>
      <c r="T240" s="203"/>
      <c r="AT240" s="197" t="s">
        <v>184</v>
      </c>
      <c r="AU240" s="197" t="s">
        <v>24</v>
      </c>
      <c r="AV240" s="12" t="s">
        <v>24</v>
      </c>
      <c r="AW240" s="12" t="s">
        <v>44</v>
      </c>
      <c r="AX240" s="12" t="s">
        <v>89</v>
      </c>
      <c r="AY240" s="197" t="s">
        <v>174</v>
      </c>
    </row>
    <row r="241" spans="2:65" s="1" customFormat="1" ht="16.5" customHeight="1">
      <c r="B241" s="182"/>
      <c r="C241" s="183" t="s">
        <v>631</v>
      </c>
      <c r="D241" s="183" t="s">
        <v>177</v>
      </c>
      <c r="E241" s="184" t="s">
        <v>2523</v>
      </c>
      <c r="F241" s="185" t="s">
        <v>2524</v>
      </c>
      <c r="G241" s="186" t="s">
        <v>488</v>
      </c>
      <c r="H241" s="187">
        <v>3</v>
      </c>
      <c r="I241" s="188"/>
      <c r="J241" s="189">
        <f>ROUND(I241*H241,2)</f>
        <v>0</v>
      </c>
      <c r="K241" s="185" t="s">
        <v>181</v>
      </c>
      <c r="L241" s="42"/>
      <c r="M241" s="190" t="s">
        <v>5</v>
      </c>
      <c r="N241" s="191" t="s">
        <v>52</v>
      </c>
      <c r="O241" s="43"/>
      <c r="P241" s="192">
        <f>O241*H241</f>
        <v>0</v>
      </c>
      <c r="Q241" s="192">
        <v>0.12303</v>
      </c>
      <c r="R241" s="192">
        <f>Q241*H241</f>
        <v>0.36909000000000003</v>
      </c>
      <c r="S241" s="192">
        <v>0</v>
      </c>
      <c r="T241" s="193">
        <f>S241*H241</f>
        <v>0</v>
      </c>
      <c r="AR241" s="24" t="s">
        <v>194</v>
      </c>
      <c r="AT241" s="24" t="s">
        <v>177</v>
      </c>
      <c r="AU241" s="24" t="s">
        <v>24</v>
      </c>
      <c r="AY241" s="24" t="s">
        <v>174</v>
      </c>
      <c r="BE241" s="194">
        <f>IF(N241="základní",J241,0)</f>
        <v>0</v>
      </c>
      <c r="BF241" s="194">
        <f>IF(N241="snížená",J241,0)</f>
        <v>0</v>
      </c>
      <c r="BG241" s="194">
        <f>IF(N241="zákl. přenesená",J241,0)</f>
        <v>0</v>
      </c>
      <c r="BH241" s="194">
        <f>IF(N241="sníž. přenesená",J241,0)</f>
        <v>0</v>
      </c>
      <c r="BI241" s="194">
        <f>IF(N241="nulová",J241,0)</f>
        <v>0</v>
      </c>
      <c r="BJ241" s="24" t="s">
        <v>89</v>
      </c>
      <c r="BK241" s="194">
        <f>ROUND(I241*H241,2)</f>
        <v>0</v>
      </c>
      <c r="BL241" s="24" t="s">
        <v>194</v>
      </c>
      <c r="BM241" s="24" t="s">
        <v>2525</v>
      </c>
    </row>
    <row r="242" spans="2:65" s="12" customFormat="1" ht="13.5">
      <c r="B242" s="195"/>
      <c r="D242" s="196" t="s">
        <v>184</v>
      </c>
      <c r="E242" s="197" t="s">
        <v>5</v>
      </c>
      <c r="F242" s="198" t="s">
        <v>2526</v>
      </c>
      <c r="H242" s="199">
        <v>3</v>
      </c>
      <c r="I242" s="200"/>
      <c r="L242" s="195"/>
      <c r="M242" s="201"/>
      <c r="N242" s="202"/>
      <c r="O242" s="202"/>
      <c r="P242" s="202"/>
      <c r="Q242" s="202"/>
      <c r="R242" s="202"/>
      <c r="S242" s="202"/>
      <c r="T242" s="203"/>
      <c r="AT242" s="197" t="s">
        <v>184</v>
      </c>
      <c r="AU242" s="197" t="s">
        <v>24</v>
      </c>
      <c r="AV242" s="12" t="s">
        <v>24</v>
      </c>
      <c r="AW242" s="12" t="s">
        <v>44</v>
      </c>
      <c r="AX242" s="12" t="s">
        <v>89</v>
      </c>
      <c r="AY242" s="197" t="s">
        <v>174</v>
      </c>
    </row>
    <row r="243" spans="2:65" s="1" customFormat="1" ht="25.5" customHeight="1">
      <c r="B243" s="182"/>
      <c r="C243" s="219" t="s">
        <v>635</v>
      </c>
      <c r="D243" s="219" t="s">
        <v>447</v>
      </c>
      <c r="E243" s="220" t="s">
        <v>2527</v>
      </c>
      <c r="F243" s="221" t="s">
        <v>2528</v>
      </c>
      <c r="G243" s="222" t="s">
        <v>488</v>
      </c>
      <c r="H243" s="223">
        <v>3</v>
      </c>
      <c r="I243" s="224"/>
      <c r="J243" s="225">
        <f>ROUND(I243*H243,2)</f>
        <v>0</v>
      </c>
      <c r="K243" s="221" t="s">
        <v>181</v>
      </c>
      <c r="L243" s="226"/>
      <c r="M243" s="227" t="s">
        <v>5</v>
      </c>
      <c r="N243" s="228" t="s">
        <v>52</v>
      </c>
      <c r="O243" s="43"/>
      <c r="P243" s="192">
        <f>O243*H243</f>
        <v>0</v>
      </c>
      <c r="Q243" s="192">
        <v>1.3299999999999999E-2</v>
      </c>
      <c r="R243" s="192">
        <f>Q243*H243</f>
        <v>3.9899999999999998E-2</v>
      </c>
      <c r="S243" s="192">
        <v>0</v>
      </c>
      <c r="T243" s="193">
        <f>S243*H243</f>
        <v>0</v>
      </c>
      <c r="AR243" s="24" t="s">
        <v>211</v>
      </c>
      <c r="AT243" s="24" t="s">
        <v>447</v>
      </c>
      <c r="AU243" s="24" t="s">
        <v>24</v>
      </c>
      <c r="AY243" s="24" t="s">
        <v>174</v>
      </c>
      <c r="BE243" s="194">
        <f>IF(N243="základní",J243,0)</f>
        <v>0</v>
      </c>
      <c r="BF243" s="194">
        <f>IF(N243="snížená",J243,0)</f>
        <v>0</v>
      </c>
      <c r="BG243" s="194">
        <f>IF(N243="zákl. přenesená",J243,0)</f>
        <v>0</v>
      </c>
      <c r="BH243" s="194">
        <f>IF(N243="sníž. přenesená",J243,0)</f>
        <v>0</v>
      </c>
      <c r="BI243" s="194">
        <f>IF(N243="nulová",J243,0)</f>
        <v>0</v>
      </c>
      <c r="BJ243" s="24" t="s">
        <v>89</v>
      </c>
      <c r="BK243" s="194">
        <f>ROUND(I243*H243,2)</f>
        <v>0</v>
      </c>
      <c r="BL243" s="24" t="s">
        <v>194</v>
      </c>
      <c r="BM243" s="24" t="s">
        <v>2529</v>
      </c>
    </row>
    <row r="244" spans="2:65" s="12" customFormat="1" ht="13.5">
      <c r="B244" s="195"/>
      <c r="D244" s="196" t="s">
        <v>184</v>
      </c>
      <c r="E244" s="197" t="s">
        <v>5</v>
      </c>
      <c r="F244" s="198" t="s">
        <v>2526</v>
      </c>
      <c r="H244" s="199">
        <v>3</v>
      </c>
      <c r="I244" s="200"/>
      <c r="L244" s="195"/>
      <c r="M244" s="201"/>
      <c r="N244" s="202"/>
      <c r="O244" s="202"/>
      <c r="P244" s="202"/>
      <c r="Q244" s="202"/>
      <c r="R244" s="202"/>
      <c r="S244" s="202"/>
      <c r="T244" s="203"/>
      <c r="AT244" s="197" t="s">
        <v>184</v>
      </c>
      <c r="AU244" s="197" t="s">
        <v>24</v>
      </c>
      <c r="AV244" s="12" t="s">
        <v>24</v>
      </c>
      <c r="AW244" s="12" t="s">
        <v>44</v>
      </c>
      <c r="AX244" s="12" t="s">
        <v>89</v>
      </c>
      <c r="AY244" s="197" t="s">
        <v>174</v>
      </c>
    </row>
    <row r="245" spans="2:65" s="1" customFormat="1" ht="16.5" customHeight="1">
      <c r="B245" s="182"/>
      <c r="C245" s="219" t="s">
        <v>640</v>
      </c>
      <c r="D245" s="219" t="s">
        <v>447</v>
      </c>
      <c r="E245" s="220" t="s">
        <v>2530</v>
      </c>
      <c r="F245" s="221" t="s">
        <v>2531</v>
      </c>
      <c r="G245" s="222" t="s">
        <v>488</v>
      </c>
      <c r="H245" s="223">
        <v>3</v>
      </c>
      <c r="I245" s="224"/>
      <c r="J245" s="225">
        <f>ROUND(I245*H245,2)</f>
        <v>0</v>
      </c>
      <c r="K245" s="221" t="s">
        <v>181</v>
      </c>
      <c r="L245" s="226"/>
      <c r="M245" s="227" t="s">
        <v>5</v>
      </c>
      <c r="N245" s="228" t="s">
        <v>52</v>
      </c>
      <c r="O245" s="43"/>
      <c r="P245" s="192">
        <f>O245*H245</f>
        <v>0</v>
      </c>
      <c r="Q245" s="192">
        <v>8.9999999999999998E-4</v>
      </c>
      <c r="R245" s="192">
        <f>Q245*H245</f>
        <v>2.7000000000000001E-3</v>
      </c>
      <c r="S245" s="192">
        <v>0</v>
      </c>
      <c r="T245" s="193">
        <f>S245*H245</f>
        <v>0</v>
      </c>
      <c r="AR245" s="24" t="s">
        <v>211</v>
      </c>
      <c r="AT245" s="24" t="s">
        <v>447</v>
      </c>
      <c r="AU245" s="24" t="s">
        <v>24</v>
      </c>
      <c r="AY245" s="24" t="s">
        <v>174</v>
      </c>
      <c r="BE245" s="194">
        <f>IF(N245="základní",J245,0)</f>
        <v>0</v>
      </c>
      <c r="BF245" s="194">
        <f>IF(N245="snížená",J245,0)</f>
        <v>0</v>
      </c>
      <c r="BG245" s="194">
        <f>IF(N245="zákl. přenesená",J245,0)</f>
        <v>0</v>
      </c>
      <c r="BH245" s="194">
        <f>IF(N245="sníž. přenesená",J245,0)</f>
        <v>0</v>
      </c>
      <c r="BI245" s="194">
        <f>IF(N245="nulová",J245,0)</f>
        <v>0</v>
      </c>
      <c r="BJ245" s="24" t="s">
        <v>89</v>
      </c>
      <c r="BK245" s="194">
        <f>ROUND(I245*H245,2)</f>
        <v>0</v>
      </c>
      <c r="BL245" s="24" t="s">
        <v>194</v>
      </c>
      <c r="BM245" s="24" t="s">
        <v>2532</v>
      </c>
    </row>
    <row r="246" spans="2:65" s="12" customFormat="1" ht="13.5">
      <c r="B246" s="195"/>
      <c r="D246" s="196" t="s">
        <v>184</v>
      </c>
      <c r="E246" s="197" t="s">
        <v>5</v>
      </c>
      <c r="F246" s="198" t="s">
        <v>2526</v>
      </c>
      <c r="H246" s="199">
        <v>3</v>
      </c>
      <c r="I246" s="200"/>
      <c r="L246" s="195"/>
      <c r="M246" s="201"/>
      <c r="N246" s="202"/>
      <c r="O246" s="202"/>
      <c r="P246" s="202"/>
      <c r="Q246" s="202"/>
      <c r="R246" s="202"/>
      <c r="S246" s="202"/>
      <c r="T246" s="203"/>
      <c r="AT246" s="197" t="s">
        <v>184</v>
      </c>
      <c r="AU246" s="197" t="s">
        <v>24</v>
      </c>
      <c r="AV246" s="12" t="s">
        <v>24</v>
      </c>
      <c r="AW246" s="12" t="s">
        <v>44</v>
      </c>
      <c r="AX246" s="12" t="s">
        <v>89</v>
      </c>
      <c r="AY246" s="197" t="s">
        <v>174</v>
      </c>
    </row>
    <row r="247" spans="2:65" s="1" customFormat="1" ht="16.5" customHeight="1">
      <c r="B247" s="182"/>
      <c r="C247" s="183" t="s">
        <v>644</v>
      </c>
      <c r="D247" s="183" t="s">
        <v>177</v>
      </c>
      <c r="E247" s="184" t="s">
        <v>2533</v>
      </c>
      <c r="F247" s="185" t="s">
        <v>2534</v>
      </c>
      <c r="G247" s="186" t="s">
        <v>488</v>
      </c>
      <c r="H247" s="187">
        <v>2</v>
      </c>
      <c r="I247" s="188"/>
      <c r="J247" s="189">
        <f>ROUND(I247*H247,2)</f>
        <v>0</v>
      </c>
      <c r="K247" s="185" t="s">
        <v>181</v>
      </c>
      <c r="L247" s="42"/>
      <c r="M247" s="190" t="s">
        <v>5</v>
      </c>
      <c r="N247" s="191" t="s">
        <v>52</v>
      </c>
      <c r="O247" s="43"/>
      <c r="P247" s="192">
        <f>O247*H247</f>
        <v>0</v>
      </c>
      <c r="Q247" s="192">
        <v>0.32906000000000002</v>
      </c>
      <c r="R247" s="192">
        <f>Q247*H247</f>
        <v>0.65812000000000004</v>
      </c>
      <c r="S247" s="192">
        <v>0</v>
      </c>
      <c r="T247" s="193">
        <f>S247*H247</f>
        <v>0</v>
      </c>
      <c r="AR247" s="24" t="s">
        <v>194</v>
      </c>
      <c r="AT247" s="24" t="s">
        <v>177</v>
      </c>
      <c r="AU247" s="24" t="s">
        <v>24</v>
      </c>
      <c r="AY247" s="24" t="s">
        <v>174</v>
      </c>
      <c r="BE247" s="194">
        <f>IF(N247="základní",J247,0)</f>
        <v>0</v>
      </c>
      <c r="BF247" s="194">
        <f>IF(N247="snížená",J247,0)</f>
        <v>0</v>
      </c>
      <c r="BG247" s="194">
        <f>IF(N247="zákl. přenesená",J247,0)</f>
        <v>0</v>
      </c>
      <c r="BH247" s="194">
        <f>IF(N247="sníž. přenesená",J247,0)</f>
        <v>0</v>
      </c>
      <c r="BI247" s="194">
        <f>IF(N247="nulová",J247,0)</f>
        <v>0</v>
      </c>
      <c r="BJ247" s="24" t="s">
        <v>89</v>
      </c>
      <c r="BK247" s="194">
        <f>ROUND(I247*H247,2)</f>
        <v>0</v>
      </c>
      <c r="BL247" s="24" t="s">
        <v>194</v>
      </c>
      <c r="BM247" s="24" t="s">
        <v>2535</v>
      </c>
    </row>
    <row r="248" spans="2:65" s="12" customFormat="1" ht="13.5">
      <c r="B248" s="195"/>
      <c r="D248" s="196" t="s">
        <v>184</v>
      </c>
      <c r="E248" s="197" t="s">
        <v>5</v>
      </c>
      <c r="F248" s="198" t="s">
        <v>24</v>
      </c>
      <c r="H248" s="199">
        <v>2</v>
      </c>
      <c r="I248" s="200"/>
      <c r="L248" s="195"/>
      <c r="M248" s="201"/>
      <c r="N248" s="202"/>
      <c r="O248" s="202"/>
      <c r="P248" s="202"/>
      <c r="Q248" s="202"/>
      <c r="R248" s="202"/>
      <c r="S248" s="202"/>
      <c r="T248" s="203"/>
      <c r="AT248" s="197" t="s">
        <v>184</v>
      </c>
      <c r="AU248" s="197" t="s">
        <v>24</v>
      </c>
      <c r="AV248" s="12" t="s">
        <v>24</v>
      </c>
      <c r="AW248" s="12" t="s">
        <v>44</v>
      </c>
      <c r="AX248" s="12" t="s">
        <v>89</v>
      </c>
      <c r="AY248" s="197" t="s">
        <v>174</v>
      </c>
    </row>
    <row r="249" spans="2:65" s="1" customFormat="1" ht="16.5" customHeight="1">
      <c r="B249" s="182"/>
      <c r="C249" s="219" t="s">
        <v>649</v>
      </c>
      <c r="D249" s="219" t="s">
        <v>447</v>
      </c>
      <c r="E249" s="220" t="s">
        <v>2536</v>
      </c>
      <c r="F249" s="221" t="s">
        <v>2537</v>
      </c>
      <c r="G249" s="222" t="s">
        <v>488</v>
      </c>
      <c r="H249" s="223">
        <v>2</v>
      </c>
      <c r="I249" s="224"/>
      <c r="J249" s="225">
        <f>ROUND(I249*H249,2)</f>
        <v>0</v>
      </c>
      <c r="K249" s="221" t="s">
        <v>181</v>
      </c>
      <c r="L249" s="226"/>
      <c r="M249" s="227" t="s">
        <v>5</v>
      </c>
      <c r="N249" s="228" t="s">
        <v>52</v>
      </c>
      <c r="O249" s="43"/>
      <c r="P249" s="192">
        <f>O249*H249</f>
        <v>0</v>
      </c>
      <c r="Q249" s="192">
        <v>1.4E-2</v>
      </c>
      <c r="R249" s="192">
        <f>Q249*H249</f>
        <v>2.8000000000000001E-2</v>
      </c>
      <c r="S249" s="192">
        <v>0</v>
      </c>
      <c r="T249" s="193">
        <f>S249*H249</f>
        <v>0</v>
      </c>
      <c r="AR249" s="24" t="s">
        <v>211</v>
      </c>
      <c r="AT249" s="24" t="s">
        <v>447</v>
      </c>
      <c r="AU249" s="24" t="s">
        <v>24</v>
      </c>
      <c r="AY249" s="24" t="s">
        <v>174</v>
      </c>
      <c r="BE249" s="194">
        <f>IF(N249="základní",J249,0)</f>
        <v>0</v>
      </c>
      <c r="BF249" s="194">
        <f>IF(N249="snížená",J249,0)</f>
        <v>0</v>
      </c>
      <c r="BG249" s="194">
        <f>IF(N249="zákl. přenesená",J249,0)</f>
        <v>0</v>
      </c>
      <c r="BH249" s="194">
        <f>IF(N249="sníž. přenesená",J249,0)</f>
        <v>0</v>
      </c>
      <c r="BI249" s="194">
        <f>IF(N249="nulová",J249,0)</f>
        <v>0</v>
      </c>
      <c r="BJ249" s="24" t="s">
        <v>89</v>
      </c>
      <c r="BK249" s="194">
        <f>ROUND(I249*H249,2)</f>
        <v>0</v>
      </c>
      <c r="BL249" s="24" t="s">
        <v>194</v>
      </c>
      <c r="BM249" s="24" t="s">
        <v>2538</v>
      </c>
    </row>
    <row r="250" spans="2:65" s="12" customFormat="1" ht="13.5">
      <c r="B250" s="195"/>
      <c r="D250" s="196" t="s">
        <v>184</v>
      </c>
      <c r="E250" s="197" t="s">
        <v>5</v>
      </c>
      <c r="F250" s="198" t="s">
        <v>24</v>
      </c>
      <c r="H250" s="199">
        <v>2</v>
      </c>
      <c r="I250" s="200"/>
      <c r="L250" s="195"/>
      <c r="M250" s="201"/>
      <c r="N250" s="202"/>
      <c r="O250" s="202"/>
      <c r="P250" s="202"/>
      <c r="Q250" s="202"/>
      <c r="R250" s="202"/>
      <c r="S250" s="202"/>
      <c r="T250" s="203"/>
      <c r="AT250" s="197" t="s">
        <v>184</v>
      </c>
      <c r="AU250" s="197" t="s">
        <v>24</v>
      </c>
      <c r="AV250" s="12" t="s">
        <v>24</v>
      </c>
      <c r="AW250" s="12" t="s">
        <v>44</v>
      </c>
      <c r="AX250" s="12" t="s">
        <v>89</v>
      </c>
      <c r="AY250" s="197" t="s">
        <v>174</v>
      </c>
    </row>
    <row r="251" spans="2:65" s="1" customFormat="1" ht="16.5" customHeight="1">
      <c r="B251" s="182"/>
      <c r="C251" s="219" t="s">
        <v>660</v>
      </c>
      <c r="D251" s="219" t="s">
        <v>447</v>
      </c>
      <c r="E251" s="220" t="s">
        <v>2539</v>
      </c>
      <c r="F251" s="221" t="s">
        <v>2540</v>
      </c>
      <c r="G251" s="222" t="s">
        <v>488</v>
      </c>
      <c r="H251" s="223">
        <v>2</v>
      </c>
      <c r="I251" s="224"/>
      <c r="J251" s="225">
        <f>ROUND(I251*H251,2)</f>
        <v>0</v>
      </c>
      <c r="K251" s="221" t="s">
        <v>181</v>
      </c>
      <c r="L251" s="226"/>
      <c r="M251" s="227" t="s">
        <v>5</v>
      </c>
      <c r="N251" s="228" t="s">
        <v>52</v>
      </c>
      <c r="O251" s="43"/>
      <c r="P251" s="192">
        <f>O251*H251</f>
        <v>0</v>
      </c>
      <c r="Q251" s="192">
        <v>1.9E-3</v>
      </c>
      <c r="R251" s="192">
        <f>Q251*H251</f>
        <v>3.8E-3</v>
      </c>
      <c r="S251" s="192">
        <v>0</v>
      </c>
      <c r="T251" s="193">
        <f>S251*H251</f>
        <v>0</v>
      </c>
      <c r="AR251" s="24" t="s">
        <v>211</v>
      </c>
      <c r="AT251" s="24" t="s">
        <v>447</v>
      </c>
      <c r="AU251" s="24" t="s">
        <v>24</v>
      </c>
      <c r="AY251" s="24" t="s">
        <v>174</v>
      </c>
      <c r="BE251" s="194">
        <f>IF(N251="základní",J251,0)</f>
        <v>0</v>
      </c>
      <c r="BF251" s="194">
        <f>IF(N251="snížená",J251,0)</f>
        <v>0</v>
      </c>
      <c r="BG251" s="194">
        <f>IF(N251="zákl. přenesená",J251,0)</f>
        <v>0</v>
      </c>
      <c r="BH251" s="194">
        <f>IF(N251="sníž. přenesená",J251,0)</f>
        <v>0</v>
      </c>
      <c r="BI251" s="194">
        <f>IF(N251="nulová",J251,0)</f>
        <v>0</v>
      </c>
      <c r="BJ251" s="24" t="s">
        <v>89</v>
      </c>
      <c r="BK251" s="194">
        <f>ROUND(I251*H251,2)</f>
        <v>0</v>
      </c>
      <c r="BL251" s="24" t="s">
        <v>194</v>
      </c>
      <c r="BM251" s="24" t="s">
        <v>2541</v>
      </c>
    </row>
    <row r="252" spans="2:65" s="12" customFormat="1" ht="13.5">
      <c r="B252" s="195"/>
      <c r="D252" s="196" t="s">
        <v>184</v>
      </c>
      <c r="E252" s="197" t="s">
        <v>5</v>
      </c>
      <c r="F252" s="198" t="s">
        <v>24</v>
      </c>
      <c r="H252" s="199">
        <v>2</v>
      </c>
      <c r="I252" s="200"/>
      <c r="L252" s="195"/>
      <c r="M252" s="201"/>
      <c r="N252" s="202"/>
      <c r="O252" s="202"/>
      <c r="P252" s="202"/>
      <c r="Q252" s="202"/>
      <c r="R252" s="202"/>
      <c r="S252" s="202"/>
      <c r="T252" s="203"/>
      <c r="AT252" s="197" t="s">
        <v>184</v>
      </c>
      <c r="AU252" s="197" t="s">
        <v>24</v>
      </c>
      <c r="AV252" s="12" t="s">
        <v>24</v>
      </c>
      <c r="AW252" s="12" t="s">
        <v>44</v>
      </c>
      <c r="AX252" s="12" t="s">
        <v>89</v>
      </c>
      <c r="AY252" s="197" t="s">
        <v>174</v>
      </c>
    </row>
    <row r="253" spans="2:65" s="1" customFormat="1" ht="16.5" customHeight="1">
      <c r="B253" s="182"/>
      <c r="C253" s="183" t="s">
        <v>668</v>
      </c>
      <c r="D253" s="183" t="s">
        <v>177</v>
      </c>
      <c r="E253" s="184" t="s">
        <v>2542</v>
      </c>
      <c r="F253" s="185" t="s">
        <v>2543</v>
      </c>
      <c r="G253" s="186" t="s">
        <v>488</v>
      </c>
      <c r="H253" s="187">
        <v>0</v>
      </c>
      <c r="I253" s="188"/>
      <c r="J253" s="189">
        <f>ROUND(I253*H253,2)</f>
        <v>0</v>
      </c>
      <c r="K253" s="185" t="s">
        <v>181</v>
      </c>
      <c r="L253" s="42"/>
      <c r="M253" s="190" t="s">
        <v>5</v>
      </c>
      <c r="N253" s="191" t="s">
        <v>52</v>
      </c>
      <c r="O253" s="43"/>
      <c r="P253" s="192">
        <f>O253*H253</f>
        <v>0</v>
      </c>
      <c r="Q253" s="192">
        <v>3.1E-4</v>
      </c>
      <c r="R253" s="192">
        <f>Q253*H253</f>
        <v>0</v>
      </c>
      <c r="S253" s="192">
        <v>0</v>
      </c>
      <c r="T253" s="193">
        <f>S253*H253</f>
        <v>0</v>
      </c>
      <c r="AR253" s="24" t="s">
        <v>194</v>
      </c>
      <c r="AT253" s="24" t="s">
        <v>177</v>
      </c>
      <c r="AU253" s="24" t="s">
        <v>24</v>
      </c>
      <c r="AY253" s="24" t="s">
        <v>174</v>
      </c>
      <c r="BE253" s="194">
        <f>IF(N253="základní",J253,0)</f>
        <v>0</v>
      </c>
      <c r="BF253" s="194">
        <f>IF(N253="snížená",J253,0)</f>
        <v>0</v>
      </c>
      <c r="BG253" s="194">
        <f>IF(N253="zákl. přenesená",J253,0)</f>
        <v>0</v>
      </c>
      <c r="BH253" s="194">
        <f>IF(N253="sníž. přenesená",J253,0)</f>
        <v>0</v>
      </c>
      <c r="BI253" s="194">
        <f>IF(N253="nulová",J253,0)</f>
        <v>0</v>
      </c>
      <c r="BJ253" s="24" t="s">
        <v>89</v>
      </c>
      <c r="BK253" s="194">
        <f>ROUND(I253*H253,2)</f>
        <v>0</v>
      </c>
      <c r="BL253" s="24" t="s">
        <v>194</v>
      </c>
      <c r="BM253" s="24" t="s">
        <v>2544</v>
      </c>
    </row>
    <row r="254" spans="2:65" s="1" customFormat="1" ht="25.5" customHeight="1">
      <c r="B254" s="182"/>
      <c r="C254" s="183" t="s">
        <v>672</v>
      </c>
      <c r="D254" s="183" t="s">
        <v>177</v>
      </c>
      <c r="E254" s="184" t="s">
        <v>2545</v>
      </c>
      <c r="F254" s="185" t="s">
        <v>2546</v>
      </c>
      <c r="G254" s="186" t="s">
        <v>488</v>
      </c>
      <c r="H254" s="187">
        <v>1</v>
      </c>
      <c r="I254" s="188"/>
      <c r="J254" s="189">
        <f>ROUND(I254*H254,2)</f>
        <v>0</v>
      </c>
      <c r="K254" s="185" t="s">
        <v>181</v>
      </c>
      <c r="L254" s="42"/>
      <c r="M254" s="190" t="s">
        <v>5</v>
      </c>
      <c r="N254" s="191" t="s">
        <v>52</v>
      </c>
      <c r="O254" s="43"/>
      <c r="P254" s="192">
        <f>O254*H254</f>
        <v>0</v>
      </c>
      <c r="Q254" s="192">
        <v>1.6000000000000001E-4</v>
      </c>
      <c r="R254" s="192">
        <f>Q254*H254</f>
        <v>1.6000000000000001E-4</v>
      </c>
      <c r="S254" s="192">
        <v>0</v>
      </c>
      <c r="T254" s="193">
        <f>S254*H254</f>
        <v>0</v>
      </c>
      <c r="AR254" s="24" t="s">
        <v>194</v>
      </c>
      <c r="AT254" s="24" t="s">
        <v>177</v>
      </c>
      <c r="AU254" s="24" t="s">
        <v>24</v>
      </c>
      <c r="AY254" s="24" t="s">
        <v>174</v>
      </c>
      <c r="BE254" s="194">
        <f>IF(N254="základní",J254,0)</f>
        <v>0</v>
      </c>
      <c r="BF254" s="194">
        <f>IF(N254="snížená",J254,0)</f>
        <v>0</v>
      </c>
      <c r="BG254" s="194">
        <f>IF(N254="zákl. přenesená",J254,0)</f>
        <v>0</v>
      </c>
      <c r="BH254" s="194">
        <f>IF(N254="sníž. přenesená",J254,0)</f>
        <v>0</v>
      </c>
      <c r="BI254" s="194">
        <f>IF(N254="nulová",J254,0)</f>
        <v>0</v>
      </c>
      <c r="BJ254" s="24" t="s">
        <v>89</v>
      </c>
      <c r="BK254" s="194">
        <f>ROUND(I254*H254,2)</f>
        <v>0</v>
      </c>
      <c r="BL254" s="24" t="s">
        <v>194</v>
      </c>
      <c r="BM254" s="24" t="s">
        <v>2547</v>
      </c>
    </row>
    <row r="255" spans="2:65" s="12" customFormat="1" ht="13.5">
      <c r="B255" s="195"/>
      <c r="D255" s="196" t="s">
        <v>184</v>
      </c>
      <c r="E255" s="197" t="s">
        <v>5</v>
      </c>
      <c r="F255" s="198" t="s">
        <v>89</v>
      </c>
      <c r="H255" s="199">
        <v>1</v>
      </c>
      <c r="I255" s="200"/>
      <c r="L255" s="195"/>
      <c r="M255" s="201"/>
      <c r="N255" s="202"/>
      <c r="O255" s="202"/>
      <c r="P255" s="202"/>
      <c r="Q255" s="202"/>
      <c r="R255" s="202"/>
      <c r="S255" s="202"/>
      <c r="T255" s="203"/>
      <c r="AT255" s="197" t="s">
        <v>184</v>
      </c>
      <c r="AU255" s="197" t="s">
        <v>24</v>
      </c>
      <c r="AV255" s="12" t="s">
        <v>24</v>
      </c>
      <c r="AW255" s="12" t="s">
        <v>44</v>
      </c>
      <c r="AX255" s="12" t="s">
        <v>89</v>
      </c>
      <c r="AY255" s="197" t="s">
        <v>174</v>
      </c>
    </row>
    <row r="256" spans="2:65" s="1" customFormat="1" ht="16.5" customHeight="1">
      <c r="B256" s="182"/>
      <c r="C256" s="183" t="s">
        <v>677</v>
      </c>
      <c r="D256" s="183" t="s">
        <v>177</v>
      </c>
      <c r="E256" s="184" t="s">
        <v>2548</v>
      </c>
      <c r="F256" s="185" t="s">
        <v>2549</v>
      </c>
      <c r="G256" s="186" t="s">
        <v>287</v>
      </c>
      <c r="H256" s="187">
        <v>84.11</v>
      </c>
      <c r="I256" s="188"/>
      <c r="J256" s="189">
        <f>ROUND(I256*H256,2)</f>
        <v>0</v>
      </c>
      <c r="K256" s="185" t="s">
        <v>181</v>
      </c>
      <c r="L256" s="42"/>
      <c r="M256" s="190" t="s">
        <v>5</v>
      </c>
      <c r="N256" s="191" t="s">
        <v>52</v>
      </c>
      <c r="O256" s="43"/>
      <c r="P256" s="192">
        <f>O256*H256</f>
        <v>0</v>
      </c>
      <c r="Q256" s="192">
        <v>1.9000000000000001E-4</v>
      </c>
      <c r="R256" s="192">
        <f>Q256*H256</f>
        <v>1.5980899999999999E-2</v>
      </c>
      <c r="S256" s="192">
        <v>0</v>
      </c>
      <c r="T256" s="193">
        <f>S256*H256</f>
        <v>0</v>
      </c>
      <c r="AR256" s="24" t="s">
        <v>194</v>
      </c>
      <c r="AT256" s="24" t="s">
        <v>177</v>
      </c>
      <c r="AU256" s="24" t="s">
        <v>24</v>
      </c>
      <c r="AY256" s="24" t="s">
        <v>174</v>
      </c>
      <c r="BE256" s="194">
        <f>IF(N256="základní",J256,0)</f>
        <v>0</v>
      </c>
      <c r="BF256" s="194">
        <f>IF(N256="snížená",J256,0)</f>
        <v>0</v>
      </c>
      <c r="BG256" s="194">
        <f>IF(N256="zákl. přenesená",J256,0)</f>
        <v>0</v>
      </c>
      <c r="BH256" s="194">
        <f>IF(N256="sníž. přenesená",J256,0)</f>
        <v>0</v>
      </c>
      <c r="BI256" s="194">
        <f>IF(N256="nulová",J256,0)</f>
        <v>0</v>
      </c>
      <c r="BJ256" s="24" t="s">
        <v>89</v>
      </c>
      <c r="BK256" s="194">
        <f>ROUND(I256*H256,2)</f>
        <v>0</v>
      </c>
      <c r="BL256" s="24" t="s">
        <v>194</v>
      </c>
      <c r="BM256" s="24" t="s">
        <v>2550</v>
      </c>
    </row>
    <row r="257" spans="2:65" s="12" customFormat="1" ht="13.5">
      <c r="B257" s="195"/>
      <c r="D257" s="196" t="s">
        <v>184</v>
      </c>
      <c r="E257" s="197" t="s">
        <v>5</v>
      </c>
      <c r="F257" s="198" t="s">
        <v>2508</v>
      </c>
      <c r="H257" s="199">
        <v>84.11</v>
      </c>
      <c r="I257" s="200"/>
      <c r="L257" s="195"/>
      <c r="M257" s="201"/>
      <c r="N257" s="202"/>
      <c r="O257" s="202"/>
      <c r="P257" s="202"/>
      <c r="Q257" s="202"/>
      <c r="R257" s="202"/>
      <c r="S257" s="202"/>
      <c r="T257" s="203"/>
      <c r="AT257" s="197" t="s">
        <v>184</v>
      </c>
      <c r="AU257" s="197" t="s">
        <v>24</v>
      </c>
      <c r="AV257" s="12" t="s">
        <v>24</v>
      </c>
      <c r="AW257" s="12" t="s">
        <v>44</v>
      </c>
      <c r="AX257" s="12" t="s">
        <v>89</v>
      </c>
      <c r="AY257" s="197" t="s">
        <v>174</v>
      </c>
    </row>
    <row r="258" spans="2:65" s="1" customFormat="1" ht="16.5" customHeight="1">
      <c r="B258" s="182"/>
      <c r="C258" s="183" t="s">
        <v>682</v>
      </c>
      <c r="D258" s="183" t="s">
        <v>177</v>
      </c>
      <c r="E258" s="184" t="s">
        <v>2551</v>
      </c>
      <c r="F258" s="185" t="s">
        <v>2552</v>
      </c>
      <c r="G258" s="186" t="s">
        <v>287</v>
      </c>
      <c r="H258" s="187">
        <v>84.11</v>
      </c>
      <c r="I258" s="188"/>
      <c r="J258" s="189">
        <f>ROUND(I258*H258,2)</f>
        <v>0</v>
      </c>
      <c r="K258" s="185" t="s">
        <v>181</v>
      </c>
      <c r="L258" s="42"/>
      <c r="M258" s="190" t="s">
        <v>5</v>
      </c>
      <c r="N258" s="191" t="s">
        <v>52</v>
      </c>
      <c r="O258" s="43"/>
      <c r="P258" s="192">
        <f>O258*H258</f>
        <v>0</v>
      </c>
      <c r="Q258" s="192">
        <v>6.9999999999999994E-5</v>
      </c>
      <c r="R258" s="192">
        <f>Q258*H258</f>
        <v>5.8876999999999992E-3</v>
      </c>
      <c r="S258" s="192">
        <v>0</v>
      </c>
      <c r="T258" s="193">
        <f>S258*H258</f>
        <v>0</v>
      </c>
      <c r="AR258" s="24" t="s">
        <v>194</v>
      </c>
      <c r="AT258" s="24" t="s">
        <v>177</v>
      </c>
      <c r="AU258" s="24" t="s">
        <v>24</v>
      </c>
      <c r="AY258" s="24" t="s">
        <v>174</v>
      </c>
      <c r="BE258" s="194">
        <f>IF(N258="základní",J258,0)</f>
        <v>0</v>
      </c>
      <c r="BF258" s="194">
        <f>IF(N258="snížená",J258,0)</f>
        <v>0</v>
      </c>
      <c r="BG258" s="194">
        <f>IF(N258="zákl. přenesená",J258,0)</f>
        <v>0</v>
      </c>
      <c r="BH258" s="194">
        <f>IF(N258="sníž. přenesená",J258,0)</f>
        <v>0</v>
      </c>
      <c r="BI258" s="194">
        <f>IF(N258="nulová",J258,0)</f>
        <v>0</v>
      </c>
      <c r="BJ258" s="24" t="s">
        <v>89</v>
      </c>
      <c r="BK258" s="194">
        <f>ROUND(I258*H258,2)</f>
        <v>0</v>
      </c>
      <c r="BL258" s="24" t="s">
        <v>194</v>
      </c>
      <c r="BM258" s="24" t="s">
        <v>2553</v>
      </c>
    </row>
    <row r="259" spans="2:65" s="12" customFormat="1" ht="13.5">
      <c r="B259" s="195"/>
      <c r="D259" s="196" t="s">
        <v>184</v>
      </c>
      <c r="E259" s="197" t="s">
        <v>5</v>
      </c>
      <c r="F259" s="198" t="s">
        <v>2508</v>
      </c>
      <c r="H259" s="199">
        <v>84.11</v>
      </c>
      <c r="I259" s="200"/>
      <c r="L259" s="195"/>
      <c r="M259" s="201"/>
      <c r="N259" s="202"/>
      <c r="O259" s="202"/>
      <c r="P259" s="202"/>
      <c r="Q259" s="202"/>
      <c r="R259" s="202"/>
      <c r="S259" s="202"/>
      <c r="T259" s="203"/>
      <c r="AT259" s="197" t="s">
        <v>184</v>
      </c>
      <c r="AU259" s="197" t="s">
        <v>24</v>
      </c>
      <c r="AV259" s="12" t="s">
        <v>24</v>
      </c>
      <c r="AW259" s="12" t="s">
        <v>44</v>
      </c>
      <c r="AX259" s="12" t="s">
        <v>89</v>
      </c>
      <c r="AY259" s="197" t="s">
        <v>174</v>
      </c>
    </row>
    <row r="260" spans="2:65" s="11" customFormat="1" ht="29.85" customHeight="1">
      <c r="B260" s="169"/>
      <c r="D260" s="170" t="s">
        <v>80</v>
      </c>
      <c r="E260" s="180" t="s">
        <v>215</v>
      </c>
      <c r="F260" s="180" t="s">
        <v>757</v>
      </c>
      <c r="I260" s="172"/>
      <c r="J260" s="181">
        <f>BK260</f>
        <v>0</v>
      </c>
      <c r="L260" s="169"/>
      <c r="M260" s="174"/>
      <c r="N260" s="175"/>
      <c r="O260" s="175"/>
      <c r="P260" s="176">
        <f>SUM(P261:P264)</f>
        <v>0</v>
      </c>
      <c r="Q260" s="175"/>
      <c r="R260" s="176">
        <f>SUM(R261:R264)</f>
        <v>5.2179400000000001E-2</v>
      </c>
      <c r="S260" s="175"/>
      <c r="T260" s="177">
        <f>SUM(T261:T264)</f>
        <v>0</v>
      </c>
      <c r="AR260" s="170" t="s">
        <v>89</v>
      </c>
      <c r="AT260" s="178" t="s">
        <v>80</v>
      </c>
      <c r="AU260" s="178" t="s">
        <v>89</v>
      </c>
      <c r="AY260" s="170" t="s">
        <v>174</v>
      </c>
      <c r="BK260" s="179">
        <f>SUM(BK261:BK264)</f>
        <v>0</v>
      </c>
    </row>
    <row r="261" spans="2:65" s="1" customFormat="1" ht="38.25" customHeight="1">
      <c r="B261" s="182"/>
      <c r="C261" s="183" t="s">
        <v>687</v>
      </c>
      <c r="D261" s="183" t="s">
        <v>177</v>
      </c>
      <c r="E261" s="184" t="s">
        <v>759</v>
      </c>
      <c r="F261" s="185" t="s">
        <v>760</v>
      </c>
      <c r="G261" s="186" t="s">
        <v>287</v>
      </c>
      <c r="H261" s="187">
        <v>85.54</v>
      </c>
      <c r="I261" s="188"/>
      <c r="J261" s="189">
        <f>ROUND(I261*H261,2)</f>
        <v>0</v>
      </c>
      <c r="K261" s="185" t="s">
        <v>181</v>
      </c>
      <c r="L261" s="42"/>
      <c r="M261" s="190" t="s">
        <v>5</v>
      </c>
      <c r="N261" s="191" t="s">
        <v>52</v>
      </c>
      <c r="O261" s="43"/>
      <c r="P261" s="192">
        <f>O261*H261</f>
        <v>0</v>
      </c>
      <c r="Q261" s="192">
        <v>6.0999999999999997E-4</v>
      </c>
      <c r="R261" s="192">
        <f>Q261*H261</f>
        <v>5.2179400000000001E-2</v>
      </c>
      <c r="S261" s="192">
        <v>0</v>
      </c>
      <c r="T261" s="193">
        <f>S261*H261</f>
        <v>0</v>
      </c>
      <c r="AR261" s="24" t="s">
        <v>194</v>
      </c>
      <c r="AT261" s="24" t="s">
        <v>177</v>
      </c>
      <c r="AU261" s="24" t="s">
        <v>24</v>
      </c>
      <c r="AY261" s="24" t="s">
        <v>174</v>
      </c>
      <c r="BE261" s="194">
        <f>IF(N261="základní",J261,0)</f>
        <v>0</v>
      </c>
      <c r="BF261" s="194">
        <f>IF(N261="snížená",J261,0)</f>
        <v>0</v>
      </c>
      <c r="BG261" s="194">
        <f>IF(N261="zákl. přenesená",J261,0)</f>
        <v>0</v>
      </c>
      <c r="BH261" s="194">
        <f>IF(N261="sníž. přenesená",J261,0)</f>
        <v>0</v>
      </c>
      <c r="BI261" s="194">
        <f>IF(N261="nulová",J261,0)</f>
        <v>0</v>
      </c>
      <c r="BJ261" s="24" t="s">
        <v>89</v>
      </c>
      <c r="BK261" s="194">
        <f>ROUND(I261*H261,2)</f>
        <v>0</v>
      </c>
      <c r="BL261" s="24" t="s">
        <v>194</v>
      </c>
      <c r="BM261" s="24" t="s">
        <v>2554</v>
      </c>
    </row>
    <row r="262" spans="2:65" s="12" customFormat="1" ht="13.5">
      <c r="B262" s="195"/>
      <c r="D262" s="196" t="s">
        <v>184</v>
      </c>
      <c r="E262" s="197" t="s">
        <v>5</v>
      </c>
      <c r="F262" s="198" t="s">
        <v>2555</v>
      </c>
      <c r="H262" s="199">
        <v>85.54</v>
      </c>
      <c r="I262" s="200"/>
      <c r="L262" s="195"/>
      <c r="M262" s="201"/>
      <c r="N262" s="202"/>
      <c r="O262" s="202"/>
      <c r="P262" s="202"/>
      <c r="Q262" s="202"/>
      <c r="R262" s="202"/>
      <c r="S262" s="202"/>
      <c r="T262" s="203"/>
      <c r="AT262" s="197" t="s">
        <v>184</v>
      </c>
      <c r="AU262" s="197" t="s">
        <v>24</v>
      </c>
      <c r="AV262" s="12" t="s">
        <v>24</v>
      </c>
      <c r="AW262" s="12" t="s">
        <v>44</v>
      </c>
      <c r="AX262" s="12" t="s">
        <v>89</v>
      </c>
      <c r="AY262" s="197" t="s">
        <v>174</v>
      </c>
    </row>
    <row r="263" spans="2:65" s="1" customFormat="1" ht="25.5" customHeight="1">
      <c r="B263" s="182"/>
      <c r="C263" s="183" t="s">
        <v>692</v>
      </c>
      <c r="D263" s="183" t="s">
        <v>177</v>
      </c>
      <c r="E263" s="184" t="s">
        <v>764</v>
      </c>
      <c r="F263" s="185" t="s">
        <v>765</v>
      </c>
      <c r="G263" s="186" t="s">
        <v>287</v>
      </c>
      <c r="H263" s="187">
        <v>85.54</v>
      </c>
      <c r="I263" s="188"/>
      <c r="J263" s="189">
        <f>ROUND(I263*H263,2)</f>
        <v>0</v>
      </c>
      <c r="K263" s="185" t="s">
        <v>181</v>
      </c>
      <c r="L263" s="42"/>
      <c r="M263" s="190" t="s">
        <v>5</v>
      </c>
      <c r="N263" s="191" t="s">
        <v>52</v>
      </c>
      <c r="O263" s="43"/>
      <c r="P263" s="192">
        <f>O263*H263</f>
        <v>0</v>
      </c>
      <c r="Q263" s="192">
        <v>0</v>
      </c>
      <c r="R263" s="192">
        <f>Q263*H263</f>
        <v>0</v>
      </c>
      <c r="S263" s="192">
        <v>0</v>
      </c>
      <c r="T263" s="193">
        <f>S263*H263</f>
        <v>0</v>
      </c>
      <c r="AR263" s="24" t="s">
        <v>194</v>
      </c>
      <c r="AT263" s="24" t="s">
        <v>177</v>
      </c>
      <c r="AU263" s="24" t="s">
        <v>24</v>
      </c>
      <c r="AY263" s="24" t="s">
        <v>174</v>
      </c>
      <c r="BE263" s="194">
        <f>IF(N263="základní",J263,0)</f>
        <v>0</v>
      </c>
      <c r="BF263" s="194">
        <f>IF(N263="snížená",J263,0)</f>
        <v>0</v>
      </c>
      <c r="BG263" s="194">
        <f>IF(N263="zákl. přenesená",J263,0)</f>
        <v>0</v>
      </c>
      <c r="BH263" s="194">
        <f>IF(N263="sníž. přenesená",J263,0)</f>
        <v>0</v>
      </c>
      <c r="BI263" s="194">
        <f>IF(N263="nulová",J263,0)</f>
        <v>0</v>
      </c>
      <c r="BJ263" s="24" t="s">
        <v>89</v>
      </c>
      <c r="BK263" s="194">
        <f>ROUND(I263*H263,2)</f>
        <v>0</v>
      </c>
      <c r="BL263" s="24" t="s">
        <v>194</v>
      </c>
      <c r="BM263" s="24" t="s">
        <v>2556</v>
      </c>
    </row>
    <row r="264" spans="2:65" s="12" customFormat="1" ht="13.5">
      <c r="B264" s="195"/>
      <c r="D264" s="196" t="s">
        <v>184</v>
      </c>
      <c r="E264" s="197" t="s">
        <v>5</v>
      </c>
      <c r="F264" s="198" t="s">
        <v>2555</v>
      </c>
      <c r="H264" s="199">
        <v>85.54</v>
      </c>
      <c r="I264" s="200"/>
      <c r="L264" s="195"/>
      <c r="M264" s="201"/>
      <c r="N264" s="202"/>
      <c r="O264" s="202"/>
      <c r="P264" s="202"/>
      <c r="Q264" s="202"/>
      <c r="R264" s="202"/>
      <c r="S264" s="202"/>
      <c r="T264" s="203"/>
      <c r="AT264" s="197" t="s">
        <v>184</v>
      </c>
      <c r="AU264" s="197" t="s">
        <v>24</v>
      </c>
      <c r="AV264" s="12" t="s">
        <v>24</v>
      </c>
      <c r="AW264" s="12" t="s">
        <v>44</v>
      </c>
      <c r="AX264" s="12" t="s">
        <v>89</v>
      </c>
      <c r="AY264" s="197" t="s">
        <v>174</v>
      </c>
    </row>
    <row r="265" spans="2:65" s="11" customFormat="1" ht="29.85" customHeight="1">
      <c r="B265" s="169"/>
      <c r="D265" s="170" t="s">
        <v>80</v>
      </c>
      <c r="E265" s="180" t="s">
        <v>777</v>
      </c>
      <c r="F265" s="180" t="s">
        <v>778</v>
      </c>
      <c r="I265" s="172"/>
      <c r="J265" s="181">
        <f>BK265</f>
        <v>0</v>
      </c>
      <c r="L265" s="169"/>
      <c r="M265" s="174"/>
      <c r="N265" s="175"/>
      <c r="O265" s="175"/>
      <c r="P265" s="176">
        <f>SUM(P266:P270)</f>
        <v>0</v>
      </c>
      <c r="Q265" s="175"/>
      <c r="R265" s="176">
        <f>SUM(R266:R270)</f>
        <v>0</v>
      </c>
      <c r="S265" s="175"/>
      <c r="T265" s="177">
        <f>SUM(T266:T270)</f>
        <v>0</v>
      </c>
      <c r="AR265" s="170" t="s">
        <v>89</v>
      </c>
      <c r="AT265" s="178" t="s">
        <v>80</v>
      </c>
      <c r="AU265" s="178" t="s">
        <v>89</v>
      </c>
      <c r="AY265" s="170" t="s">
        <v>174</v>
      </c>
      <c r="BK265" s="179">
        <f>SUM(BK266:BK270)</f>
        <v>0</v>
      </c>
    </row>
    <row r="266" spans="2:65" s="1" customFormat="1" ht="25.5" customHeight="1">
      <c r="B266" s="182"/>
      <c r="C266" s="183" t="s">
        <v>697</v>
      </c>
      <c r="D266" s="183" t="s">
        <v>177</v>
      </c>
      <c r="E266" s="184" t="s">
        <v>780</v>
      </c>
      <c r="F266" s="185" t="s">
        <v>781</v>
      </c>
      <c r="G266" s="186" t="s">
        <v>421</v>
      </c>
      <c r="H266" s="187">
        <v>13.695</v>
      </c>
      <c r="I266" s="188"/>
      <c r="J266" s="189">
        <f>ROUND(I266*H266,2)</f>
        <v>0</v>
      </c>
      <c r="K266" s="185" t="s">
        <v>181</v>
      </c>
      <c r="L266" s="42"/>
      <c r="M266" s="190" t="s">
        <v>5</v>
      </c>
      <c r="N266" s="191" t="s">
        <v>52</v>
      </c>
      <c r="O266" s="43"/>
      <c r="P266" s="192">
        <f>O266*H266</f>
        <v>0</v>
      </c>
      <c r="Q266" s="192">
        <v>0</v>
      </c>
      <c r="R266" s="192">
        <f>Q266*H266</f>
        <v>0</v>
      </c>
      <c r="S266" s="192">
        <v>0</v>
      </c>
      <c r="T266" s="193">
        <f>S266*H266</f>
        <v>0</v>
      </c>
      <c r="AR266" s="24" t="s">
        <v>194</v>
      </c>
      <c r="AT266" s="24" t="s">
        <v>177</v>
      </c>
      <c r="AU266" s="24" t="s">
        <v>24</v>
      </c>
      <c r="AY266" s="24" t="s">
        <v>174</v>
      </c>
      <c r="BE266" s="194">
        <f>IF(N266="základní",J266,0)</f>
        <v>0</v>
      </c>
      <c r="BF266" s="194">
        <f>IF(N266="snížená",J266,0)</f>
        <v>0</v>
      </c>
      <c r="BG266" s="194">
        <f>IF(N266="zákl. přenesená",J266,0)</f>
        <v>0</v>
      </c>
      <c r="BH266" s="194">
        <f>IF(N266="sníž. přenesená",J266,0)</f>
        <v>0</v>
      </c>
      <c r="BI266" s="194">
        <f>IF(N266="nulová",J266,0)</f>
        <v>0</v>
      </c>
      <c r="BJ266" s="24" t="s">
        <v>89</v>
      </c>
      <c r="BK266" s="194">
        <f>ROUND(I266*H266,2)</f>
        <v>0</v>
      </c>
      <c r="BL266" s="24" t="s">
        <v>194</v>
      </c>
      <c r="BM266" s="24" t="s">
        <v>2557</v>
      </c>
    </row>
    <row r="267" spans="2:65" s="1" customFormat="1" ht="25.5" customHeight="1">
      <c r="B267" s="182"/>
      <c r="C267" s="183" t="s">
        <v>702</v>
      </c>
      <c r="D267" s="183" t="s">
        <v>177</v>
      </c>
      <c r="E267" s="184" t="s">
        <v>784</v>
      </c>
      <c r="F267" s="185" t="s">
        <v>785</v>
      </c>
      <c r="G267" s="186" t="s">
        <v>421</v>
      </c>
      <c r="H267" s="187">
        <v>260.20499999999998</v>
      </c>
      <c r="I267" s="188"/>
      <c r="J267" s="189">
        <f>ROUND(I267*H267,2)</f>
        <v>0</v>
      </c>
      <c r="K267" s="185" t="s">
        <v>181</v>
      </c>
      <c r="L267" s="42"/>
      <c r="M267" s="190" t="s">
        <v>5</v>
      </c>
      <c r="N267" s="191" t="s">
        <v>52</v>
      </c>
      <c r="O267" s="43"/>
      <c r="P267" s="192">
        <f>O267*H267</f>
        <v>0</v>
      </c>
      <c r="Q267" s="192">
        <v>0</v>
      </c>
      <c r="R267" s="192">
        <f>Q267*H267</f>
        <v>0</v>
      </c>
      <c r="S267" s="192">
        <v>0</v>
      </c>
      <c r="T267" s="193">
        <f>S267*H267</f>
        <v>0</v>
      </c>
      <c r="AR267" s="24" t="s">
        <v>194</v>
      </c>
      <c r="AT267" s="24" t="s">
        <v>177</v>
      </c>
      <c r="AU267" s="24" t="s">
        <v>24</v>
      </c>
      <c r="AY267" s="24" t="s">
        <v>174</v>
      </c>
      <c r="BE267" s="194">
        <f>IF(N267="základní",J267,0)</f>
        <v>0</v>
      </c>
      <c r="BF267" s="194">
        <f>IF(N267="snížená",J267,0)</f>
        <v>0</v>
      </c>
      <c r="BG267" s="194">
        <f>IF(N267="zákl. přenesená",J267,0)</f>
        <v>0</v>
      </c>
      <c r="BH267" s="194">
        <f>IF(N267="sníž. přenesená",J267,0)</f>
        <v>0</v>
      </c>
      <c r="BI267" s="194">
        <f>IF(N267="nulová",J267,0)</f>
        <v>0</v>
      </c>
      <c r="BJ267" s="24" t="s">
        <v>89</v>
      </c>
      <c r="BK267" s="194">
        <f>ROUND(I267*H267,2)</f>
        <v>0</v>
      </c>
      <c r="BL267" s="24" t="s">
        <v>194</v>
      </c>
      <c r="BM267" s="24" t="s">
        <v>2558</v>
      </c>
    </row>
    <row r="268" spans="2:65" s="12" customFormat="1" ht="13.5">
      <c r="B268" s="195"/>
      <c r="D268" s="196" t="s">
        <v>184</v>
      </c>
      <c r="F268" s="198" t="s">
        <v>2559</v>
      </c>
      <c r="H268" s="199">
        <v>260.20499999999998</v>
      </c>
      <c r="I268" s="200"/>
      <c r="L268" s="195"/>
      <c r="M268" s="201"/>
      <c r="N268" s="202"/>
      <c r="O268" s="202"/>
      <c r="P268" s="202"/>
      <c r="Q268" s="202"/>
      <c r="R268" s="202"/>
      <c r="S268" s="202"/>
      <c r="T268" s="203"/>
      <c r="AT268" s="197" t="s">
        <v>184</v>
      </c>
      <c r="AU268" s="197" t="s">
        <v>24</v>
      </c>
      <c r="AV268" s="12" t="s">
        <v>24</v>
      </c>
      <c r="AW268" s="12" t="s">
        <v>6</v>
      </c>
      <c r="AX268" s="12" t="s">
        <v>89</v>
      </c>
      <c r="AY268" s="197" t="s">
        <v>174</v>
      </c>
    </row>
    <row r="269" spans="2:65" s="1" customFormat="1" ht="25.5" customHeight="1">
      <c r="B269" s="182"/>
      <c r="C269" s="183" t="s">
        <v>707</v>
      </c>
      <c r="D269" s="183" t="s">
        <v>177</v>
      </c>
      <c r="E269" s="184" t="s">
        <v>788</v>
      </c>
      <c r="F269" s="185" t="s">
        <v>789</v>
      </c>
      <c r="G269" s="186" t="s">
        <v>421</v>
      </c>
      <c r="H269" s="187">
        <v>13.695</v>
      </c>
      <c r="I269" s="188"/>
      <c r="J269" s="189">
        <f>ROUND(I269*H269,2)</f>
        <v>0</v>
      </c>
      <c r="K269" s="185" t="s">
        <v>181</v>
      </c>
      <c r="L269" s="42"/>
      <c r="M269" s="190" t="s">
        <v>5</v>
      </c>
      <c r="N269" s="191" t="s">
        <v>52</v>
      </c>
      <c r="O269" s="43"/>
      <c r="P269" s="192">
        <f>O269*H269</f>
        <v>0</v>
      </c>
      <c r="Q269" s="192">
        <v>0</v>
      </c>
      <c r="R269" s="192">
        <f>Q269*H269</f>
        <v>0</v>
      </c>
      <c r="S269" s="192">
        <v>0</v>
      </c>
      <c r="T269" s="193">
        <f>S269*H269</f>
        <v>0</v>
      </c>
      <c r="AR269" s="24" t="s">
        <v>194</v>
      </c>
      <c r="AT269" s="24" t="s">
        <v>177</v>
      </c>
      <c r="AU269" s="24" t="s">
        <v>24</v>
      </c>
      <c r="AY269" s="24" t="s">
        <v>174</v>
      </c>
      <c r="BE269" s="194">
        <f>IF(N269="základní",J269,0)</f>
        <v>0</v>
      </c>
      <c r="BF269" s="194">
        <f>IF(N269="snížená",J269,0)</f>
        <v>0</v>
      </c>
      <c r="BG269" s="194">
        <f>IF(N269="zákl. přenesená",J269,0)</f>
        <v>0</v>
      </c>
      <c r="BH269" s="194">
        <f>IF(N269="sníž. přenesená",J269,0)</f>
        <v>0</v>
      </c>
      <c r="BI269" s="194">
        <f>IF(N269="nulová",J269,0)</f>
        <v>0</v>
      </c>
      <c r="BJ269" s="24" t="s">
        <v>89</v>
      </c>
      <c r="BK269" s="194">
        <f>ROUND(I269*H269,2)</f>
        <v>0</v>
      </c>
      <c r="BL269" s="24" t="s">
        <v>194</v>
      </c>
      <c r="BM269" s="24" t="s">
        <v>2560</v>
      </c>
    </row>
    <row r="270" spans="2:65" s="12" customFormat="1" ht="13.5">
      <c r="B270" s="195"/>
      <c r="D270" s="196" t="s">
        <v>184</v>
      </c>
      <c r="E270" s="197" t="s">
        <v>5</v>
      </c>
      <c r="F270" s="198" t="s">
        <v>2561</v>
      </c>
      <c r="H270" s="199">
        <v>13.695</v>
      </c>
      <c r="I270" s="200"/>
      <c r="L270" s="195"/>
      <c r="M270" s="201"/>
      <c r="N270" s="202"/>
      <c r="O270" s="202"/>
      <c r="P270" s="202"/>
      <c r="Q270" s="202"/>
      <c r="R270" s="202"/>
      <c r="S270" s="202"/>
      <c r="T270" s="203"/>
      <c r="AT270" s="197" t="s">
        <v>184</v>
      </c>
      <c r="AU270" s="197" t="s">
        <v>24</v>
      </c>
      <c r="AV270" s="12" t="s">
        <v>24</v>
      </c>
      <c r="AW270" s="12" t="s">
        <v>44</v>
      </c>
      <c r="AX270" s="12" t="s">
        <v>89</v>
      </c>
      <c r="AY270" s="197" t="s">
        <v>174</v>
      </c>
    </row>
    <row r="271" spans="2:65" s="11" customFormat="1" ht="29.85" customHeight="1">
      <c r="B271" s="169"/>
      <c r="D271" s="170" t="s">
        <v>80</v>
      </c>
      <c r="E271" s="180" t="s">
        <v>792</v>
      </c>
      <c r="F271" s="180" t="s">
        <v>793</v>
      </c>
      <c r="I271" s="172"/>
      <c r="J271" s="181">
        <f>BK271</f>
        <v>0</v>
      </c>
      <c r="L271" s="169"/>
      <c r="M271" s="174"/>
      <c r="N271" s="175"/>
      <c r="O271" s="175"/>
      <c r="P271" s="176">
        <f>P272</f>
        <v>0</v>
      </c>
      <c r="Q271" s="175"/>
      <c r="R271" s="176">
        <f>R272</f>
        <v>0</v>
      </c>
      <c r="S271" s="175"/>
      <c r="T271" s="177">
        <f>T272</f>
        <v>0</v>
      </c>
      <c r="AR271" s="170" t="s">
        <v>89</v>
      </c>
      <c r="AT271" s="178" t="s">
        <v>80</v>
      </c>
      <c r="AU271" s="178" t="s">
        <v>89</v>
      </c>
      <c r="AY271" s="170" t="s">
        <v>174</v>
      </c>
      <c r="BK271" s="179">
        <f>BK272</f>
        <v>0</v>
      </c>
    </row>
    <row r="272" spans="2:65" s="1" customFormat="1" ht="38.25" customHeight="1">
      <c r="B272" s="182"/>
      <c r="C272" s="183" t="s">
        <v>711</v>
      </c>
      <c r="D272" s="183" t="s">
        <v>177</v>
      </c>
      <c r="E272" s="184" t="s">
        <v>795</v>
      </c>
      <c r="F272" s="185" t="s">
        <v>796</v>
      </c>
      <c r="G272" s="186" t="s">
        <v>421</v>
      </c>
      <c r="H272" s="187">
        <v>4.4720000000000004</v>
      </c>
      <c r="I272" s="188"/>
      <c r="J272" s="189">
        <f>ROUND(I272*H272,2)</f>
        <v>0</v>
      </c>
      <c r="K272" s="185" t="s">
        <v>181</v>
      </c>
      <c r="L272" s="42"/>
      <c r="M272" s="190" t="s">
        <v>5</v>
      </c>
      <c r="N272" s="191" t="s">
        <v>52</v>
      </c>
      <c r="O272" s="43"/>
      <c r="P272" s="192">
        <f>O272*H272</f>
        <v>0</v>
      </c>
      <c r="Q272" s="192">
        <v>0</v>
      </c>
      <c r="R272" s="192">
        <f>Q272*H272</f>
        <v>0</v>
      </c>
      <c r="S272" s="192">
        <v>0</v>
      </c>
      <c r="T272" s="193">
        <f>S272*H272</f>
        <v>0</v>
      </c>
      <c r="AR272" s="24" t="s">
        <v>194</v>
      </c>
      <c r="AT272" s="24" t="s">
        <v>177</v>
      </c>
      <c r="AU272" s="24" t="s">
        <v>24</v>
      </c>
      <c r="AY272" s="24" t="s">
        <v>174</v>
      </c>
      <c r="BE272" s="194">
        <f>IF(N272="základní",J272,0)</f>
        <v>0</v>
      </c>
      <c r="BF272" s="194">
        <f>IF(N272="snížená",J272,0)</f>
        <v>0</v>
      </c>
      <c r="BG272" s="194">
        <f>IF(N272="zákl. přenesená",J272,0)</f>
        <v>0</v>
      </c>
      <c r="BH272" s="194">
        <f>IF(N272="sníž. přenesená",J272,0)</f>
        <v>0</v>
      </c>
      <c r="BI272" s="194">
        <f>IF(N272="nulová",J272,0)</f>
        <v>0</v>
      </c>
      <c r="BJ272" s="24" t="s">
        <v>89</v>
      </c>
      <c r="BK272" s="194">
        <f>ROUND(I272*H272,2)</f>
        <v>0</v>
      </c>
      <c r="BL272" s="24" t="s">
        <v>194</v>
      </c>
      <c r="BM272" s="24" t="s">
        <v>2562</v>
      </c>
    </row>
    <row r="273" spans="2:65" s="11" customFormat="1" ht="37.35" customHeight="1">
      <c r="B273" s="169"/>
      <c r="D273" s="170" t="s">
        <v>80</v>
      </c>
      <c r="E273" s="171" t="s">
        <v>1397</v>
      </c>
      <c r="F273" s="171" t="s">
        <v>1398</v>
      </c>
      <c r="I273" s="172"/>
      <c r="J273" s="173">
        <f>BK273</f>
        <v>0</v>
      </c>
      <c r="L273" s="169"/>
      <c r="M273" s="174"/>
      <c r="N273" s="175"/>
      <c r="O273" s="175"/>
      <c r="P273" s="176">
        <f>P274</f>
        <v>0</v>
      </c>
      <c r="Q273" s="175"/>
      <c r="R273" s="176">
        <f>R274</f>
        <v>5.2931999999999996E-3</v>
      </c>
      <c r="S273" s="175"/>
      <c r="T273" s="177">
        <f>T274</f>
        <v>0</v>
      </c>
      <c r="AR273" s="170" t="s">
        <v>24</v>
      </c>
      <c r="AT273" s="178" t="s">
        <v>80</v>
      </c>
      <c r="AU273" s="178" t="s">
        <v>81</v>
      </c>
      <c r="AY273" s="170" t="s">
        <v>174</v>
      </c>
      <c r="BK273" s="179">
        <f>BK274</f>
        <v>0</v>
      </c>
    </row>
    <row r="274" spans="2:65" s="11" customFormat="1" ht="19.899999999999999" customHeight="1">
      <c r="B274" s="169"/>
      <c r="D274" s="170" t="s">
        <v>80</v>
      </c>
      <c r="E274" s="180" t="s">
        <v>1530</v>
      </c>
      <c r="F274" s="180" t="s">
        <v>1531</v>
      </c>
      <c r="I274" s="172"/>
      <c r="J274" s="181">
        <f>BK274</f>
        <v>0</v>
      </c>
      <c r="L274" s="169"/>
      <c r="M274" s="174"/>
      <c r="N274" s="175"/>
      <c r="O274" s="175"/>
      <c r="P274" s="176">
        <f>SUM(P275:P287)</f>
        <v>0</v>
      </c>
      <c r="Q274" s="175"/>
      <c r="R274" s="176">
        <f>SUM(R275:R287)</f>
        <v>5.2931999999999996E-3</v>
      </c>
      <c r="S274" s="175"/>
      <c r="T274" s="177">
        <f>SUM(T275:T287)</f>
        <v>0</v>
      </c>
      <c r="AR274" s="170" t="s">
        <v>24</v>
      </c>
      <c r="AT274" s="178" t="s">
        <v>80</v>
      </c>
      <c r="AU274" s="178" t="s">
        <v>89</v>
      </c>
      <c r="AY274" s="170" t="s">
        <v>174</v>
      </c>
      <c r="BK274" s="179">
        <f>SUM(BK275:BK287)</f>
        <v>0</v>
      </c>
    </row>
    <row r="275" spans="2:65" s="1" customFormat="1" ht="25.5" customHeight="1">
      <c r="B275" s="182"/>
      <c r="C275" s="183" t="s">
        <v>715</v>
      </c>
      <c r="D275" s="183" t="s">
        <v>177</v>
      </c>
      <c r="E275" s="184" t="s">
        <v>2563</v>
      </c>
      <c r="F275" s="185" t="s">
        <v>2564</v>
      </c>
      <c r="G275" s="186" t="s">
        <v>488</v>
      </c>
      <c r="H275" s="187">
        <v>4</v>
      </c>
      <c r="I275" s="188"/>
      <c r="J275" s="189">
        <f>ROUND(I275*H275,2)</f>
        <v>0</v>
      </c>
      <c r="K275" s="185" t="s">
        <v>181</v>
      </c>
      <c r="L275" s="42"/>
      <c r="M275" s="190" t="s">
        <v>5</v>
      </c>
      <c r="N275" s="191" t="s">
        <v>52</v>
      </c>
      <c r="O275" s="43"/>
      <c r="P275" s="192">
        <f>O275*H275</f>
        <v>0</v>
      </c>
      <c r="Q275" s="192">
        <v>2.0000000000000002E-5</v>
      </c>
      <c r="R275" s="192">
        <f>Q275*H275</f>
        <v>8.0000000000000007E-5</v>
      </c>
      <c r="S275" s="192">
        <v>0</v>
      </c>
      <c r="T275" s="193">
        <f>S275*H275</f>
        <v>0</v>
      </c>
      <c r="AR275" s="24" t="s">
        <v>234</v>
      </c>
      <c r="AT275" s="24" t="s">
        <v>177</v>
      </c>
      <c r="AU275" s="24" t="s">
        <v>24</v>
      </c>
      <c r="AY275" s="24" t="s">
        <v>174</v>
      </c>
      <c r="BE275" s="194">
        <f>IF(N275="základní",J275,0)</f>
        <v>0</v>
      </c>
      <c r="BF275" s="194">
        <f>IF(N275="snížená",J275,0)</f>
        <v>0</v>
      </c>
      <c r="BG275" s="194">
        <f>IF(N275="zákl. přenesená",J275,0)</f>
        <v>0</v>
      </c>
      <c r="BH275" s="194">
        <f>IF(N275="sníž. přenesená",J275,0)</f>
        <v>0</v>
      </c>
      <c r="BI275" s="194">
        <f>IF(N275="nulová",J275,0)</f>
        <v>0</v>
      </c>
      <c r="BJ275" s="24" t="s">
        <v>89</v>
      </c>
      <c r="BK275" s="194">
        <f>ROUND(I275*H275,2)</f>
        <v>0</v>
      </c>
      <c r="BL275" s="24" t="s">
        <v>234</v>
      </c>
      <c r="BM275" s="24" t="s">
        <v>2565</v>
      </c>
    </row>
    <row r="276" spans="2:65" s="12" customFormat="1" ht="13.5">
      <c r="B276" s="195"/>
      <c r="D276" s="196" t="s">
        <v>184</v>
      </c>
      <c r="E276" s="197" t="s">
        <v>5</v>
      </c>
      <c r="F276" s="198" t="s">
        <v>2515</v>
      </c>
      <c r="H276" s="199">
        <v>4</v>
      </c>
      <c r="I276" s="200"/>
      <c r="L276" s="195"/>
      <c r="M276" s="201"/>
      <c r="N276" s="202"/>
      <c r="O276" s="202"/>
      <c r="P276" s="202"/>
      <c r="Q276" s="202"/>
      <c r="R276" s="202"/>
      <c r="S276" s="202"/>
      <c r="T276" s="203"/>
      <c r="AT276" s="197" t="s">
        <v>184</v>
      </c>
      <c r="AU276" s="197" t="s">
        <v>24</v>
      </c>
      <c r="AV276" s="12" t="s">
        <v>24</v>
      </c>
      <c r="AW276" s="12" t="s">
        <v>44</v>
      </c>
      <c r="AX276" s="12" t="s">
        <v>89</v>
      </c>
      <c r="AY276" s="197" t="s">
        <v>174</v>
      </c>
    </row>
    <row r="277" spans="2:65" s="1" customFormat="1" ht="16.5" customHeight="1">
      <c r="B277" s="182"/>
      <c r="C277" s="219" t="s">
        <v>720</v>
      </c>
      <c r="D277" s="219" t="s">
        <v>447</v>
      </c>
      <c r="E277" s="220" t="s">
        <v>2566</v>
      </c>
      <c r="F277" s="221" t="s">
        <v>2567</v>
      </c>
      <c r="G277" s="222" t="s">
        <v>488</v>
      </c>
      <c r="H277" s="223">
        <v>2.02</v>
      </c>
      <c r="I277" s="224"/>
      <c r="J277" s="225">
        <f>ROUND(I277*H277,2)</f>
        <v>0</v>
      </c>
      <c r="K277" s="221" t="s">
        <v>181</v>
      </c>
      <c r="L277" s="226"/>
      <c r="M277" s="227" t="s">
        <v>5</v>
      </c>
      <c r="N277" s="228" t="s">
        <v>52</v>
      </c>
      <c r="O277" s="43"/>
      <c r="P277" s="192">
        <f>O277*H277</f>
        <v>0</v>
      </c>
      <c r="Q277" s="192">
        <v>1.6000000000000001E-4</v>
      </c>
      <c r="R277" s="192">
        <f>Q277*H277</f>
        <v>3.2320000000000005E-4</v>
      </c>
      <c r="S277" s="192">
        <v>0</v>
      </c>
      <c r="T277" s="193">
        <f>S277*H277</f>
        <v>0</v>
      </c>
      <c r="AR277" s="24" t="s">
        <v>424</v>
      </c>
      <c r="AT277" s="24" t="s">
        <v>447</v>
      </c>
      <c r="AU277" s="24" t="s">
        <v>24</v>
      </c>
      <c r="AY277" s="24" t="s">
        <v>174</v>
      </c>
      <c r="BE277" s="194">
        <f>IF(N277="základní",J277,0)</f>
        <v>0</v>
      </c>
      <c r="BF277" s="194">
        <f>IF(N277="snížená",J277,0)</f>
        <v>0</v>
      </c>
      <c r="BG277" s="194">
        <f>IF(N277="zákl. přenesená",J277,0)</f>
        <v>0</v>
      </c>
      <c r="BH277" s="194">
        <f>IF(N277="sníž. přenesená",J277,0)</f>
        <v>0</v>
      </c>
      <c r="BI277" s="194">
        <f>IF(N277="nulová",J277,0)</f>
        <v>0</v>
      </c>
      <c r="BJ277" s="24" t="s">
        <v>89</v>
      </c>
      <c r="BK277" s="194">
        <f>ROUND(I277*H277,2)</f>
        <v>0</v>
      </c>
      <c r="BL277" s="24" t="s">
        <v>234</v>
      </c>
      <c r="BM277" s="24" t="s">
        <v>2568</v>
      </c>
    </row>
    <row r="278" spans="2:65" s="12" customFormat="1" ht="13.5">
      <c r="B278" s="195"/>
      <c r="D278" s="196" t="s">
        <v>184</v>
      </c>
      <c r="E278" s="197" t="s">
        <v>5</v>
      </c>
      <c r="F278" s="198" t="s">
        <v>2066</v>
      </c>
      <c r="H278" s="199">
        <v>2.02</v>
      </c>
      <c r="I278" s="200"/>
      <c r="L278" s="195"/>
      <c r="M278" s="201"/>
      <c r="N278" s="202"/>
      <c r="O278" s="202"/>
      <c r="P278" s="202"/>
      <c r="Q278" s="202"/>
      <c r="R278" s="202"/>
      <c r="S278" s="202"/>
      <c r="T278" s="203"/>
      <c r="AT278" s="197" t="s">
        <v>184</v>
      </c>
      <c r="AU278" s="197" t="s">
        <v>24</v>
      </c>
      <c r="AV278" s="12" t="s">
        <v>24</v>
      </c>
      <c r="AW278" s="12" t="s">
        <v>44</v>
      </c>
      <c r="AX278" s="12" t="s">
        <v>89</v>
      </c>
      <c r="AY278" s="197" t="s">
        <v>174</v>
      </c>
    </row>
    <row r="279" spans="2:65" s="1" customFormat="1" ht="16.5" customHeight="1">
      <c r="B279" s="182"/>
      <c r="C279" s="219" t="s">
        <v>724</v>
      </c>
      <c r="D279" s="219" t="s">
        <v>447</v>
      </c>
      <c r="E279" s="220" t="s">
        <v>2569</v>
      </c>
      <c r="F279" s="221" t="s">
        <v>2570</v>
      </c>
      <c r="G279" s="222" t="s">
        <v>517</v>
      </c>
      <c r="H279" s="223">
        <v>2.02</v>
      </c>
      <c r="I279" s="224"/>
      <c r="J279" s="225">
        <f>ROUND(I279*H279,2)</f>
        <v>0</v>
      </c>
      <c r="K279" s="221" t="s">
        <v>5</v>
      </c>
      <c r="L279" s="226"/>
      <c r="M279" s="227" t="s">
        <v>5</v>
      </c>
      <c r="N279" s="228" t="s">
        <v>52</v>
      </c>
      <c r="O279" s="43"/>
      <c r="P279" s="192">
        <f>O279*H279</f>
        <v>0</v>
      </c>
      <c r="Q279" s="192">
        <v>0</v>
      </c>
      <c r="R279" s="192">
        <f>Q279*H279</f>
        <v>0</v>
      </c>
      <c r="S279" s="192">
        <v>0</v>
      </c>
      <c r="T279" s="193">
        <f>S279*H279</f>
        <v>0</v>
      </c>
      <c r="AR279" s="24" t="s">
        <v>424</v>
      </c>
      <c r="AT279" s="24" t="s">
        <v>447</v>
      </c>
      <c r="AU279" s="24" t="s">
        <v>24</v>
      </c>
      <c r="AY279" s="24" t="s">
        <v>174</v>
      </c>
      <c r="BE279" s="194">
        <f>IF(N279="základní",J279,0)</f>
        <v>0</v>
      </c>
      <c r="BF279" s="194">
        <f>IF(N279="snížená",J279,0)</f>
        <v>0</v>
      </c>
      <c r="BG279" s="194">
        <f>IF(N279="zákl. přenesená",J279,0)</f>
        <v>0</v>
      </c>
      <c r="BH279" s="194">
        <f>IF(N279="sníž. přenesená",J279,0)</f>
        <v>0</v>
      </c>
      <c r="BI279" s="194">
        <f>IF(N279="nulová",J279,0)</f>
        <v>0</v>
      </c>
      <c r="BJ279" s="24" t="s">
        <v>89</v>
      </c>
      <c r="BK279" s="194">
        <f>ROUND(I279*H279,2)</f>
        <v>0</v>
      </c>
      <c r="BL279" s="24" t="s">
        <v>234</v>
      </c>
      <c r="BM279" s="24" t="s">
        <v>2571</v>
      </c>
    </row>
    <row r="280" spans="2:65" s="12" customFormat="1" ht="13.5">
      <c r="B280" s="195"/>
      <c r="D280" s="196" t="s">
        <v>184</v>
      </c>
      <c r="E280" s="197" t="s">
        <v>5</v>
      </c>
      <c r="F280" s="198" t="s">
        <v>2066</v>
      </c>
      <c r="H280" s="199">
        <v>2.02</v>
      </c>
      <c r="I280" s="200"/>
      <c r="L280" s="195"/>
      <c r="M280" s="201"/>
      <c r="N280" s="202"/>
      <c r="O280" s="202"/>
      <c r="P280" s="202"/>
      <c r="Q280" s="202"/>
      <c r="R280" s="202"/>
      <c r="S280" s="202"/>
      <c r="T280" s="203"/>
      <c r="AT280" s="197" t="s">
        <v>184</v>
      </c>
      <c r="AU280" s="197" t="s">
        <v>24</v>
      </c>
      <c r="AV280" s="12" t="s">
        <v>24</v>
      </c>
      <c r="AW280" s="12" t="s">
        <v>44</v>
      </c>
      <c r="AX280" s="12" t="s">
        <v>89</v>
      </c>
      <c r="AY280" s="197" t="s">
        <v>174</v>
      </c>
    </row>
    <row r="281" spans="2:65" s="1" customFormat="1" ht="16.5" customHeight="1">
      <c r="B281" s="182"/>
      <c r="C281" s="183" t="s">
        <v>728</v>
      </c>
      <c r="D281" s="183" t="s">
        <v>177</v>
      </c>
      <c r="E281" s="184" t="s">
        <v>2572</v>
      </c>
      <c r="F281" s="185" t="s">
        <v>2573</v>
      </c>
      <c r="G281" s="186" t="s">
        <v>488</v>
      </c>
      <c r="H281" s="187">
        <v>1</v>
      </c>
      <c r="I281" s="188"/>
      <c r="J281" s="189">
        <f>ROUND(I281*H281,2)</f>
        <v>0</v>
      </c>
      <c r="K281" s="185" t="s">
        <v>181</v>
      </c>
      <c r="L281" s="42"/>
      <c r="M281" s="190" t="s">
        <v>5</v>
      </c>
      <c r="N281" s="191" t="s">
        <v>52</v>
      </c>
      <c r="O281" s="43"/>
      <c r="P281" s="192">
        <f>O281*H281</f>
        <v>0</v>
      </c>
      <c r="Q281" s="192">
        <v>8.7000000000000001E-4</v>
      </c>
      <c r="R281" s="192">
        <f>Q281*H281</f>
        <v>8.7000000000000001E-4</v>
      </c>
      <c r="S281" s="192">
        <v>0</v>
      </c>
      <c r="T281" s="193">
        <f>S281*H281</f>
        <v>0</v>
      </c>
      <c r="AR281" s="24" t="s">
        <v>234</v>
      </c>
      <c r="AT281" s="24" t="s">
        <v>177</v>
      </c>
      <c r="AU281" s="24" t="s">
        <v>24</v>
      </c>
      <c r="AY281" s="24" t="s">
        <v>174</v>
      </c>
      <c r="BE281" s="194">
        <f>IF(N281="základní",J281,0)</f>
        <v>0</v>
      </c>
      <c r="BF281" s="194">
        <f>IF(N281="snížená",J281,0)</f>
        <v>0</v>
      </c>
      <c r="BG281" s="194">
        <f>IF(N281="zákl. přenesená",J281,0)</f>
        <v>0</v>
      </c>
      <c r="BH281" s="194">
        <f>IF(N281="sníž. přenesená",J281,0)</f>
        <v>0</v>
      </c>
      <c r="BI281" s="194">
        <f>IF(N281="nulová",J281,0)</f>
        <v>0</v>
      </c>
      <c r="BJ281" s="24" t="s">
        <v>89</v>
      </c>
      <c r="BK281" s="194">
        <f>ROUND(I281*H281,2)</f>
        <v>0</v>
      </c>
      <c r="BL281" s="24" t="s">
        <v>234</v>
      </c>
      <c r="BM281" s="24" t="s">
        <v>2574</v>
      </c>
    </row>
    <row r="282" spans="2:65" s="12" customFormat="1" ht="13.5">
      <c r="B282" s="195"/>
      <c r="D282" s="196" t="s">
        <v>184</v>
      </c>
      <c r="E282" s="197" t="s">
        <v>5</v>
      </c>
      <c r="F282" s="198" t="s">
        <v>89</v>
      </c>
      <c r="H282" s="199">
        <v>1</v>
      </c>
      <c r="I282" s="200"/>
      <c r="L282" s="195"/>
      <c r="M282" s="201"/>
      <c r="N282" s="202"/>
      <c r="O282" s="202"/>
      <c r="P282" s="202"/>
      <c r="Q282" s="202"/>
      <c r="R282" s="202"/>
      <c r="S282" s="202"/>
      <c r="T282" s="203"/>
      <c r="AT282" s="197" t="s">
        <v>184</v>
      </c>
      <c r="AU282" s="197" t="s">
        <v>24</v>
      </c>
      <c r="AV282" s="12" t="s">
        <v>24</v>
      </c>
      <c r="AW282" s="12" t="s">
        <v>44</v>
      </c>
      <c r="AX282" s="12" t="s">
        <v>89</v>
      </c>
      <c r="AY282" s="197" t="s">
        <v>174</v>
      </c>
    </row>
    <row r="283" spans="2:65" s="1" customFormat="1" ht="16.5" customHeight="1">
      <c r="B283" s="182"/>
      <c r="C283" s="219" t="s">
        <v>733</v>
      </c>
      <c r="D283" s="219" t="s">
        <v>447</v>
      </c>
      <c r="E283" s="220" t="s">
        <v>2575</v>
      </c>
      <c r="F283" s="221" t="s">
        <v>2576</v>
      </c>
      <c r="G283" s="222" t="s">
        <v>488</v>
      </c>
      <c r="H283" s="223">
        <v>1</v>
      </c>
      <c r="I283" s="224"/>
      <c r="J283" s="225">
        <f>ROUND(I283*H283,2)</f>
        <v>0</v>
      </c>
      <c r="K283" s="221" t="s">
        <v>181</v>
      </c>
      <c r="L283" s="226"/>
      <c r="M283" s="227" t="s">
        <v>5</v>
      </c>
      <c r="N283" s="228" t="s">
        <v>52</v>
      </c>
      <c r="O283" s="43"/>
      <c r="P283" s="192">
        <f>O283*H283</f>
        <v>0</v>
      </c>
      <c r="Q283" s="192">
        <v>2E-3</v>
      </c>
      <c r="R283" s="192">
        <f>Q283*H283</f>
        <v>2E-3</v>
      </c>
      <c r="S283" s="192">
        <v>0</v>
      </c>
      <c r="T283" s="193">
        <f>S283*H283</f>
        <v>0</v>
      </c>
      <c r="AR283" s="24" t="s">
        <v>424</v>
      </c>
      <c r="AT283" s="24" t="s">
        <v>447</v>
      </c>
      <c r="AU283" s="24" t="s">
        <v>24</v>
      </c>
      <c r="AY283" s="24" t="s">
        <v>174</v>
      </c>
      <c r="BE283" s="194">
        <f>IF(N283="základní",J283,0)</f>
        <v>0</v>
      </c>
      <c r="BF283" s="194">
        <f>IF(N283="snížená",J283,0)</f>
        <v>0</v>
      </c>
      <c r="BG283" s="194">
        <f>IF(N283="zákl. přenesená",J283,0)</f>
        <v>0</v>
      </c>
      <c r="BH283" s="194">
        <f>IF(N283="sníž. přenesená",J283,0)</f>
        <v>0</v>
      </c>
      <c r="BI283" s="194">
        <f>IF(N283="nulová",J283,0)</f>
        <v>0</v>
      </c>
      <c r="BJ283" s="24" t="s">
        <v>89</v>
      </c>
      <c r="BK283" s="194">
        <f>ROUND(I283*H283,2)</f>
        <v>0</v>
      </c>
      <c r="BL283" s="24" t="s">
        <v>234</v>
      </c>
      <c r="BM283" s="24" t="s">
        <v>2577</v>
      </c>
    </row>
    <row r="284" spans="2:65" s="12" customFormat="1" ht="13.5">
      <c r="B284" s="195"/>
      <c r="D284" s="196" t="s">
        <v>184</v>
      </c>
      <c r="E284" s="197" t="s">
        <v>5</v>
      </c>
      <c r="F284" s="198" t="s">
        <v>89</v>
      </c>
      <c r="H284" s="199">
        <v>1</v>
      </c>
      <c r="I284" s="200"/>
      <c r="L284" s="195"/>
      <c r="M284" s="201"/>
      <c r="N284" s="202"/>
      <c r="O284" s="202"/>
      <c r="P284" s="202"/>
      <c r="Q284" s="202"/>
      <c r="R284" s="202"/>
      <c r="S284" s="202"/>
      <c r="T284" s="203"/>
      <c r="AT284" s="197" t="s">
        <v>184</v>
      </c>
      <c r="AU284" s="197" t="s">
        <v>24</v>
      </c>
      <c r="AV284" s="12" t="s">
        <v>24</v>
      </c>
      <c r="AW284" s="12" t="s">
        <v>44</v>
      </c>
      <c r="AX284" s="12" t="s">
        <v>89</v>
      </c>
      <c r="AY284" s="197" t="s">
        <v>174</v>
      </c>
    </row>
    <row r="285" spans="2:65" s="1" customFormat="1" ht="25.5" customHeight="1">
      <c r="B285" s="182"/>
      <c r="C285" s="219" t="s">
        <v>738</v>
      </c>
      <c r="D285" s="219" t="s">
        <v>447</v>
      </c>
      <c r="E285" s="220" t="s">
        <v>2578</v>
      </c>
      <c r="F285" s="221" t="s">
        <v>2579</v>
      </c>
      <c r="G285" s="222" t="s">
        <v>488</v>
      </c>
      <c r="H285" s="223">
        <v>1.01</v>
      </c>
      <c r="I285" s="224"/>
      <c r="J285" s="225">
        <f>ROUND(I285*H285,2)</f>
        <v>0</v>
      </c>
      <c r="K285" s="221" t="s">
        <v>181</v>
      </c>
      <c r="L285" s="226"/>
      <c r="M285" s="227" t="s">
        <v>5</v>
      </c>
      <c r="N285" s="228" t="s">
        <v>52</v>
      </c>
      <c r="O285" s="43"/>
      <c r="P285" s="192">
        <f>O285*H285</f>
        <v>0</v>
      </c>
      <c r="Q285" s="192">
        <v>2E-3</v>
      </c>
      <c r="R285" s="192">
        <f>Q285*H285</f>
        <v>2.0200000000000001E-3</v>
      </c>
      <c r="S285" s="192">
        <v>0</v>
      </c>
      <c r="T285" s="193">
        <f>S285*H285</f>
        <v>0</v>
      </c>
      <c r="AR285" s="24" t="s">
        <v>424</v>
      </c>
      <c r="AT285" s="24" t="s">
        <v>447</v>
      </c>
      <c r="AU285" s="24" t="s">
        <v>24</v>
      </c>
      <c r="AY285" s="24" t="s">
        <v>174</v>
      </c>
      <c r="BE285" s="194">
        <f>IF(N285="základní",J285,0)</f>
        <v>0</v>
      </c>
      <c r="BF285" s="194">
        <f>IF(N285="snížená",J285,0)</f>
        <v>0</v>
      </c>
      <c r="BG285" s="194">
        <f>IF(N285="zákl. přenesená",J285,0)</f>
        <v>0</v>
      </c>
      <c r="BH285" s="194">
        <f>IF(N285="sníž. přenesená",J285,0)</f>
        <v>0</v>
      </c>
      <c r="BI285" s="194">
        <f>IF(N285="nulová",J285,0)</f>
        <v>0</v>
      </c>
      <c r="BJ285" s="24" t="s">
        <v>89</v>
      </c>
      <c r="BK285" s="194">
        <f>ROUND(I285*H285,2)</f>
        <v>0</v>
      </c>
      <c r="BL285" s="24" t="s">
        <v>234</v>
      </c>
      <c r="BM285" s="24" t="s">
        <v>2580</v>
      </c>
    </row>
    <row r="286" spans="2:65" s="12" customFormat="1" ht="13.5">
      <c r="B286" s="195"/>
      <c r="D286" s="196" t="s">
        <v>184</v>
      </c>
      <c r="E286" s="197" t="s">
        <v>5</v>
      </c>
      <c r="F286" s="198" t="s">
        <v>701</v>
      </c>
      <c r="H286" s="199">
        <v>1.01</v>
      </c>
      <c r="I286" s="200"/>
      <c r="L286" s="195"/>
      <c r="M286" s="201"/>
      <c r="N286" s="202"/>
      <c r="O286" s="202"/>
      <c r="P286" s="202"/>
      <c r="Q286" s="202"/>
      <c r="R286" s="202"/>
      <c r="S286" s="202"/>
      <c r="T286" s="203"/>
      <c r="AT286" s="197" t="s">
        <v>184</v>
      </c>
      <c r="AU286" s="197" t="s">
        <v>24</v>
      </c>
      <c r="AV286" s="12" t="s">
        <v>24</v>
      </c>
      <c r="AW286" s="12" t="s">
        <v>44</v>
      </c>
      <c r="AX286" s="12" t="s">
        <v>89</v>
      </c>
      <c r="AY286" s="197" t="s">
        <v>174</v>
      </c>
    </row>
    <row r="287" spans="2:65" s="1" customFormat="1" ht="38.25" customHeight="1">
      <c r="B287" s="182"/>
      <c r="C287" s="183" t="s">
        <v>742</v>
      </c>
      <c r="D287" s="183" t="s">
        <v>177</v>
      </c>
      <c r="E287" s="184" t="s">
        <v>1578</v>
      </c>
      <c r="F287" s="185" t="s">
        <v>1579</v>
      </c>
      <c r="G287" s="186" t="s">
        <v>421</v>
      </c>
      <c r="H287" s="187">
        <v>5.0000000000000001E-3</v>
      </c>
      <c r="I287" s="188"/>
      <c r="J287" s="189">
        <f>ROUND(I287*H287,2)</f>
        <v>0</v>
      </c>
      <c r="K287" s="185" t="s">
        <v>181</v>
      </c>
      <c r="L287" s="42"/>
      <c r="M287" s="190" t="s">
        <v>5</v>
      </c>
      <c r="N287" s="229" t="s">
        <v>52</v>
      </c>
      <c r="O287" s="230"/>
      <c r="P287" s="231">
        <f>O287*H287</f>
        <v>0</v>
      </c>
      <c r="Q287" s="231">
        <v>0</v>
      </c>
      <c r="R287" s="231">
        <f>Q287*H287</f>
        <v>0</v>
      </c>
      <c r="S287" s="231">
        <v>0</v>
      </c>
      <c r="T287" s="232">
        <f>S287*H287</f>
        <v>0</v>
      </c>
      <c r="AR287" s="24" t="s">
        <v>234</v>
      </c>
      <c r="AT287" s="24" t="s">
        <v>177</v>
      </c>
      <c r="AU287" s="24" t="s">
        <v>24</v>
      </c>
      <c r="AY287" s="24" t="s">
        <v>174</v>
      </c>
      <c r="BE287" s="194">
        <f>IF(N287="základní",J287,0)</f>
        <v>0</v>
      </c>
      <c r="BF287" s="194">
        <f>IF(N287="snížená",J287,0)</f>
        <v>0</v>
      </c>
      <c r="BG287" s="194">
        <f>IF(N287="zákl. přenesená",J287,0)</f>
        <v>0</v>
      </c>
      <c r="BH287" s="194">
        <f>IF(N287="sníž. přenesená",J287,0)</f>
        <v>0</v>
      </c>
      <c r="BI287" s="194">
        <f>IF(N287="nulová",J287,0)</f>
        <v>0</v>
      </c>
      <c r="BJ287" s="24" t="s">
        <v>89</v>
      </c>
      <c r="BK287" s="194">
        <f>ROUND(I287*H287,2)</f>
        <v>0</v>
      </c>
      <c r="BL287" s="24" t="s">
        <v>234</v>
      </c>
      <c r="BM287" s="24" t="s">
        <v>2581</v>
      </c>
    </row>
    <row r="288" spans="2:65" s="1" customFormat="1" ht="6.95" customHeight="1">
      <c r="B288" s="57"/>
      <c r="C288" s="58"/>
      <c r="D288" s="58"/>
      <c r="E288" s="58"/>
      <c r="F288" s="58"/>
      <c r="G288" s="58"/>
      <c r="H288" s="58"/>
      <c r="I288" s="136"/>
      <c r="J288" s="58"/>
      <c r="K288" s="58"/>
      <c r="L288" s="42"/>
    </row>
  </sheetData>
  <autoFilter ref="C87:K287"/>
  <mergeCells count="10">
    <mergeCell ref="J51:J52"/>
    <mergeCell ref="E78:H78"/>
    <mergeCell ref="E80:H80"/>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7"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19</vt:i4>
      </vt:variant>
      <vt:variant>
        <vt:lpstr>Pojmenované oblasti</vt:lpstr>
      </vt:variant>
      <vt:variant>
        <vt:i4>29</vt:i4>
      </vt:variant>
    </vt:vector>
  </HeadingPairs>
  <TitlesOfParts>
    <vt:vector size="48" baseType="lpstr">
      <vt:lpstr>Rekapitulace stavby</vt:lpstr>
      <vt:lpstr>VRN-00 - Vedlejší rozpočt...</vt:lpstr>
      <vt:lpstr>SO-01 - Kanalizace oddíln...</vt:lpstr>
      <vt:lpstr>SO-02 - Přípojky kanaliza...</vt:lpstr>
      <vt:lpstr>SO-03.1 - ČOV</vt:lpstr>
      <vt:lpstr>SO-03.2 - ČS</vt:lpstr>
      <vt:lpstr>SO-03.3 - Přeložka metali...</vt:lpstr>
      <vt:lpstr>SO-04 - Příjezdová komuni...</vt:lpstr>
      <vt:lpstr>SO-05 - Vodovodní přípojk...</vt:lpstr>
      <vt:lpstr>SO-06 - Přípojka NN pro ČOV</vt:lpstr>
      <vt:lpstr>SO-07 - Odtok z ČOV</vt:lpstr>
      <vt:lpstr>PS-01 - Technologie čistí...</vt:lpstr>
      <vt:lpstr>Rekapitulace PS-01</vt:lpstr>
      <vt:lpstr>PS-01</vt:lpstr>
      <vt:lpstr>PS-02 - Přípojka NN, elek...</vt:lpstr>
      <vt:lpstr>Rekapitulace</vt:lpstr>
      <vt:lpstr>Dodávky</vt:lpstr>
      <vt:lpstr>Elektromontáže a služby</vt:lpstr>
      <vt:lpstr>Pokyny pro vyplnění</vt:lpstr>
      <vt:lpstr>'PS-01 - Technologie čistí...'!Názvy_tisku</vt:lpstr>
      <vt:lpstr>'PS-02 - Přípojka NN, elek...'!Názvy_tisku</vt:lpstr>
      <vt:lpstr>'Rekapitulace stavby'!Názvy_tisku</vt:lpstr>
      <vt:lpstr>'SO-01 - Kanalizace oddíln...'!Názvy_tisku</vt:lpstr>
      <vt:lpstr>'SO-02 - Přípojky kanaliza...'!Názvy_tisku</vt:lpstr>
      <vt:lpstr>'SO-03.1 - ČOV'!Názvy_tisku</vt:lpstr>
      <vt:lpstr>'SO-03.2 - ČS'!Názvy_tisku</vt:lpstr>
      <vt:lpstr>'SO-03.3 - Přeložka metali...'!Názvy_tisku</vt:lpstr>
      <vt:lpstr>'SO-04 - Příjezdová komuni...'!Názvy_tisku</vt:lpstr>
      <vt:lpstr>'SO-05 - Vodovodní přípojk...'!Názvy_tisku</vt:lpstr>
      <vt:lpstr>'SO-06 - Přípojka NN pro ČOV'!Názvy_tisku</vt:lpstr>
      <vt:lpstr>'SO-07 - Odtok z ČOV'!Názvy_tisku</vt:lpstr>
      <vt:lpstr>'VRN-00 - Vedlejší rozpočt...'!Názvy_tisku</vt:lpstr>
      <vt:lpstr>Dodávky!Oblast_tisku</vt:lpstr>
      <vt:lpstr>'Pokyny pro vyplnění'!Oblast_tisku</vt:lpstr>
      <vt:lpstr>'PS-01'!Oblast_tisku</vt:lpstr>
      <vt:lpstr>'PS-01 - Technologie čistí...'!Oblast_tisku</vt:lpstr>
      <vt:lpstr>'PS-02 - Přípojka NN, elek...'!Oblast_tisku</vt:lpstr>
      <vt:lpstr>'Rekapitulace stavby'!Oblast_tisku</vt:lpstr>
      <vt:lpstr>'SO-01 - Kanalizace oddíln...'!Oblast_tisku</vt:lpstr>
      <vt:lpstr>'SO-02 - Přípojky kanaliza...'!Oblast_tisku</vt:lpstr>
      <vt:lpstr>'SO-03.1 - ČOV'!Oblast_tisku</vt:lpstr>
      <vt:lpstr>'SO-03.2 - ČS'!Oblast_tisku</vt:lpstr>
      <vt:lpstr>'SO-03.3 - Přeložka metali...'!Oblast_tisku</vt:lpstr>
      <vt:lpstr>'SO-04 - Příjezdová komuni...'!Oblast_tisku</vt:lpstr>
      <vt:lpstr>'SO-05 - Vodovodní přípojk...'!Oblast_tisku</vt:lpstr>
      <vt:lpstr>'SO-06 - Přípojka NN pro ČOV'!Oblast_tisku</vt:lpstr>
      <vt:lpstr>'SO-07 - Odtok z ČOV'!Oblast_tisku</vt:lpstr>
      <vt:lpstr>'VRN-00 - Vedlejší rozpočt...'!Oblast_tisku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Martina\Martina Zamlinská</dc:creator>
  <cp:lastModifiedBy>Martina Zamlinská</cp:lastModifiedBy>
  <dcterms:created xsi:type="dcterms:W3CDTF">2018-03-14T14:41:41Z</dcterms:created>
  <dcterms:modified xsi:type="dcterms:W3CDTF">2018-03-14T14:56:44Z</dcterms:modified>
</cp:coreProperties>
</file>